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nojmoinvesta\Documents\1 - textové dokumenty aktuální\SOŠ Moravský Krumlov - rekonstrukce střechy Polánka\zadávací dokumentace vyhlášená\dodatečné informace\1\"/>
    </mc:Choice>
  </mc:AlternateContent>
  <xr:revisionPtr revIDLastSave="0" documentId="8_{C8B0FF78-D4E7-4B83-A6A3-191E0A8B9ABC}" xr6:coauthVersionLast="34" xr6:coauthVersionMax="34" xr10:uidLastSave="{00000000-0000-0000-0000-000000000000}"/>
  <bookViews>
    <workbookView xWindow="0" yWindow="0" windowWidth="14148" windowHeight="8208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Pol'!$A$1:$U$237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227" i="12" l="1"/>
  <c r="F39" i="1" s="1"/>
  <c r="BA106" i="12"/>
  <c r="BA26" i="12"/>
  <c r="G9" i="12"/>
  <c r="M9" i="12" s="1"/>
  <c r="I9" i="12"/>
  <c r="K9" i="12"/>
  <c r="K8" i="12" s="1"/>
  <c r="O9" i="12"/>
  <c r="O8" i="12" s="1"/>
  <c r="Q9" i="12"/>
  <c r="U9" i="12"/>
  <c r="G12" i="12"/>
  <c r="M12" i="12" s="1"/>
  <c r="I12" i="12"/>
  <c r="K12" i="12"/>
  <c r="O12" i="12"/>
  <c r="Q12" i="12"/>
  <c r="U12" i="12"/>
  <c r="G16" i="12"/>
  <c r="M16" i="12" s="1"/>
  <c r="M15" i="12" s="1"/>
  <c r="I16" i="12"/>
  <c r="I15" i="12" s="1"/>
  <c r="K16" i="12"/>
  <c r="K15" i="12" s="1"/>
  <c r="O16" i="12"/>
  <c r="O15" i="12" s="1"/>
  <c r="Q16" i="12"/>
  <c r="Q15" i="12" s="1"/>
  <c r="U16" i="12"/>
  <c r="U15" i="12" s="1"/>
  <c r="G22" i="12"/>
  <c r="M22" i="12" s="1"/>
  <c r="I22" i="12"/>
  <c r="K22" i="12"/>
  <c r="K21" i="12" s="1"/>
  <c r="O22" i="12"/>
  <c r="Q22" i="12"/>
  <c r="U22" i="12"/>
  <c r="U21" i="12" s="1"/>
  <c r="G25" i="12"/>
  <c r="M25" i="12" s="1"/>
  <c r="I25" i="12"/>
  <c r="K25" i="12"/>
  <c r="O25" i="12"/>
  <c r="O21" i="12" s="1"/>
  <c r="Q25" i="12"/>
  <c r="U25" i="12"/>
  <c r="G30" i="12"/>
  <c r="M30" i="12" s="1"/>
  <c r="I30" i="12"/>
  <c r="K30" i="12"/>
  <c r="O30" i="12"/>
  <c r="Q30" i="12"/>
  <c r="U30" i="12"/>
  <c r="G33" i="12"/>
  <c r="I33" i="12"/>
  <c r="K33" i="12"/>
  <c r="M33" i="12"/>
  <c r="O33" i="12"/>
  <c r="Q33" i="12"/>
  <c r="U33" i="12"/>
  <c r="G34" i="12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8" i="12"/>
  <c r="M38" i="12" s="1"/>
  <c r="I38" i="12"/>
  <c r="K38" i="12"/>
  <c r="O38" i="12"/>
  <c r="Q38" i="12"/>
  <c r="U38" i="12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O41" i="12"/>
  <c r="G42" i="12"/>
  <c r="M42" i="12" s="1"/>
  <c r="M41" i="12" s="1"/>
  <c r="I42" i="12"/>
  <c r="I41" i="12" s="1"/>
  <c r="K42" i="12"/>
  <c r="K41" i="12" s="1"/>
  <c r="O42" i="12"/>
  <c r="Q42" i="12"/>
  <c r="Q41" i="12" s="1"/>
  <c r="U42" i="12"/>
  <c r="U41" i="12" s="1"/>
  <c r="G45" i="12"/>
  <c r="M45" i="12" s="1"/>
  <c r="I45" i="12"/>
  <c r="K45" i="12"/>
  <c r="O45" i="12"/>
  <c r="Q45" i="12"/>
  <c r="U45" i="12"/>
  <c r="G47" i="12"/>
  <c r="M47" i="12" s="1"/>
  <c r="I47" i="12"/>
  <c r="K47" i="12"/>
  <c r="O47" i="12"/>
  <c r="Q47" i="12"/>
  <c r="U47" i="12"/>
  <c r="G49" i="12"/>
  <c r="M49" i="12" s="1"/>
  <c r="I49" i="12"/>
  <c r="K49" i="12"/>
  <c r="O49" i="12"/>
  <c r="Q49" i="12"/>
  <c r="U49" i="12"/>
  <c r="G51" i="12"/>
  <c r="M51" i="12" s="1"/>
  <c r="I51" i="12"/>
  <c r="K51" i="12"/>
  <c r="O51" i="12"/>
  <c r="Q51" i="12"/>
  <c r="U51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6" i="12"/>
  <c r="I56" i="12"/>
  <c r="K56" i="12"/>
  <c r="M56" i="12"/>
  <c r="O56" i="12"/>
  <c r="Q56" i="12"/>
  <c r="U56" i="12"/>
  <c r="G58" i="12"/>
  <c r="M58" i="12" s="1"/>
  <c r="I58" i="12"/>
  <c r="K58" i="12"/>
  <c r="O58" i="12"/>
  <c r="Q58" i="12"/>
  <c r="U58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6" i="12"/>
  <c r="M66" i="12" s="1"/>
  <c r="I66" i="12"/>
  <c r="K66" i="12"/>
  <c r="O66" i="12"/>
  <c r="Q66" i="12"/>
  <c r="U66" i="12"/>
  <c r="G68" i="12"/>
  <c r="M68" i="12" s="1"/>
  <c r="M67" i="12" s="1"/>
  <c r="I68" i="12"/>
  <c r="I67" i="12" s="1"/>
  <c r="K68" i="12"/>
  <c r="K67" i="12" s="1"/>
  <c r="O68" i="12"/>
  <c r="O67" i="12" s="1"/>
  <c r="Q68" i="12"/>
  <c r="Q67" i="12" s="1"/>
  <c r="U68" i="12"/>
  <c r="U67" i="12" s="1"/>
  <c r="G70" i="12"/>
  <c r="M70" i="12" s="1"/>
  <c r="M69" i="12" s="1"/>
  <c r="I70" i="12"/>
  <c r="I69" i="12" s="1"/>
  <c r="K70" i="12"/>
  <c r="K69" i="12" s="1"/>
  <c r="O70" i="12"/>
  <c r="O69" i="12" s="1"/>
  <c r="Q70" i="12"/>
  <c r="Q69" i="12" s="1"/>
  <c r="U70" i="12"/>
  <c r="U69" i="12" s="1"/>
  <c r="G74" i="12"/>
  <c r="M74" i="12" s="1"/>
  <c r="I74" i="12"/>
  <c r="K74" i="12"/>
  <c r="O74" i="12"/>
  <c r="Q74" i="12"/>
  <c r="U74" i="12"/>
  <c r="G77" i="12"/>
  <c r="M77" i="12" s="1"/>
  <c r="I77" i="12"/>
  <c r="K77" i="12"/>
  <c r="O77" i="12"/>
  <c r="Q77" i="12"/>
  <c r="U77" i="12"/>
  <c r="G80" i="12"/>
  <c r="M80" i="12" s="1"/>
  <c r="I80" i="12"/>
  <c r="K80" i="12"/>
  <c r="O80" i="12"/>
  <c r="Q80" i="12"/>
  <c r="U80" i="12"/>
  <c r="G86" i="12"/>
  <c r="M86" i="12" s="1"/>
  <c r="I86" i="12"/>
  <c r="K86" i="12"/>
  <c r="O86" i="12"/>
  <c r="Q86" i="12"/>
  <c r="U86" i="12"/>
  <c r="G89" i="12"/>
  <c r="M89" i="12" s="1"/>
  <c r="I89" i="12"/>
  <c r="K89" i="12"/>
  <c r="O89" i="12"/>
  <c r="Q89" i="12"/>
  <c r="U89" i="12"/>
  <c r="G91" i="12"/>
  <c r="M91" i="12" s="1"/>
  <c r="I91" i="12"/>
  <c r="K91" i="12"/>
  <c r="O91" i="12"/>
  <c r="Q91" i="12"/>
  <c r="U91" i="12"/>
  <c r="G93" i="12"/>
  <c r="M93" i="12" s="1"/>
  <c r="I93" i="12"/>
  <c r="K93" i="12"/>
  <c r="O93" i="12"/>
  <c r="Q93" i="12"/>
  <c r="U93" i="12"/>
  <c r="G95" i="12"/>
  <c r="M95" i="12" s="1"/>
  <c r="I95" i="12"/>
  <c r="K95" i="12"/>
  <c r="O95" i="12"/>
  <c r="Q95" i="12"/>
  <c r="U95" i="12"/>
  <c r="G97" i="12"/>
  <c r="M97" i="12" s="1"/>
  <c r="I97" i="12"/>
  <c r="K97" i="12"/>
  <c r="O97" i="12"/>
  <c r="Q97" i="12"/>
  <c r="U97" i="12"/>
  <c r="G99" i="12"/>
  <c r="M99" i="12" s="1"/>
  <c r="I99" i="12"/>
  <c r="K99" i="12"/>
  <c r="O99" i="12"/>
  <c r="Q99" i="12"/>
  <c r="U99" i="12"/>
  <c r="G101" i="12"/>
  <c r="M101" i="12" s="1"/>
  <c r="I101" i="12"/>
  <c r="K101" i="12"/>
  <c r="O101" i="12"/>
  <c r="Q101" i="12"/>
  <c r="U101" i="12"/>
  <c r="G103" i="12"/>
  <c r="M103" i="12" s="1"/>
  <c r="I103" i="12"/>
  <c r="K103" i="12"/>
  <c r="O103" i="12"/>
  <c r="Q103" i="12"/>
  <c r="U103" i="12"/>
  <c r="G105" i="12"/>
  <c r="M105" i="12" s="1"/>
  <c r="M104" i="12" s="1"/>
  <c r="I105" i="12"/>
  <c r="I104" i="12" s="1"/>
  <c r="K105" i="12"/>
  <c r="K104" i="12" s="1"/>
  <c r="O105" i="12"/>
  <c r="O104" i="12" s="1"/>
  <c r="Q105" i="12"/>
  <c r="Q104" i="12" s="1"/>
  <c r="U105" i="12"/>
  <c r="U104" i="12" s="1"/>
  <c r="G108" i="12"/>
  <c r="M108" i="12" s="1"/>
  <c r="I108" i="12"/>
  <c r="K108" i="12"/>
  <c r="O108" i="12"/>
  <c r="Q108" i="12"/>
  <c r="U108" i="12"/>
  <c r="G111" i="12"/>
  <c r="M111" i="12" s="1"/>
  <c r="I111" i="12"/>
  <c r="K111" i="12"/>
  <c r="O111" i="12"/>
  <c r="Q111" i="12"/>
  <c r="U111" i="12"/>
  <c r="G112" i="12"/>
  <c r="M112" i="12" s="1"/>
  <c r="I112" i="12"/>
  <c r="K112" i="12"/>
  <c r="O112" i="12"/>
  <c r="Q112" i="12"/>
  <c r="U112" i="12"/>
  <c r="G113" i="12"/>
  <c r="I113" i="12"/>
  <c r="K113" i="12"/>
  <c r="M113" i="12"/>
  <c r="O113" i="12"/>
  <c r="Q113" i="12"/>
  <c r="U113" i="12"/>
  <c r="G114" i="12"/>
  <c r="M114" i="12" s="1"/>
  <c r="I114" i="12"/>
  <c r="K114" i="12"/>
  <c r="O114" i="12"/>
  <c r="Q114" i="12"/>
  <c r="U114" i="12"/>
  <c r="G115" i="12"/>
  <c r="M115" i="12" s="1"/>
  <c r="I115" i="12"/>
  <c r="K115" i="12"/>
  <c r="O115" i="12"/>
  <c r="Q115" i="12"/>
  <c r="U115" i="12"/>
  <c r="G117" i="12"/>
  <c r="M117" i="12" s="1"/>
  <c r="I117" i="12"/>
  <c r="K117" i="12"/>
  <c r="O117" i="12"/>
  <c r="Q117" i="12"/>
  <c r="U117" i="12"/>
  <c r="G120" i="12"/>
  <c r="M120" i="12" s="1"/>
  <c r="I120" i="12"/>
  <c r="K120" i="12"/>
  <c r="O120" i="12"/>
  <c r="Q120" i="12"/>
  <c r="U120" i="12"/>
  <c r="G122" i="12"/>
  <c r="M122" i="12" s="1"/>
  <c r="I122" i="12"/>
  <c r="K122" i="12"/>
  <c r="O122" i="12"/>
  <c r="Q122" i="12"/>
  <c r="U122" i="12"/>
  <c r="G123" i="12"/>
  <c r="M123" i="12" s="1"/>
  <c r="I123" i="12"/>
  <c r="K123" i="12"/>
  <c r="O123" i="12"/>
  <c r="Q123" i="12"/>
  <c r="U123" i="12"/>
  <c r="G124" i="12"/>
  <c r="I124" i="12"/>
  <c r="K124" i="12"/>
  <c r="M124" i="12"/>
  <c r="O124" i="12"/>
  <c r="Q124" i="12"/>
  <c r="U124" i="12"/>
  <c r="G126" i="12"/>
  <c r="M126" i="12" s="1"/>
  <c r="I126" i="12"/>
  <c r="K126" i="12"/>
  <c r="O126" i="12"/>
  <c r="Q126" i="12"/>
  <c r="U126" i="12"/>
  <c r="G127" i="12"/>
  <c r="M127" i="12" s="1"/>
  <c r="I127" i="12"/>
  <c r="K127" i="12"/>
  <c r="O127" i="12"/>
  <c r="Q127" i="12"/>
  <c r="U127" i="12"/>
  <c r="G129" i="12"/>
  <c r="M129" i="12" s="1"/>
  <c r="I129" i="12"/>
  <c r="K129" i="12"/>
  <c r="O129" i="12"/>
  <c r="Q129" i="12"/>
  <c r="U129" i="12"/>
  <c r="G130" i="12"/>
  <c r="M130" i="12" s="1"/>
  <c r="I130" i="12"/>
  <c r="K130" i="12"/>
  <c r="O130" i="12"/>
  <c r="Q130" i="12"/>
  <c r="U130" i="12"/>
  <c r="G131" i="12"/>
  <c r="M131" i="12" s="1"/>
  <c r="I131" i="12"/>
  <c r="K131" i="12"/>
  <c r="O131" i="12"/>
  <c r="Q131" i="12"/>
  <c r="U131" i="12"/>
  <c r="G132" i="12"/>
  <c r="M132" i="12" s="1"/>
  <c r="I132" i="12"/>
  <c r="K132" i="12"/>
  <c r="O132" i="12"/>
  <c r="Q132" i="12"/>
  <c r="U132" i="12"/>
  <c r="G133" i="12"/>
  <c r="M133" i="12" s="1"/>
  <c r="I133" i="12"/>
  <c r="K133" i="12"/>
  <c r="O133" i="12"/>
  <c r="Q133" i="12"/>
  <c r="U133" i="12"/>
  <c r="G135" i="12"/>
  <c r="M135" i="12" s="1"/>
  <c r="I135" i="12"/>
  <c r="K135" i="12"/>
  <c r="O135" i="12"/>
  <c r="Q135" i="12"/>
  <c r="U135" i="12"/>
  <c r="G138" i="12"/>
  <c r="M138" i="12" s="1"/>
  <c r="I138" i="12"/>
  <c r="K138" i="12"/>
  <c r="O138" i="12"/>
  <c r="Q138" i="12"/>
  <c r="U138" i="12"/>
  <c r="G139" i="12"/>
  <c r="M139" i="12" s="1"/>
  <c r="I139" i="12"/>
  <c r="K139" i="12"/>
  <c r="O139" i="12"/>
  <c r="Q139" i="12"/>
  <c r="U139" i="12"/>
  <c r="G142" i="12"/>
  <c r="I142" i="12"/>
  <c r="K142" i="12"/>
  <c r="M142" i="12"/>
  <c r="O142" i="12"/>
  <c r="Q142" i="12"/>
  <c r="U142" i="12"/>
  <c r="G145" i="12"/>
  <c r="M145" i="12" s="1"/>
  <c r="I145" i="12"/>
  <c r="K145" i="12"/>
  <c r="O145" i="12"/>
  <c r="Q145" i="12"/>
  <c r="U145" i="12"/>
  <c r="G147" i="12"/>
  <c r="M147" i="12" s="1"/>
  <c r="I147" i="12"/>
  <c r="K147" i="12"/>
  <c r="O147" i="12"/>
  <c r="Q147" i="12"/>
  <c r="U147" i="12"/>
  <c r="G149" i="12"/>
  <c r="M149" i="12" s="1"/>
  <c r="I149" i="12"/>
  <c r="K149" i="12"/>
  <c r="O149" i="12"/>
  <c r="Q149" i="12"/>
  <c r="U149" i="12"/>
  <c r="G151" i="12"/>
  <c r="I151" i="12"/>
  <c r="K151" i="12"/>
  <c r="M151" i="12"/>
  <c r="O151" i="12"/>
  <c r="Q151" i="12"/>
  <c r="U151" i="12"/>
  <c r="G152" i="12"/>
  <c r="M152" i="12" s="1"/>
  <c r="I152" i="12"/>
  <c r="K152" i="12"/>
  <c r="O152" i="12"/>
  <c r="Q152" i="12"/>
  <c r="U152" i="12"/>
  <c r="G153" i="12"/>
  <c r="M153" i="12" s="1"/>
  <c r="I153" i="12"/>
  <c r="K153" i="12"/>
  <c r="O153" i="12"/>
  <c r="Q153" i="12"/>
  <c r="U153" i="12"/>
  <c r="G154" i="12"/>
  <c r="M154" i="12" s="1"/>
  <c r="I154" i="12"/>
  <c r="K154" i="12"/>
  <c r="O154" i="12"/>
  <c r="Q154" i="12"/>
  <c r="U154" i="12"/>
  <c r="G156" i="12"/>
  <c r="M156" i="12" s="1"/>
  <c r="I156" i="12"/>
  <c r="K156" i="12"/>
  <c r="O156" i="12"/>
  <c r="Q156" i="12"/>
  <c r="U156" i="12"/>
  <c r="G157" i="12"/>
  <c r="M157" i="12" s="1"/>
  <c r="I157" i="12"/>
  <c r="K157" i="12"/>
  <c r="O157" i="12"/>
  <c r="Q157" i="12"/>
  <c r="U157" i="12"/>
  <c r="G159" i="12"/>
  <c r="M159" i="12" s="1"/>
  <c r="I159" i="12"/>
  <c r="K159" i="12"/>
  <c r="O159" i="12"/>
  <c r="Q159" i="12"/>
  <c r="U159" i="12"/>
  <c r="G161" i="12"/>
  <c r="I161" i="12"/>
  <c r="K161" i="12"/>
  <c r="M161" i="12"/>
  <c r="O161" i="12"/>
  <c r="Q161" i="12"/>
  <c r="U161" i="12"/>
  <c r="G162" i="12"/>
  <c r="I162" i="12"/>
  <c r="K162" i="12"/>
  <c r="O162" i="12"/>
  <c r="Q162" i="12"/>
  <c r="U162" i="12"/>
  <c r="G165" i="12"/>
  <c r="M165" i="12" s="1"/>
  <c r="I165" i="12"/>
  <c r="K165" i="12"/>
  <c r="O165" i="12"/>
  <c r="Q165" i="12"/>
  <c r="U165" i="12"/>
  <c r="G167" i="12"/>
  <c r="M167" i="12" s="1"/>
  <c r="I167" i="12"/>
  <c r="K167" i="12"/>
  <c r="O167" i="12"/>
  <c r="Q167" i="12"/>
  <c r="U167" i="12"/>
  <c r="G168" i="12"/>
  <c r="M168" i="12" s="1"/>
  <c r="I168" i="12"/>
  <c r="K168" i="12"/>
  <c r="O168" i="12"/>
  <c r="Q168" i="12"/>
  <c r="U168" i="12"/>
  <c r="G169" i="12"/>
  <c r="M169" i="12" s="1"/>
  <c r="I169" i="12"/>
  <c r="K169" i="12"/>
  <c r="O169" i="12"/>
  <c r="Q169" i="12"/>
  <c r="U169" i="12"/>
  <c r="G170" i="12"/>
  <c r="M170" i="12" s="1"/>
  <c r="I170" i="12"/>
  <c r="K170" i="12"/>
  <c r="O170" i="12"/>
  <c r="Q170" i="12"/>
  <c r="U170" i="12"/>
  <c r="G171" i="12"/>
  <c r="M171" i="12" s="1"/>
  <c r="I171" i="12"/>
  <c r="K171" i="12"/>
  <c r="O171" i="12"/>
  <c r="Q171" i="12"/>
  <c r="U171" i="12"/>
  <c r="G173" i="12"/>
  <c r="M173" i="12" s="1"/>
  <c r="I173" i="12"/>
  <c r="K173" i="12"/>
  <c r="O173" i="12"/>
  <c r="Q173" i="12"/>
  <c r="U173" i="12"/>
  <c r="G174" i="12"/>
  <c r="M174" i="12" s="1"/>
  <c r="I174" i="12"/>
  <c r="K174" i="12"/>
  <c r="O174" i="12"/>
  <c r="Q174" i="12"/>
  <c r="U174" i="12"/>
  <c r="G176" i="12"/>
  <c r="M176" i="12" s="1"/>
  <c r="I176" i="12"/>
  <c r="K176" i="12"/>
  <c r="O176" i="12"/>
  <c r="Q176" i="12"/>
  <c r="U176" i="12"/>
  <c r="G181" i="12"/>
  <c r="M181" i="12" s="1"/>
  <c r="I181" i="12"/>
  <c r="K181" i="12"/>
  <c r="O181" i="12"/>
  <c r="Q181" i="12"/>
  <c r="U181" i="12"/>
  <c r="G186" i="12"/>
  <c r="I186" i="12"/>
  <c r="K186" i="12"/>
  <c r="O186" i="12"/>
  <c r="Q186" i="12"/>
  <c r="U186" i="12"/>
  <c r="G187" i="12"/>
  <c r="M187" i="12" s="1"/>
  <c r="I187" i="12"/>
  <c r="K187" i="12"/>
  <c r="O187" i="12"/>
  <c r="Q187" i="12"/>
  <c r="U187" i="12"/>
  <c r="G188" i="12"/>
  <c r="M188" i="12" s="1"/>
  <c r="I188" i="12"/>
  <c r="K188" i="12"/>
  <c r="O188" i="12"/>
  <c r="Q188" i="12"/>
  <c r="U188" i="12"/>
  <c r="G189" i="12"/>
  <c r="M189" i="12" s="1"/>
  <c r="I189" i="12"/>
  <c r="K189" i="12"/>
  <c r="O189" i="12"/>
  <c r="Q189" i="12"/>
  <c r="U189" i="12"/>
  <c r="G190" i="12"/>
  <c r="M190" i="12" s="1"/>
  <c r="I190" i="12"/>
  <c r="K190" i="12"/>
  <c r="O190" i="12"/>
  <c r="Q190" i="12"/>
  <c r="U190" i="12"/>
  <c r="G192" i="12"/>
  <c r="M192" i="12" s="1"/>
  <c r="I192" i="12"/>
  <c r="K192" i="12"/>
  <c r="O192" i="12"/>
  <c r="Q192" i="12"/>
  <c r="U192" i="12"/>
  <c r="Q193" i="12"/>
  <c r="G194" i="12"/>
  <c r="G193" i="12" s="1"/>
  <c r="I63" i="1" s="1"/>
  <c r="I194" i="12"/>
  <c r="I193" i="12" s="1"/>
  <c r="K194" i="12"/>
  <c r="K193" i="12" s="1"/>
  <c r="O194" i="12"/>
  <c r="O193" i="12" s="1"/>
  <c r="Q194" i="12"/>
  <c r="U194" i="12"/>
  <c r="U193" i="12" s="1"/>
  <c r="K199" i="12"/>
  <c r="G200" i="12"/>
  <c r="M200" i="12" s="1"/>
  <c r="M199" i="12" s="1"/>
  <c r="I200" i="12"/>
  <c r="I199" i="12" s="1"/>
  <c r="K200" i="12"/>
  <c r="O200" i="12"/>
  <c r="O199" i="12" s="1"/>
  <c r="Q200" i="12"/>
  <c r="Q199" i="12" s="1"/>
  <c r="U200" i="12"/>
  <c r="U199" i="12" s="1"/>
  <c r="Q202" i="12"/>
  <c r="G203" i="12"/>
  <c r="M203" i="12" s="1"/>
  <c r="I203" i="12"/>
  <c r="K203" i="12"/>
  <c r="K202" i="12" s="1"/>
  <c r="O203" i="12"/>
  <c r="Q203" i="12"/>
  <c r="U203" i="12"/>
  <c r="U202" i="12" s="1"/>
  <c r="G205" i="12"/>
  <c r="M205" i="12" s="1"/>
  <c r="I205" i="12"/>
  <c r="K205" i="12"/>
  <c r="O205" i="12"/>
  <c r="O202" i="12" s="1"/>
  <c r="Q205" i="12"/>
  <c r="U205" i="12"/>
  <c r="I20" i="1"/>
  <c r="I19" i="1"/>
  <c r="I18" i="1"/>
  <c r="G27" i="1"/>
  <c r="F40" i="1"/>
  <c r="G23" i="1" s="1"/>
  <c r="G24" i="1" s="1"/>
  <c r="G40" i="1"/>
  <c r="G25" i="1" s="1"/>
  <c r="G26" i="1" s="1"/>
  <c r="H40" i="1"/>
  <c r="I40" i="1"/>
  <c r="J39" i="1" s="1"/>
  <c r="J40" i="1"/>
  <c r="J28" i="1"/>
  <c r="J26" i="1"/>
  <c r="G38" i="1"/>
  <c r="F38" i="1"/>
  <c r="H32" i="1"/>
  <c r="J23" i="1"/>
  <c r="J24" i="1"/>
  <c r="J25" i="1"/>
  <c r="J27" i="1"/>
  <c r="E24" i="1"/>
  <c r="E26" i="1"/>
  <c r="I202" i="12" l="1"/>
  <c r="I21" i="12"/>
  <c r="G15" i="12"/>
  <c r="I48" i="1" s="1"/>
  <c r="G199" i="12"/>
  <c r="I64" i="1" s="1"/>
  <c r="K44" i="12"/>
  <c r="M194" i="12"/>
  <c r="M193" i="12" s="1"/>
  <c r="U107" i="12"/>
  <c r="Q175" i="12"/>
  <c r="I175" i="12"/>
  <c r="O175" i="12"/>
  <c r="G158" i="12"/>
  <c r="I61" i="1" s="1"/>
  <c r="U158" i="12"/>
  <c r="K134" i="12"/>
  <c r="Q134" i="12"/>
  <c r="K116" i="12"/>
  <c r="Q116" i="12"/>
  <c r="K107" i="12"/>
  <c r="Q107" i="12"/>
  <c r="G104" i="12"/>
  <c r="I57" i="1" s="1"/>
  <c r="U73" i="12"/>
  <c r="G69" i="12"/>
  <c r="I55" i="1" s="1"/>
  <c r="U53" i="12"/>
  <c r="K29" i="12"/>
  <c r="AD227" i="12"/>
  <c r="G39" i="1" s="1"/>
  <c r="H39" i="1" s="1"/>
  <c r="I39" i="1" s="1"/>
  <c r="O158" i="12"/>
  <c r="U116" i="12"/>
  <c r="O73" i="12"/>
  <c r="O53" i="12"/>
  <c r="I44" i="12"/>
  <c r="O44" i="12"/>
  <c r="G29" i="12"/>
  <c r="I50" i="1" s="1"/>
  <c r="U29" i="12"/>
  <c r="G8" i="12"/>
  <c r="K175" i="12"/>
  <c r="I73" i="12"/>
  <c r="G67" i="12"/>
  <c r="I54" i="1" s="1"/>
  <c r="I53" i="12"/>
  <c r="Q44" i="12"/>
  <c r="G41" i="12"/>
  <c r="I51" i="1" s="1"/>
  <c r="I29" i="12"/>
  <c r="O29" i="12"/>
  <c r="Q21" i="12"/>
  <c r="U8" i="12"/>
  <c r="I8" i="12"/>
  <c r="I158" i="12"/>
  <c r="U134" i="12"/>
  <c r="Q158" i="12"/>
  <c r="G175" i="12"/>
  <c r="I62" i="1" s="1"/>
  <c r="U175" i="12"/>
  <c r="K158" i="12"/>
  <c r="I134" i="12"/>
  <c r="O134" i="12"/>
  <c r="I116" i="12"/>
  <c r="O116" i="12"/>
  <c r="I107" i="12"/>
  <c r="O107" i="12"/>
  <c r="K73" i="12"/>
  <c r="Q73" i="12"/>
  <c r="K53" i="12"/>
  <c r="Q53" i="12"/>
  <c r="U44" i="12"/>
  <c r="Q29" i="12"/>
  <c r="Q8" i="12"/>
  <c r="M8" i="12"/>
  <c r="G28" i="1"/>
  <c r="G29" i="1"/>
  <c r="M134" i="12"/>
  <c r="M116" i="12"/>
  <c r="M107" i="12"/>
  <c r="M202" i="12"/>
  <c r="M73" i="12"/>
  <c r="M53" i="12"/>
  <c r="M44" i="12"/>
  <c r="M21" i="12"/>
  <c r="M186" i="12"/>
  <c r="M175" i="12" s="1"/>
  <c r="G202" i="12"/>
  <c r="I65" i="1" s="1"/>
  <c r="G116" i="12"/>
  <c r="I59" i="1" s="1"/>
  <c r="G21" i="12"/>
  <c r="I49" i="1" s="1"/>
  <c r="G134" i="12"/>
  <c r="I60" i="1" s="1"/>
  <c r="G107" i="12"/>
  <c r="I58" i="1" s="1"/>
  <c r="G44" i="12"/>
  <c r="I52" i="1" s="1"/>
  <c r="G73" i="12"/>
  <c r="I56" i="1" s="1"/>
  <c r="G53" i="12"/>
  <c r="I53" i="1" s="1"/>
  <c r="M162" i="12"/>
  <c r="M158" i="12" s="1"/>
  <c r="M34" i="12"/>
  <c r="M29" i="12" s="1"/>
  <c r="G227" i="12" l="1"/>
  <c r="I47" i="1"/>
  <c r="I17" i="1"/>
  <c r="I16" i="1" l="1"/>
  <c r="I21" i="1" s="1"/>
  <c r="I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<sst xmlns="http://schemas.openxmlformats.org/spreadsheetml/2006/main" count="845" uniqueCount="426">
  <si>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</si>
  <si>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</si>
  <si>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</si>
  <si>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</si>
  <si>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</si>
  <si>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</si>
  <si>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</si>
  <si>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</si>
  <si>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</si>
  <si>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</si>
  <si>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</si>
  <si>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</si>
  <si>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</si>
  <si>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</si>
  <si>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</si>
  <si>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</si>
  <si>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</si>
  <si>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</si>
  <si>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</si>
  <si>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</si>
  <si>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</si>
  <si>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</si>
  <si>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</si>
  <si>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</si>
  <si>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</si>
  <si>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</si>
  <si>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</si>
  <si>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</si>
  <si>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</si>
  <si>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</si>
  <si>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</si>
  <si>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</si>
  <si>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</si>
  <si>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</si>
  <si>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</si>
  <si>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</si>
  <si>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</si>
  <si>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</si>
  <si>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</si>
  <si>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</si>
  <si>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</si>
  <si>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</si>
  <si>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</si>
  <si>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Polánka u Mor. Krumlova</t>
  </si>
  <si>
    <t>Rozpočet:</t>
  </si>
  <si>
    <t>Misto</t>
  </si>
  <si>
    <t>Rekonstrukce havarijního stavu střechy a střešních oken v DOV Polánka</t>
  </si>
  <si>
    <t>SŠDOS Moravský Krumlov</t>
  </si>
  <si>
    <t>STAVOPROJEKT 2000 s.r.o.</t>
  </si>
  <si>
    <t>nám. Armády 1215/10</t>
  </si>
  <si>
    <t>Znojmo</t>
  </si>
  <si>
    <t>66902</t>
  </si>
  <si>
    <t>26218003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</si>
  <si>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</si>
  <si>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</si>
  <si>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</si>
  <si>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</si>
  <si>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</si>
  <si>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</si>
  <si>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</si>
  <si>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</si>
  <si>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</si>
  <si>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</si>
  <si>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Upravy povrchů vnější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</si>
  <si>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</si>
  <si>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</si>
  <si>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</si>
  <si>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</si>
  <si>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</si>
  <si>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</si>
  <si>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</si>
  <si>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</si>
  <si>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</si>
  <si>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</si>
  <si>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</si>
  <si>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</si>
  <si>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</si>
  <si>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</si>
  <si>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</si>
  <si>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</si>
  <si>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</si>
  <si>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</si>
  <si>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</si>
  <si>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</si>
  <si>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</si>
  <si>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</si>
  <si>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</si>
  <si>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</si>
  <si>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</si>
  <si>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</si>
  <si>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</si>
  <si>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</si>
  <si>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</si>
  <si>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</si>
  <si>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</si>
  <si>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</si>
  <si>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</si>
  <si>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</si>
  <si>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</si>
  <si>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</si>
  <si>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</si>
  <si>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</si>
  <si>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</si>
  <si>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</si>
  <si>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</si>
  <si>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</si>
  <si>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</si>
  <si>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</si>
  <si>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</si>
  <si>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</si>
  <si>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</si>
  <si>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</si>
  <si>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</si>
  <si>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</si>
  <si>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</si>
  <si>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</si>
  <si>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</si>
  <si>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</si>
  <si>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</si>
  <si>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</si>
  <si>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</si>
  <si>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</si>
  <si>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</si>
  <si>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</si>
  <si>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</si>
  <si>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3-VL1 (TS)</t>
  </si>
  <si>
    <t>D+M Úprava podkroví sádrokartonem, protipožár.15mm, vč. úpravy spar a rohů, na ocel. roštu šikmá</t>
  </si>
  <si>
    <t>m2</t>
  </si>
  <si>
    <t>POL1_0</t>
  </si>
  <si>
    <t>část I:2,5*(22,2+13,5)</t>
  </si>
  <si>
    <t>VV</t>
  </si>
  <si>
    <t>část II:3,3*(30,0+20,8)</t>
  </si>
  <si>
    <t>3-VL2 (TS)</t>
  </si>
  <si>
    <t>D+M Úprava podkroví sádrokartonem, protipožár.15mm, vč. úpravy spar a rohů, na ocel.dvoj. roštu vodor.</t>
  </si>
  <si>
    <t>část I:7,3*13,5+5,5*8,4</t>
  </si>
  <si>
    <t>část II:5,6*9,4+5,8*21</t>
  </si>
  <si>
    <t>612409991RT2</t>
  </si>
  <si>
    <t>Začištění omítek kolem oken,dveří apod., s použitím suché maltové směsi</t>
  </si>
  <si>
    <t>m</t>
  </si>
  <si>
    <t>po odsekání soklu-I.část:2*(11,0+7,2)+2*(5,0+3,7)+2*(8,4+7,4)</t>
  </si>
  <si>
    <t>po odsekání sokli-II.část:2*(6,8+4,0)+2*(4,9+4,6)+2*(7,65+4,6)+2*(4,6+5,8)</t>
  </si>
  <si>
    <t>6,9+0,9+20,0+3,9+1,1+1,4+16,9+1,0+6,8+1,3</t>
  </si>
  <si>
    <t>2*(4,2+4,6)+2*(7,65+4,6)+2*(7,1+4,6)+2*(2,9+4,6)</t>
  </si>
  <si>
    <t>622397231R00</t>
  </si>
  <si>
    <t>Oprava KZS,plocha do 1m2,minerál,akrylátová omítka</t>
  </si>
  <si>
    <t>(8+8+3,5)*0,1</t>
  </si>
  <si>
    <t>23,15*0,2*2</t>
  </si>
  <si>
    <t>622325153RT1</t>
  </si>
  <si>
    <t>Zateplovací systém KZS, ostění, EPS F tl. 30 mm, s omítkou akrylátovou ARB, zrno 2 mm</t>
  </si>
  <si>
    <t>Položka určena pro úpravu venkovního okapu</t>
  </si>
  <si>
    <t>POP</t>
  </si>
  <si>
    <t>část I:0,35*23,4*2</t>
  </si>
  <si>
    <t>část II:0,35*(29,7+31,3)</t>
  </si>
  <si>
    <t>941941031RT4</t>
  </si>
  <si>
    <t>Montáž lešení leh.řad.s podlahami,š.do 1 m, H 10 m, lešení SPRINT</t>
  </si>
  <si>
    <t>část I:13,8*8,0+(23,15+14,6)*3,0+(8,4+3,6)*5,0</t>
  </si>
  <si>
    <t>část II:(9,4+0,8+2,8)*5,0+(21,9+29,7)*3,0</t>
  </si>
  <si>
    <t>941941191R00</t>
  </si>
  <si>
    <t>Příplatek za každý měsíc použití lešení k pol.1031</t>
  </si>
  <si>
    <t>941941831RT4</t>
  </si>
  <si>
    <t>Demontáž lešení leh.řad.s podlahami,š.1 m, H 10 m, lešení SPRINT</t>
  </si>
  <si>
    <t>941955002R00</t>
  </si>
  <si>
    <t>Lešení lehké pomocné, výška podlahy do 1,9 m</t>
  </si>
  <si>
    <t>část I:200</t>
  </si>
  <si>
    <t>část II:301</t>
  </si>
  <si>
    <t>944945012R00</t>
  </si>
  <si>
    <t>Montáž záchytné stříšky H 4,5 m, šířky do 2 m</t>
  </si>
  <si>
    <t>944945192R00</t>
  </si>
  <si>
    <t>Příplatek za každý měsíc použ.stříšky, k pol. 5012</t>
  </si>
  <si>
    <t>944945812R00</t>
  </si>
  <si>
    <t>Demontáž záchytné stříšky H 4,5 m, šířky do 2 m</t>
  </si>
  <si>
    <t>952901111R00</t>
  </si>
  <si>
    <t>Vyčištění budov o výšce podlaží do 4 m</t>
  </si>
  <si>
    <t>200+301</t>
  </si>
  <si>
    <t>963016341R00</t>
  </si>
  <si>
    <t>DMTZ podkroví SDK, dřevěný rošt, 1xoplášť.12,5 mm</t>
  </si>
  <si>
    <t>část II:(3,2+5,6)*9,3 + (3,2+6,0+3,2)*20,8</t>
  </si>
  <si>
    <t>96-VL1</t>
  </si>
  <si>
    <t>DMTZ podkroví azbestocement. desky, dřevěný rošt, 1xoplášť.12,5 mm</t>
  </si>
  <si>
    <t>část I:(2,3+7,3+2,3)*13,5+(2,3+5,6)*8,4</t>
  </si>
  <si>
    <t>96-VL2</t>
  </si>
  <si>
    <t>Vybourání střešních oken do 2 m2</t>
  </si>
  <si>
    <t>33*1,44</t>
  </si>
  <si>
    <t>968095002R00</t>
  </si>
  <si>
    <t>Bourání parapetů dřevěných š. do 50 cm</t>
  </si>
  <si>
    <t>10+21</t>
  </si>
  <si>
    <t>979011111R00</t>
  </si>
  <si>
    <t>Svislá doprava suti a vybour. hmot za 2.NP a 1.PP</t>
  </si>
  <si>
    <t>t</t>
  </si>
  <si>
    <t>979081111R00</t>
  </si>
  <si>
    <t>Odvoz suti a vybour. hmot na skládku do 1 km</t>
  </si>
  <si>
    <t>979081121R00</t>
  </si>
  <si>
    <t>Příplatek k odvozu za každý další 1 km</t>
  </si>
  <si>
    <t>53,6*19</t>
  </si>
  <si>
    <t>979990161R00</t>
  </si>
  <si>
    <t>Poplatek za skládku suti - dřevo</t>
  </si>
  <si>
    <t>0,47+4,04+1,23</t>
  </si>
  <si>
    <t>979990110R00</t>
  </si>
  <si>
    <t>Poplatek za skládku suti - sádrokartonové desky</t>
  </si>
  <si>
    <t>979990201R00</t>
  </si>
  <si>
    <t>Poplatek za skládku suti -azbestocementové výrobky</t>
  </si>
  <si>
    <t>979990144R00</t>
  </si>
  <si>
    <t>Poplatek za skládku suti - minerální vata</t>
  </si>
  <si>
    <t>979990105R00</t>
  </si>
  <si>
    <t>Poplatek za skládku suti-cihel.ýrobky do 30x30 cm</t>
  </si>
  <si>
    <t>979990191R00</t>
  </si>
  <si>
    <t>Poplatek za skládku suti - plastové výrobky</t>
  </si>
  <si>
    <t>979990162R00</t>
  </si>
  <si>
    <t>Poplatek za skládku suti - dřevo+sklo</t>
  </si>
  <si>
    <t>979990121R00</t>
  </si>
  <si>
    <t>Poplatek za skládku suti - asfaltové pásy</t>
  </si>
  <si>
    <t>998011002R00</t>
  </si>
  <si>
    <t>Přesun hmot pro budovy zděné výšky do 12 m</t>
  </si>
  <si>
    <t>711130101R00</t>
  </si>
  <si>
    <t>Odstr.izolace proti vlhk.vodor. pásy na sucho,1vrs</t>
  </si>
  <si>
    <t>713103428R00</t>
  </si>
  <si>
    <t>Odstranění tepelné izolace stěn, foukané, minerál</t>
  </si>
  <si>
    <t>m3</t>
  </si>
  <si>
    <t>část I:((2,3+7,3+2,3)*13,5+(2,3+5,6)*8,4)*0,16</t>
  </si>
  <si>
    <t>část II:((3,2+5,6)*9,3 + (3,2+6,0+3,2)*20,8)*0,16</t>
  </si>
  <si>
    <t>713111130RT1</t>
  </si>
  <si>
    <t>Izolace tepelné stropů, vložené mezi krokve, 1 vrstva - materiál ve specifikaci</t>
  </si>
  <si>
    <t>část I:2,7*(13,5+22,5-34*0,1 )-12*0,8*1,6</t>
  </si>
  <si>
    <t>část II:3,6*(29,4+20,8-46*0,1)-21*0,8*2,4</t>
  </si>
  <si>
    <t>713111111RT2</t>
  </si>
  <si>
    <t>Izolace tepelné stropů vrchem kladené volně, 2 vrstvy - materiál ve specifikaci</t>
  </si>
  <si>
    <t>část I-tl. 160mm:7,4*13,5+5,4*8,7</t>
  </si>
  <si>
    <t>část I-tl. 200mm:7,4*13,5+5,4*8,7</t>
  </si>
  <si>
    <t>část II-tl. 160mm:6,0*9,4+5,7*20,8</t>
  </si>
  <si>
    <t>část II-tl. 200mm:6,0*9,4+5,7*20,8</t>
  </si>
  <si>
    <t>část II-tl. 100mm:0,75*(29,6+20,8)</t>
  </si>
  <si>
    <t>713111123R00</t>
  </si>
  <si>
    <t>Izolace tepelné stropů rovných spodem na trny</t>
  </si>
  <si>
    <t>část I:2,5*(13,6+22,2)-13*0,8*1,6</t>
  </si>
  <si>
    <t>část II:3,5*(29,4+20,8)-21*0,8*2,4</t>
  </si>
  <si>
    <t xml:space="preserve">713-VL1 </t>
  </si>
  <si>
    <t>D-Izolační pásy ze skelné plsti určené mezi krokve, tl. 160mm, lambda= 0,038 W/mK, reakce na oheň A1</t>
  </si>
  <si>
    <t>196,5*1,1</t>
  </si>
  <si>
    <t>713-VL2</t>
  </si>
  <si>
    <t>D-Izolační pásy ze skelné plsti, tl. 160mm, lambda= 0,038 W/mK, reakce na oheň A1</t>
  </si>
  <si>
    <t>(146,8+174,9)*1,1</t>
  </si>
  <si>
    <t>713-VL3</t>
  </si>
  <si>
    <t>D-Izolační pásy ze skelné plsti, tl. 200mm, lambda= 0,038 W/mK, reakce na oheň A1</t>
  </si>
  <si>
    <t>713-VL4</t>
  </si>
  <si>
    <t>D-Izolační pásy ze skelné plsti, tl. 100mm, lambda= 0,038 W/mK, reakce na oheň A1</t>
  </si>
  <si>
    <t>37,8*1,1</t>
  </si>
  <si>
    <t>713-VL5 (TS)</t>
  </si>
  <si>
    <t>D- Deska z polyisokyanurátu (PIR) tl. 80mm,, spoj P+D,s fólií z papíru a Al, lambda = 0,22 W/mK</t>
  </si>
  <si>
    <t>208,24*1,1</t>
  </si>
  <si>
    <t>713111211R00</t>
  </si>
  <si>
    <t>Montáž parozábrany krovů spodem s přelepením spojů</t>
  </si>
  <si>
    <t>256,89+319,19</t>
  </si>
  <si>
    <t>713-VL6 (TS)</t>
  </si>
  <si>
    <t>D-Parotěsná plastová fólie s vrstvou Al, ekviv. dif. tl. &gt;300m</t>
  </si>
  <si>
    <t>576,08*1,1</t>
  </si>
  <si>
    <t>998713102R00</t>
  </si>
  <si>
    <t>Přesun hmot pro izolace tepelné, výšky do 12 m</t>
  </si>
  <si>
    <t>721176115R00</t>
  </si>
  <si>
    <t>Potrubí HT odpadní svislé D 110 x 2,7 mm</t>
  </si>
  <si>
    <t>Připojení odvětrání VZT</t>
  </si>
  <si>
    <t>762342812R00</t>
  </si>
  <si>
    <t>Demontáž laťování střech, rozteč latí do 50 cm</t>
  </si>
  <si>
    <t>(12,8*14,75+9,2*8,55)/cosx(35)</t>
  </si>
  <si>
    <t>(12,8*30,8)/cosx(35)</t>
  </si>
  <si>
    <t>762342203RT4</t>
  </si>
  <si>
    <t>Montáž laťování střech, vzdálenost latí 22 - 36 cm, včetně dodávky řeziva, latě 4/6 cm</t>
  </si>
  <si>
    <t>762342204RT4</t>
  </si>
  <si>
    <t>Montáž kontralatí přibitím, včetně dodávky řeziva, latě 4/6 cm</t>
  </si>
  <si>
    <t>762341220R00</t>
  </si>
  <si>
    <t>M. bedn.střech rovn. z aglomer.desek šroubováním</t>
  </si>
  <si>
    <t>762-VL1(TS)</t>
  </si>
  <si>
    <t>Dodávka: Desky dřevovláknité, P+D tl. 15mm, k vnějšímu opláštění střeš. konstrukcí</t>
  </si>
  <si>
    <t>998762102R00</t>
  </si>
  <si>
    <t>Přesun hmot pro tesařské konstrukce, výšky do 12 m</t>
  </si>
  <si>
    <t>764352810R00</t>
  </si>
  <si>
    <t>Demontáž žlabů půlkruh. rovných, rš 330 mm, do 30°</t>
  </si>
  <si>
    <t>část I:2*23,4</t>
  </si>
  <si>
    <t>část II:31,6+29,3</t>
  </si>
  <si>
    <t>764454802R00</t>
  </si>
  <si>
    <t>Demontáž odpadních trub kruhových,D 120 mm</t>
  </si>
  <si>
    <t>6*5,0</t>
  </si>
  <si>
    <t>764351837R00</t>
  </si>
  <si>
    <t>Demontáž háků, sklon do 45°</t>
  </si>
  <si>
    <t>kus</t>
  </si>
  <si>
    <t>764361811R00</t>
  </si>
  <si>
    <t>Demontáž střešního okna ve vlnité krytině, do 45°</t>
  </si>
  <si>
    <t>764391821R00</t>
  </si>
  <si>
    <t>Demontáž závětrné lišty, rš 250 a 330 mm, do 45°</t>
  </si>
  <si>
    <t>2*8,0+2*4,0</t>
  </si>
  <si>
    <t>764322830R00</t>
  </si>
  <si>
    <t>Demontáž oplechování okapů, TK, rš 400 mm, do 30°</t>
  </si>
  <si>
    <t>764339811R00</t>
  </si>
  <si>
    <t>Demontáž lemov. komínů v ploše, vln. kryt, do 45°</t>
  </si>
  <si>
    <t>3*4,0</t>
  </si>
  <si>
    <t>764339210R00</t>
  </si>
  <si>
    <t>Lemování z Pz, komínů na vlnité krytině, v ploše</t>
  </si>
  <si>
    <t>764352291R00</t>
  </si>
  <si>
    <t>Montáž žlabů Pz podokapních půlkruhových</t>
  </si>
  <si>
    <t>764454291R00</t>
  </si>
  <si>
    <t>Montáž trub Pz odpadních kruhových</t>
  </si>
  <si>
    <t>764352292R00</t>
  </si>
  <si>
    <t>Montáž háků Pz půlkruhových</t>
  </si>
  <si>
    <t>998764102R00</t>
  </si>
  <si>
    <t>Přesun hmot pro klempířské konstr., výšky do 12 m</t>
  </si>
  <si>
    <t>765312810R00</t>
  </si>
  <si>
    <t>Demontáž krytiny dvoudrážkové, na sucho, do suti</t>
  </si>
  <si>
    <t>765799301R00</t>
  </si>
  <si>
    <t xml:space="preserve">Demontáž podstřešní fólie </t>
  </si>
  <si>
    <t>765313111RS2</t>
  </si>
  <si>
    <t>Krytina  keram. dvoudrážk., střech jednoduchých, z tašek engobovaných</t>
  </si>
  <si>
    <t>765313181R00</t>
  </si>
  <si>
    <t>Přiřezání a uchycení tašek drážkových</t>
  </si>
  <si>
    <t>část I:12*4,0</t>
  </si>
  <si>
    <t>část II:21*5,6+(8,6+5,3)/cosx(25)</t>
  </si>
  <si>
    <t>765312686R00</t>
  </si>
  <si>
    <t>Pás ochranný větrací okapní 500/10 cm hliník</t>
  </si>
  <si>
    <t>23,4*2+30,45*2</t>
  </si>
  <si>
    <t>765313131RS2</t>
  </si>
  <si>
    <t>Hřeben z hřebenáčů č.2 na větrací pás s kartáči, z hřebenáčů engobovaných</t>
  </si>
  <si>
    <t>23,4+35</t>
  </si>
  <si>
    <t>765313161RS2</t>
  </si>
  <si>
    <t>Zakončení štítu taškou dvoudr. ker. okrajová, z tašek engobovaných</t>
  </si>
  <si>
    <t>2*8,0+1*3,5+1*1,0+1*3,3</t>
  </si>
  <si>
    <t>765313184RS2</t>
  </si>
  <si>
    <t>Taška prostupová + nástavec odvětrání kanalizace, taška engobovaná</t>
  </si>
  <si>
    <t>765312697R00</t>
  </si>
  <si>
    <t>Plech okapní profilovaný šířky 170 mm hliník</t>
  </si>
  <si>
    <t>765-VL1</t>
  </si>
  <si>
    <t>D+M taška větrací , dvoudrážková ,měděná, engoba</t>
  </si>
  <si>
    <t>ks</t>
  </si>
  <si>
    <t>765311613R00</t>
  </si>
  <si>
    <t>Pás úžlabí Al s těsněním ke krytině a hřebeni</t>
  </si>
  <si>
    <t>(8,6+5,3)/cosx(25)</t>
  </si>
  <si>
    <t>765-VL2 (TS)</t>
  </si>
  <si>
    <t xml:space="preserve">D+M Fólie podstřešní paropropustná </t>
  </si>
  <si>
    <t>998765102R00</t>
  </si>
  <si>
    <t>Přesun hmot pro krytiny tvrdé, výšky do 12 m</t>
  </si>
  <si>
    <t>766421822R00</t>
  </si>
  <si>
    <t>Demontáž podkladových roštů obložení podhledů</t>
  </si>
  <si>
    <t>venkovní:107,7*0,35</t>
  </si>
  <si>
    <t>766421811R00</t>
  </si>
  <si>
    <t>Demontáž obložení podhledů panely do 1,5 m2</t>
  </si>
  <si>
    <t>766427112R00</t>
  </si>
  <si>
    <t>Podkladový rošt pro obložení podhledů</t>
  </si>
  <si>
    <t>venkovní:107,7*3*0,35</t>
  </si>
  <si>
    <t>vnitřní pod PIR desky:208,24</t>
  </si>
  <si>
    <t>766420020RA0</t>
  </si>
  <si>
    <t xml:space="preserve">D+M Obklad podhledů deskami z aglomerovaného dřeva, včetně roštu </t>
  </si>
  <si>
    <t>POL2_0</t>
  </si>
  <si>
    <t>107,7*0,35</t>
  </si>
  <si>
    <t>766-VL1 (TS,T1)</t>
  </si>
  <si>
    <t>D+M Okno střešní  78 x 160 cm, vč. lemování, komplet vč. příslušenství viz TS</t>
  </si>
  <si>
    <t>soubor</t>
  </si>
  <si>
    <t>766-VL2 (TS,T2)</t>
  </si>
  <si>
    <t>D+M Okno střešní 2x 78 x 118 cm, vč. lemování, komplet vč. příslušenství, část el. pohon, viz TS</t>
  </si>
  <si>
    <t>766-VL3 (TS,T3)</t>
  </si>
  <si>
    <t>D+M Světlovod D350mm</t>
  </si>
  <si>
    <t>766690010RAB</t>
  </si>
  <si>
    <t>Desky parapetní aglomer. dodávka a montáž, šířka 30 cm</t>
  </si>
  <si>
    <t>766-VL4 (TS)</t>
  </si>
  <si>
    <t>D- konstrukční řezivo ( KVH) latě profilu 60/40mm</t>
  </si>
  <si>
    <t>766-VL5 (T4)</t>
  </si>
  <si>
    <t>D+M protipožární uzávěr půdního prostoru, do otvoru 500x700mm, EI 30, U&lt;1,8 W/m2K</t>
  </si>
  <si>
    <t>998766102R00</t>
  </si>
  <si>
    <t>Přesun hmot pro truhlářské konstr., výšky do 12 m</t>
  </si>
  <si>
    <t>776511820RT2</t>
  </si>
  <si>
    <t>Odstranění PVC a koberců lepených s podložkou, z ploch 10 - 20 m2</t>
  </si>
  <si>
    <t>část I:11,0*7,2+5,0*3,7+8,4*7,4</t>
  </si>
  <si>
    <t>část II učebny:4,0*6,8+4,9*4,6+7,7*4,6+5,8*4,6</t>
  </si>
  <si>
    <t>chodby:30,0+15,0</t>
  </si>
  <si>
    <t>učebny + kab.:14,3+7,65*4,6+7,05*4,6+2,95*4,6</t>
  </si>
  <si>
    <t>776401800R00</t>
  </si>
  <si>
    <t>Demontáž soklíků nebo lišt, pryžových nebo z PVC</t>
  </si>
  <si>
    <t>část I:2*(11,0+7,2)+2*(5,0+3,7)+2*(8,4+7,4)</t>
  </si>
  <si>
    <t>část II:2*(6,8+4,0)+2*(4,9+4,6)+2*(7,65+4,6)</t>
  </si>
  <si>
    <t>6,9+0,9+20,0+3,9+1,1+1,4+17,0+1,0+6,8+1,3</t>
  </si>
  <si>
    <t>776101115R00</t>
  </si>
  <si>
    <t>Vyrovnání podkladů samonivelační hmotou</t>
  </si>
  <si>
    <t>776101121R00</t>
  </si>
  <si>
    <t>Provedení penetrace podkladu pod.povlak.podlahy</t>
  </si>
  <si>
    <t>776521100RT1</t>
  </si>
  <si>
    <t>Lepení povlak.podlah z pásů PVC na Chemopren, pouze položení - PVC ve specifikaci</t>
  </si>
  <si>
    <t>776421100RU1</t>
  </si>
  <si>
    <t>Lepení podlahových soklíků z PVC a vinylu, včetně dodávky soklíku PVC</t>
  </si>
  <si>
    <t>776-VL1 (TS)</t>
  </si>
  <si>
    <t>Podlahovina PVC tl.2 mm,  s nášlapnou vrstvou min. 0,8mm, zátěž.tř. min. 34</t>
  </si>
  <si>
    <t>412,19*1,05</t>
  </si>
  <si>
    <t>998776101R00</t>
  </si>
  <si>
    <t>Přesun hmot pro podlahy povlakové, výšky do 6 m</t>
  </si>
  <si>
    <t>781900010RA0</t>
  </si>
  <si>
    <t>Odsekání obkladů vnitřních</t>
  </si>
  <si>
    <t>část I:(2*(11,0+7,2)+2*(5,0+3,7)+2*(8,4+7,4))*0,1</t>
  </si>
  <si>
    <t>část II:(2*(6,8+4,0)+2*(4,9+4,6)+2*(7,65+4,6)+2*(5,8+4,6))*0,1</t>
  </si>
  <si>
    <t>(6,9+0,9+20,0+3,9+1,1+1,4+16,9+1,0+6,8+1,3)*0,1</t>
  </si>
  <si>
    <t>(2*(4,2+4,6)+2*(7,65+4,6)+2*(7,1+4,6)+2*(2,9+4,6))*0,1</t>
  </si>
  <si>
    <t>783521000R00</t>
  </si>
  <si>
    <t>Nátěr syntet. klempířských konstrukcí  Z + 1x</t>
  </si>
  <si>
    <t>107,7*0,66+30*0,4+100*0,1</t>
  </si>
  <si>
    <t>784442021RT2</t>
  </si>
  <si>
    <t>Malba disperzní interiér,výška do 3,8m, pro SDK 2 x nátěr, 1 x penetrace</t>
  </si>
  <si>
    <t>257+319</t>
  </si>
  <si>
    <t>784442001R00</t>
  </si>
  <si>
    <t>Malba disperzní interiér,výška do 3,8 m</t>
  </si>
  <si>
    <t>část I (stěny kromě SDK):2*11*3,0+2*7,2*1,6</t>
  </si>
  <si>
    <t>3,1*1,6+6,0*3,0+1,5*3,0+2,9*3,0+7,15*2*3,0</t>
  </si>
  <si>
    <t>5*1,6+5*3,0+2*3,7*3,0</t>
  </si>
  <si>
    <t>2*3,7*1,5+3*1,05*1,5</t>
  </si>
  <si>
    <t>3*2,6*1,5+2*5,4*1,5+2*3,8*1,5+2*1,6*1,52*0,9*1,5</t>
  </si>
  <si>
    <t>8,4*1,65+8,4*3+2*7,4*3,0</t>
  </si>
  <si>
    <t>část II (stěny kromě SDK):2*2,7*2,75+2*1,3*2,75</t>
  </si>
  <si>
    <t>2*3,3*1,25+2*2,7*1,25+2*1,45*1,25</t>
  </si>
  <si>
    <t>2*2,15*1,25+2*2,7*1,25</t>
  </si>
  <si>
    <t>2,46*0,9+4,2*2,75+2*4,6*2,75</t>
  </si>
  <si>
    <t>7,65*0,9+7,65*2,75+2*4,6*2,75</t>
  </si>
  <si>
    <t>7,06*0,9+7,06*2,75+2*4,6*2,75</t>
  </si>
  <si>
    <t>2,94*0,9+2,9*2,75+2*4,6*2,75</t>
  </si>
  <si>
    <t>(6,9+0,9+12,7+1,65+11,8+1,0+6,9+1,3)*2,75</t>
  </si>
  <si>
    <t>(7,1+3,9+1,1+1,2+1,4+4,9+1,65)*2,75</t>
  </si>
  <si>
    <t>6,8*0,9+6,8*2,75+2*4,0*2,75</t>
  </si>
  <si>
    <t>4,9*0,9+4,9*2,75+2*4,6*2,75</t>
  </si>
  <si>
    <t>5,8*0,9+5,8*2,75+2*4,6*2,75</t>
  </si>
  <si>
    <t>3,8*0,9+2*2,3*2,75+1,3*2,75+2*4,0*4,5+2,75*4,5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</si>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</sst>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7" fillId="0" borderId="39" xfId="0" applyNumberFormat="1" applyFont="1" applyBorder="1" applyAlignment="1">
      <alignment vertical="top" wrapText="1" shrinkToFit="1"/>
    </xf>
    <xf numFmtId="164" fontId="17" fillId="0" borderId="39" xfId="0" applyNumberFormat="1" applyFont="1" applyBorder="1" applyAlignment="1">
      <alignment vertical="top" wrapText="1" shrinkToFit="1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9"/>
  <sheetViews>
    <sheetView showGridLines="0" topLeftCell="B23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 x14ac:dyDescent="0.25">
      <c r="A2" s="4"/>
      <c r="B2" s="81" t="s">
        <v>40</v>
      </c>
      <c r="C2" s="82"/>
      <c r="D2" s="226" t="s">
        <v>46</v>
      </c>
      <c r="E2" s="227"/>
      <c r="F2" s="227"/>
      <c r="G2" s="227"/>
      <c r="H2" s="227"/>
      <c r="I2" s="227"/>
      <c r="J2" s="228"/>
      <c r="O2" s="2"/>
    </row>
    <row r="3" spans="1:15" ht="23.25" customHeight="1" x14ac:dyDescent="0.25">
      <c r="A3" s="4"/>
      <c r="B3" s="83" t="s">
        <v>45</v>
      </c>
      <c r="C3" s="84"/>
      <c r="D3" s="219" t="s">
        <v>43</v>
      </c>
      <c r="E3" s="220"/>
      <c r="F3" s="220"/>
      <c r="G3" s="220"/>
      <c r="H3" s="220"/>
      <c r="I3" s="220"/>
      <c r="J3" s="221"/>
    </row>
    <row r="4" spans="1:15" ht="23.25" hidden="1" customHeight="1" x14ac:dyDescent="0.25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5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30" t="s">
        <v>48</v>
      </c>
      <c r="E11" s="230"/>
      <c r="F11" s="230"/>
      <c r="G11" s="230"/>
      <c r="H11" s="28" t="s">
        <v>33</v>
      </c>
      <c r="I11" s="94" t="s">
        <v>52</v>
      </c>
      <c r="J11" s="11"/>
    </row>
    <row r="12" spans="1:15" ht="15.75" customHeight="1" x14ac:dyDescent="0.25">
      <c r="A12" s="4"/>
      <c r="B12" s="41"/>
      <c r="C12" s="26"/>
      <c r="D12" s="217" t="s">
        <v>49</v>
      </c>
      <c r="E12" s="217"/>
      <c r="F12" s="217"/>
      <c r="G12" s="217"/>
      <c r="H12" s="28" t="s">
        <v>34</v>
      </c>
      <c r="I12" s="94"/>
      <c r="J12" s="11"/>
    </row>
    <row r="13" spans="1:15" ht="15.75" customHeight="1" x14ac:dyDescent="0.25">
      <c r="A13" s="4"/>
      <c r="B13" s="42"/>
      <c r="C13" s="93" t="s">
        <v>51</v>
      </c>
      <c r="D13" s="218" t="s">
        <v>50</v>
      </c>
      <c r="E13" s="218"/>
      <c r="F13" s="218"/>
      <c r="G13" s="218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29"/>
      <c r="F15" s="229"/>
      <c r="G15" s="214"/>
      <c r="H15" s="214"/>
      <c r="I15" s="214" t="s">
        <v>28</v>
      </c>
      <c r="J15" s="215"/>
    </row>
    <row r="16" spans="1:15" ht="23.25" customHeight="1" x14ac:dyDescent="0.25">
      <c r="A16" s="141" t="s">
        <v>23</v>
      </c>
      <c r="B16" s="142" t="s">
        <v>23</v>
      </c>
      <c r="C16" s="58"/>
      <c r="D16" s="59"/>
      <c r="E16" s="209"/>
      <c r="F16" s="216"/>
      <c r="G16" s="209"/>
      <c r="H16" s="216"/>
      <c r="I16" s="209">
        <f>SUMIF(F47:F65,A16,I47:I65)+SUMIF(F47:F65,"PSU",I47:I65)</f>
        <v>0</v>
      </c>
      <c r="J16" s="210"/>
    </row>
    <row r="17" spans="1:10" ht="23.25" customHeight="1" x14ac:dyDescent="0.25">
      <c r="A17" s="141" t="s">
        <v>24</v>
      </c>
      <c r="B17" s="142" t="s">
        <v>24</v>
      </c>
      <c r="C17" s="58"/>
      <c r="D17" s="59"/>
      <c r="E17" s="209"/>
      <c r="F17" s="216"/>
      <c r="G17" s="209"/>
      <c r="H17" s="216"/>
      <c r="I17" s="209">
        <f>SUMIF(F47:F65,A17,I47:I65)</f>
        <v>0</v>
      </c>
      <c r="J17" s="210"/>
    </row>
    <row r="18" spans="1:10" ht="23.25" customHeight="1" x14ac:dyDescent="0.25">
      <c r="A18" s="141" t="s">
        <v>25</v>
      </c>
      <c r="B18" s="142" t="s">
        <v>25</v>
      </c>
      <c r="C18" s="58"/>
      <c r="D18" s="59"/>
      <c r="E18" s="209"/>
      <c r="F18" s="216"/>
      <c r="G18" s="209"/>
      <c r="H18" s="216"/>
      <c r="I18" s="209">
        <f>SUMIF(F47:F65,A18,I47:I65)</f>
        <v>0</v>
      </c>
      <c r="J18" s="210"/>
    </row>
    <row r="19" spans="1:10" ht="23.25" customHeight="1" x14ac:dyDescent="0.25">
      <c r="A19" s="141" t="s">
        <v>96</v>
      </c>
      <c r="B19" s="142" t="s">
        <v>26</v>
      </c>
      <c r="C19" s="58"/>
      <c r="D19" s="59"/>
      <c r="E19" s="209"/>
      <c r="F19" s="216"/>
      <c r="G19" s="209"/>
      <c r="H19" s="216"/>
      <c r="I19" s="209">
        <f>SUMIF(F47:F65,A19,I47:I65)</f>
        <v>0</v>
      </c>
      <c r="J19" s="210"/>
    </row>
    <row r="20" spans="1:10" ht="23.25" customHeight="1" x14ac:dyDescent="0.25">
      <c r="A20" s="141" t="s">
        <v>97</v>
      </c>
      <c r="B20" s="142" t="s">
        <v>27</v>
      </c>
      <c r="C20" s="58"/>
      <c r="D20" s="59"/>
      <c r="E20" s="209"/>
      <c r="F20" s="216"/>
      <c r="G20" s="209"/>
      <c r="H20" s="216"/>
      <c r="I20" s="209">
        <f>SUMIF(F47:F65,A20,I47:I65)</f>
        <v>0</v>
      </c>
      <c r="J20" s="210"/>
    </row>
    <row r="21" spans="1:10" ht="23.25" customHeight="1" x14ac:dyDescent="0.25">
      <c r="A21" s="4"/>
      <c r="B21" s="74" t="s">
        <v>28</v>
      </c>
      <c r="C21" s="75"/>
      <c r="D21" s="76"/>
      <c r="E21" s="211"/>
      <c r="F21" s="212"/>
      <c r="G21" s="211"/>
      <c r="H21" s="212"/>
      <c r="I21" s="211">
        <f>SUM(I16:J20)</f>
        <v>0</v>
      </c>
      <c r="J21" s="222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07">
        <f>ZakladDPHSniVypocet</f>
        <v>0</v>
      </c>
      <c r="H23" s="208"/>
      <c r="I23" s="208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2">
        <f>ZakladDPHSni*SazbaDPH1/100</f>
        <v>0</v>
      </c>
      <c r="H24" s="233"/>
      <c r="I24" s="233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07">
        <f>ZakladDPHZaklVypocet</f>
        <v>0</v>
      </c>
      <c r="H25" s="208"/>
      <c r="I25" s="208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3">
        <f>ZakladDPHZakl*SazbaDPH2/100</f>
        <v>0</v>
      </c>
      <c r="H26" s="204"/>
      <c r="I26" s="204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05">
        <f>0</f>
        <v>0</v>
      </c>
      <c r="H27" s="205"/>
      <c r="I27" s="205"/>
      <c r="J27" s="63" t="str">
        <f t="shared" si="0"/>
        <v>CZK</v>
      </c>
    </row>
    <row r="28" spans="1:10" ht="27.75" hidden="1" customHeight="1" thickBot="1" x14ac:dyDescent="0.3">
      <c r="A28" s="4"/>
      <c r="B28" s="113" t="s">
        <v>22</v>
      </c>
      <c r="C28" s="114"/>
      <c r="D28" s="114"/>
      <c r="E28" s="115"/>
      <c r="F28" s="116"/>
      <c r="G28" s="213">
        <f>ZakladDPHSniVypocet+ZakladDPHZaklVypocet</f>
        <v>0</v>
      </c>
      <c r="H28" s="213"/>
      <c r="I28" s="213"/>
      <c r="J28" s="117" t="str">
        <f t="shared" si="0"/>
        <v>CZK</v>
      </c>
    </row>
    <row r="29" spans="1:10" ht="27.75" customHeight="1" thickBot="1" x14ac:dyDescent="0.3">
      <c r="A29" s="4"/>
      <c r="B29" s="113" t="s">
        <v>35</v>
      </c>
      <c r="C29" s="118"/>
      <c r="D29" s="118"/>
      <c r="E29" s="118"/>
      <c r="F29" s="118"/>
      <c r="G29" s="206">
        <f>ZakladDPHSni+DPHSni+ZakladDPHZakl+DPHZakl+Zaokrouhleni</f>
        <v>0</v>
      </c>
      <c r="H29" s="206"/>
      <c r="I29" s="206"/>
      <c r="J29" s="119" t="s">
        <v>55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43299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31" t="s">
        <v>2</v>
      </c>
      <c r="E35" s="231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5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5">
      <c r="A39" s="97">
        <v>0</v>
      </c>
      <c r="B39" s="103" t="s">
        <v>53</v>
      </c>
      <c r="C39" s="234" t="s">
        <v>46</v>
      </c>
      <c r="D39" s="235"/>
      <c r="E39" s="235"/>
      <c r="F39" s="108">
        <f>'Rozpočet Pol'!AC227</f>
        <v>0</v>
      </c>
      <c r="G39" s="109">
        <f>'Rozpočet Pol'!AD227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5">
      <c r="A40" s="97"/>
      <c r="B40" s="236" t="s">
        <v>54</v>
      </c>
      <c r="C40" s="237"/>
      <c r="D40" s="237"/>
      <c r="E40" s="238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6" x14ac:dyDescent="0.3">
      <c r="B44" s="120" t="s">
        <v>56</v>
      </c>
    </row>
    <row r="46" spans="1:10" ht="25.5" customHeight="1" x14ac:dyDescent="0.25">
      <c r="A46" s="121"/>
      <c r="B46" s="125" t="s">
        <v>16</v>
      </c>
      <c r="C46" s="125" t="s">
        <v>5</v>
      </c>
      <c r="D46" s="126"/>
      <c r="E46" s="126"/>
      <c r="F46" s="129" t="s">
        <v>57</v>
      </c>
      <c r="G46" s="129"/>
      <c r="H46" s="129"/>
      <c r="I46" s="239" t="s">
        <v>28</v>
      </c>
      <c r="J46" s="239"/>
    </row>
    <row r="47" spans="1:10" ht="25.5" customHeight="1" x14ac:dyDescent="0.25">
      <c r="A47" s="122"/>
      <c r="B47" s="130" t="s">
        <v>58</v>
      </c>
      <c r="C47" s="241" t="s">
        <v>59</v>
      </c>
      <c r="D47" s="242"/>
      <c r="E47" s="242"/>
      <c r="F47" s="132" t="s">
        <v>23</v>
      </c>
      <c r="G47" s="133"/>
      <c r="H47" s="133"/>
      <c r="I47" s="240">
        <f>'Rozpočet Pol'!G8</f>
        <v>0</v>
      </c>
      <c r="J47" s="240"/>
    </row>
    <row r="48" spans="1:10" ht="25.5" customHeight="1" x14ac:dyDescent="0.25">
      <c r="A48" s="122"/>
      <c r="B48" s="124" t="s">
        <v>60</v>
      </c>
      <c r="C48" s="224" t="s">
        <v>61</v>
      </c>
      <c r="D48" s="225"/>
      <c r="E48" s="225"/>
      <c r="F48" s="134" t="s">
        <v>23</v>
      </c>
      <c r="G48" s="135"/>
      <c r="H48" s="135"/>
      <c r="I48" s="223">
        <f>'Rozpočet Pol'!G15</f>
        <v>0</v>
      </c>
      <c r="J48" s="223"/>
    </row>
    <row r="49" spans="1:10" ht="25.5" customHeight="1" x14ac:dyDescent="0.25">
      <c r="A49" s="122"/>
      <c r="B49" s="124" t="s">
        <v>62</v>
      </c>
      <c r="C49" s="224" t="s">
        <v>63</v>
      </c>
      <c r="D49" s="225"/>
      <c r="E49" s="225"/>
      <c r="F49" s="134" t="s">
        <v>23</v>
      </c>
      <c r="G49" s="135"/>
      <c r="H49" s="135"/>
      <c r="I49" s="223">
        <f>'Rozpočet Pol'!G21</f>
        <v>0</v>
      </c>
      <c r="J49" s="223"/>
    </row>
    <row r="50" spans="1:10" ht="25.5" customHeight="1" x14ac:dyDescent="0.25">
      <c r="A50" s="122"/>
      <c r="B50" s="124" t="s">
        <v>64</v>
      </c>
      <c r="C50" s="224" t="s">
        <v>65</v>
      </c>
      <c r="D50" s="225"/>
      <c r="E50" s="225"/>
      <c r="F50" s="134" t="s">
        <v>23</v>
      </c>
      <c r="G50" s="135"/>
      <c r="H50" s="135"/>
      <c r="I50" s="223">
        <f>'Rozpočet Pol'!G29</f>
        <v>0</v>
      </c>
      <c r="J50" s="223"/>
    </row>
    <row r="51" spans="1:10" ht="25.5" customHeight="1" x14ac:dyDescent="0.25">
      <c r="A51" s="122"/>
      <c r="B51" s="124" t="s">
        <v>66</v>
      </c>
      <c r="C51" s="224" t="s">
        <v>67</v>
      </c>
      <c r="D51" s="225"/>
      <c r="E51" s="225"/>
      <c r="F51" s="134" t="s">
        <v>23</v>
      </c>
      <c r="G51" s="135"/>
      <c r="H51" s="135"/>
      <c r="I51" s="223">
        <f>'Rozpočet Pol'!G41</f>
        <v>0</v>
      </c>
      <c r="J51" s="223"/>
    </row>
    <row r="52" spans="1:10" ht="25.5" customHeight="1" x14ac:dyDescent="0.25">
      <c r="A52" s="122"/>
      <c r="B52" s="124" t="s">
        <v>68</v>
      </c>
      <c r="C52" s="224" t="s">
        <v>69</v>
      </c>
      <c r="D52" s="225"/>
      <c r="E52" s="225"/>
      <c r="F52" s="134" t="s">
        <v>23</v>
      </c>
      <c r="G52" s="135"/>
      <c r="H52" s="135"/>
      <c r="I52" s="223">
        <f>'Rozpočet Pol'!G44</f>
        <v>0</v>
      </c>
      <c r="J52" s="223"/>
    </row>
    <row r="53" spans="1:10" ht="25.5" customHeight="1" x14ac:dyDescent="0.25">
      <c r="A53" s="122"/>
      <c r="B53" s="124" t="s">
        <v>70</v>
      </c>
      <c r="C53" s="224" t="s">
        <v>71</v>
      </c>
      <c r="D53" s="225"/>
      <c r="E53" s="225"/>
      <c r="F53" s="134" t="s">
        <v>23</v>
      </c>
      <c r="G53" s="135"/>
      <c r="H53" s="135"/>
      <c r="I53" s="223">
        <f>'Rozpočet Pol'!G53</f>
        <v>0</v>
      </c>
      <c r="J53" s="223"/>
    </row>
    <row r="54" spans="1:10" ht="25.5" customHeight="1" x14ac:dyDescent="0.25">
      <c r="A54" s="122"/>
      <c r="B54" s="124" t="s">
        <v>72</v>
      </c>
      <c r="C54" s="224" t="s">
        <v>73</v>
      </c>
      <c r="D54" s="225"/>
      <c r="E54" s="225"/>
      <c r="F54" s="134" t="s">
        <v>23</v>
      </c>
      <c r="G54" s="135"/>
      <c r="H54" s="135"/>
      <c r="I54" s="223">
        <f>'Rozpočet Pol'!G67</f>
        <v>0</v>
      </c>
      <c r="J54" s="223"/>
    </row>
    <row r="55" spans="1:10" ht="25.5" customHeight="1" x14ac:dyDescent="0.25">
      <c r="A55" s="122"/>
      <c r="B55" s="124" t="s">
        <v>74</v>
      </c>
      <c r="C55" s="224" t="s">
        <v>75</v>
      </c>
      <c r="D55" s="225"/>
      <c r="E55" s="225"/>
      <c r="F55" s="134" t="s">
        <v>24</v>
      </c>
      <c r="G55" s="135"/>
      <c r="H55" s="135"/>
      <c r="I55" s="223">
        <f>'Rozpočet Pol'!G69</f>
        <v>0</v>
      </c>
      <c r="J55" s="223"/>
    </row>
    <row r="56" spans="1:10" ht="25.5" customHeight="1" x14ac:dyDescent="0.25">
      <c r="A56" s="122"/>
      <c r="B56" s="124" t="s">
        <v>76</v>
      </c>
      <c r="C56" s="224" t="s">
        <v>77</v>
      </c>
      <c r="D56" s="225"/>
      <c r="E56" s="225"/>
      <c r="F56" s="134" t="s">
        <v>24</v>
      </c>
      <c r="G56" s="135"/>
      <c r="H56" s="135"/>
      <c r="I56" s="223">
        <f>'Rozpočet Pol'!G73</f>
        <v>0</v>
      </c>
      <c r="J56" s="223"/>
    </row>
    <row r="57" spans="1:10" ht="25.5" customHeight="1" x14ac:dyDescent="0.25">
      <c r="A57" s="122"/>
      <c r="B57" s="124" t="s">
        <v>78</v>
      </c>
      <c r="C57" s="224" t="s">
        <v>79</v>
      </c>
      <c r="D57" s="225"/>
      <c r="E57" s="225"/>
      <c r="F57" s="134" t="s">
        <v>24</v>
      </c>
      <c r="G57" s="135"/>
      <c r="H57" s="135"/>
      <c r="I57" s="223">
        <f>'Rozpočet Pol'!G104</f>
        <v>0</v>
      </c>
      <c r="J57" s="223"/>
    </row>
    <row r="58" spans="1:10" ht="25.5" customHeight="1" x14ac:dyDescent="0.25">
      <c r="A58" s="122"/>
      <c r="B58" s="124" t="s">
        <v>80</v>
      </c>
      <c r="C58" s="224" t="s">
        <v>81</v>
      </c>
      <c r="D58" s="225"/>
      <c r="E58" s="225"/>
      <c r="F58" s="134" t="s">
        <v>24</v>
      </c>
      <c r="G58" s="135"/>
      <c r="H58" s="135"/>
      <c r="I58" s="223">
        <f>'Rozpočet Pol'!G107</f>
        <v>0</v>
      </c>
      <c r="J58" s="223"/>
    </row>
    <row r="59" spans="1:10" ht="25.5" customHeight="1" x14ac:dyDescent="0.25">
      <c r="A59" s="122"/>
      <c r="B59" s="124" t="s">
        <v>82</v>
      </c>
      <c r="C59" s="224" t="s">
        <v>83</v>
      </c>
      <c r="D59" s="225"/>
      <c r="E59" s="225"/>
      <c r="F59" s="134" t="s">
        <v>24</v>
      </c>
      <c r="G59" s="135"/>
      <c r="H59" s="135"/>
      <c r="I59" s="223">
        <f>'Rozpočet Pol'!G116</f>
        <v>0</v>
      </c>
      <c r="J59" s="223"/>
    </row>
    <row r="60" spans="1:10" ht="25.5" customHeight="1" x14ac:dyDescent="0.25">
      <c r="A60" s="122"/>
      <c r="B60" s="124" t="s">
        <v>84</v>
      </c>
      <c r="C60" s="224" t="s">
        <v>85</v>
      </c>
      <c r="D60" s="225"/>
      <c r="E60" s="225"/>
      <c r="F60" s="134" t="s">
        <v>24</v>
      </c>
      <c r="G60" s="135"/>
      <c r="H60" s="135"/>
      <c r="I60" s="223">
        <f>'Rozpočet Pol'!G134</f>
        <v>0</v>
      </c>
      <c r="J60" s="223"/>
    </row>
    <row r="61" spans="1:10" ht="25.5" customHeight="1" x14ac:dyDescent="0.25">
      <c r="A61" s="122"/>
      <c r="B61" s="124" t="s">
        <v>86</v>
      </c>
      <c r="C61" s="224" t="s">
        <v>87</v>
      </c>
      <c r="D61" s="225"/>
      <c r="E61" s="225"/>
      <c r="F61" s="134" t="s">
        <v>24</v>
      </c>
      <c r="G61" s="135"/>
      <c r="H61" s="135"/>
      <c r="I61" s="223">
        <f>'Rozpočet Pol'!G158</f>
        <v>0</v>
      </c>
      <c r="J61" s="223"/>
    </row>
    <row r="62" spans="1:10" ht="25.5" customHeight="1" x14ac:dyDescent="0.25">
      <c r="A62" s="122"/>
      <c r="B62" s="124" t="s">
        <v>88</v>
      </c>
      <c r="C62" s="224" t="s">
        <v>89</v>
      </c>
      <c r="D62" s="225"/>
      <c r="E62" s="225"/>
      <c r="F62" s="134" t="s">
        <v>24</v>
      </c>
      <c r="G62" s="135"/>
      <c r="H62" s="135"/>
      <c r="I62" s="223">
        <f>'Rozpočet Pol'!G175</f>
        <v>0</v>
      </c>
      <c r="J62" s="223"/>
    </row>
    <row r="63" spans="1:10" ht="25.5" customHeight="1" x14ac:dyDescent="0.25">
      <c r="A63" s="122"/>
      <c r="B63" s="124" t="s">
        <v>90</v>
      </c>
      <c r="C63" s="224" t="s">
        <v>91</v>
      </c>
      <c r="D63" s="225"/>
      <c r="E63" s="225"/>
      <c r="F63" s="134" t="s">
        <v>24</v>
      </c>
      <c r="G63" s="135"/>
      <c r="H63" s="135"/>
      <c r="I63" s="223">
        <f>'Rozpočet Pol'!G193</f>
        <v>0</v>
      </c>
      <c r="J63" s="223"/>
    </row>
    <row r="64" spans="1:10" ht="25.5" customHeight="1" x14ac:dyDescent="0.25">
      <c r="A64" s="122"/>
      <c r="B64" s="124" t="s">
        <v>92</v>
      </c>
      <c r="C64" s="224" t="s">
        <v>93</v>
      </c>
      <c r="D64" s="225"/>
      <c r="E64" s="225"/>
      <c r="F64" s="134" t="s">
        <v>24</v>
      </c>
      <c r="G64" s="135"/>
      <c r="H64" s="135"/>
      <c r="I64" s="223">
        <f>'Rozpočet Pol'!G199</f>
        <v>0</v>
      </c>
      <c r="J64" s="223"/>
    </row>
    <row r="65" spans="1:10" ht="25.5" customHeight="1" x14ac:dyDescent="0.25">
      <c r="A65" s="122"/>
      <c r="B65" s="131" t="s">
        <v>94</v>
      </c>
      <c r="C65" s="244" t="s">
        <v>95</v>
      </c>
      <c r="D65" s="245"/>
      <c r="E65" s="245"/>
      <c r="F65" s="136" t="s">
        <v>24</v>
      </c>
      <c r="G65" s="137"/>
      <c r="H65" s="137"/>
      <c r="I65" s="243">
        <f>'Rozpočet Pol'!G202</f>
        <v>0</v>
      </c>
      <c r="J65" s="243"/>
    </row>
    <row r="66" spans="1:10" ht="25.5" customHeight="1" x14ac:dyDescent="0.25">
      <c r="A66" s="123"/>
      <c r="B66" s="127" t="s">
        <v>1</v>
      </c>
      <c r="C66" s="127"/>
      <c r="D66" s="128"/>
      <c r="E66" s="128"/>
      <c r="F66" s="138"/>
      <c r="G66" s="139"/>
      <c r="H66" s="139"/>
      <c r="I66" s="246">
        <f>SUM(I47:I65)</f>
        <v>0</v>
      </c>
      <c r="J66" s="246"/>
    </row>
    <row r="67" spans="1:10" x14ac:dyDescent="0.25">
      <c r="F67" s="140"/>
      <c r="G67" s="96"/>
      <c r="H67" s="140"/>
      <c r="I67" s="96"/>
      <c r="J67" s="96"/>
    </row>
    <row r="68" spans="1:10" x14ac:dyDescent="0.25">
      <c r="F68" s="140"/>
      <c r="G68" s="96"/>
      <c r="H68" s="140"/>
      <c r="I68" s="96"/>
      <c r="J68" s="96"/>
    </row>
    <row r="69" spans="1:10" x14ac:dyDescent="0.25">
      <c r="F69" s="140"/>
      <c r="G69" s="96"/>
      <c r="H69" s="140"/>
      <c r="I69" s="96"/>
      <c r="J69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I64:J64"/>
    <mergeCell ref="C64:E64"/>
    <mergeCell ref="I65:J65"/>
    <mergeCell ref="C65:E65"/>
    <mergeCell ref="I66:J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7" t="s">
        <v>6</v>
      </c>
      <c r="B1" s="247"/>
      <c r="C1" s="248"/>
      <c r="D1" s="247"/>
      <c r="E1" s="247"/>
      <c r="F1" s="247"/>
      <c r="G1" s="247"/>
    </row>
    <row r="2" spans="1:7" ht="24.9" customHeight="1" x14ac:dyDescent="0.25">
      <c r="A2" s="79" t="s">
        <v>41</v>
      </c>
      <c r="B2" s="78"/>
      <c r="C2" s="249"/>
      <c r="D2" s="249"/>
      <c r="E2" s="249"/>
      <c r="F2" s="249"/>
      <c r="G2" s="250"/>
    </row>
    <row r="3" spans="1:7" ht="24.9" hidden="1" customHeight="1" x14ac:dyDescent="0.25">
      <c r="A3" s="79" t="s">
        <v>7</v>
      </c>
      <c r="B3" s="78"/>
      <c r="C3" s="249"/>
      <c r="D3" s="249"/>
      <c r="E3" s="249"/>
      <c r="F3" s="249"/>
      <c r="G3" s="250"/>
    </row>
    <row r="4" spans="1:7" ht="24.9" hidden="1" customHeight="1" x14ac:dyDescent="0.25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237"/>
  <sheetViews>
    <sheetView tabSelected="1" topLeftCell="A120"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95" customWidth="1"/>
    <col min="3" max="3" width="38.33203125" style="95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  <col min="53" max="53" width="73.44140625" customWidth="1"/>
  </cols>
  <sheetData>
    <row r="1" spans="1:60" ht="15.75" customHeight="1" x14ac:dyDescent="0.3">
      <c r="A1" s="265" t="s">
        <v>6</v>
      </c>
      <c r="B1" s="265"/>
      <c r="C1" s="265"/>
      <c r="D1" s="265"/>
      <c r="E1" s="265"/>
      <c r="F1" s="265"/>
      <c r="G1" s="265"/>
      <c r="AE1" t="s">
        <v>99</v>
      </c>
    </row>
    <row r="2" spans="1:60" ht="24.9" customHeight="1" x14ac:dyDescent="0.25">
      <c r="A2" s="145" t="s">
        <v>98</v>
      </c>
      <c r="B2" s="143"/>
      <c r="C2" s="266" t="s">
        <v>46</v>
      </c>
      <c r="D2" s="267"/>
      <c r="E2" s="267"/>
      <c r="F2" s="267"/>
      <c r="G2" s="268"/>
      <c r="AE2" t="s">
        <v>100</v>
      </c>
    </row>
    <row r="3" spans="1:60" ht="24.9" customHeight="1" x14ac:dyDescent="0.25">
      <c r="A3" s="146" t="s">
        <v>7</v>
      </c>
      <c r="B3" s="144"/>
      <c r="C3" s="269" t="s">
        <v>43</v>
      </c>
      <c r="D3" s="270"/>
      <c r="E3" s="270"/>
      <c r="F3" s="270"/>
      <c r="G3" s="271"/>
      <c r="AE3" t="s">
        <v>101</v>
      </c>
    </row>
    <row r="4" spans="1:60" ht="24.9" hidden="1" customHeight="1" x14ac:dyDescent="0.25">
      <c r="A4" s="146" t="s">
        <v>8</v>
      </c>
      <c r="B4" s="144"/>
      <c r="C4" s="269"/>
      <c r="D4" s="270"/>
      <c r="E4" s="270"/>
      <c r="F4" s="270"/>
      <c r="G4" s="271"/>
      <c r="AE4" t="s">
        <v>102</v>
      </c>
    </row>
    <row r="5" spans="1:60" hidden="1" x14ac:dyDescent="0.25">
      <c r="A5" s="147" t="s">
        <v>103</v>
      </c>
      <c r="B5" s="148"/>
      <c r="C5" s="149"/>
      <c r="D5" s="150"/>
      <c r="E5" s="150"/>
      <c r="F5" s="150"/>
      <c r="G5" s="151"/>
      <c r="AE5" t="s">
        <v>104</v>
      </c>
    </row>
    <row r="7" spans="1:60" ht="39.6" x14ac:dyDescent="0.25">
      <c r="A7" s="157" t="s">
        <v>105</v>
      </c>
      <c r="B7" s="158" t="s">
        <v>106</v>
      </c>
      <c r="C7" s="158" t="s">
        <v>107</v>
      </c>
      <c r="D7" s="157" t="s">
        <v>108</v>
      </c>
      <c r="E7" s="157" t="s">
        <v>109</v>
      </c>
      <c r="F7" s="152" t="s">
        <v>110</v>
      </c>
      <c r="G7" s="174" t="s">
        <v>28</v>
      </c>
      <c r="H7" s="175" t="s">
        <v>29</v>
      </c>
      <c r="I7" s="175" t="s">
        <v>111</v>
      </c>
      <c r="J7" s="175" t="s">
        <v>30</v>
      </c>
      <c r="K7" s="175" t="s">
        <v>112</v>
      </c>
      <c r="L7" s="175" t="s">
        <v>113</v>
      </c>
      <c r="M7" s="175" t="s">
        <v>114</v>
      </c>
      <c r="N7" s="175" t="s">
        <v>115</v>
      </c>
      <c r="O7" s="175" t="s">
        <v>116</v>
      </c>
      <c r="P7" s="175" t="s">
        <v>117</v>
      </c>
      <c r="Q7" s="175" t="s">
        <v>118</v>
      </c>
      <c r="R7" s="175" t="s">
        <v>119</v>
      </c>
      <c r="S7" s="175" t="s">
        <v>120</v>
      </c>
      <c r="T7" s="175" t="s">
        <v>121</v>
      </c>
      <c r="U7" s="160" t="s">
        <v>122</v>
      </c>
    </row>
    <row r="8" spans="1:60" x14ac:dyDescent="0.25">
      <c r="A8" s="176" t="s">
        <v>123</v>
      </c>
      <c r="B8" s="177" t="s">
        <v>58</v>
      </c>
      <c r="C8" s="178" t="s">
        <v>59</v>
      </c>
      <c r="D8" s="159"/>
      <c r="E8" s="179"/>
      <c r="F8" s="180"/>
      <c r="G8" s="180">
        <f>SUMIF(AE9:AE14,"&lt;&gt;NOR",G9:G14)</f>
        <v>0</v>
      </c>
      <c r="H8" s="180"/>
      <c r="I8" s="180">
        <f>SUM(I9:I14)</f>
        <v>0</v>
      </c>
      <c r="J8" s="180"/>
      <c r="K8" s="180">
        <f>SUM(K9:K14)</f>
        <v>0</v>
      </c>
      <c r="L8" s="180"/>
      <c r="M8" s="180">
        <f>SUM(M9:M14)</f>
        <v>0</v>
      </c>
      <c r="N8" s="159"/>
      <c r="O8" s="159">
        <f>SUM(O9:O14)</f>
        <v>11.521599999999999</v>
      </c>
      <c r="P8" s="159"/>
      <c r="Q8" s="159">
        <f>SUM(Q9:Q14)</f>
        <v>0</v>
      </c>
      <c r="R8" s="159"/>
      <c r="S8" s="159"/>
      <c r="T8" s="176"/>
      <c r="U8" s="159">
        <f>SUM(U9:U14)</f>
        <v>0</v>
      </c>
      <c r="AE8" t="s">
        <v>124</v>
      </c>
    </row>
    <row r="9" spans="1:60" ht="20.399999999999999" outlineLevel="1" x14ac:dyDescent="0.25">
      <c r="A9" s="154">
        <v>1</v>
      </c>
      <c r="B9" s="161" t="s">
        <v>125</v>
      </c>
      <c r="C9" s="192" t="s">
        <v>126</v>
      </c>
      <c r="D9" s="163" t="s">
        <v>127</v>
      </c>
      <c r="E9" s="168">
        <v>256.89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63">
        <v>0.02</v>
      </c>
      <c r="O9" s="163">
        <f>ROUND(E9*N9,5)</f>
        <v>5.1378000000000004</v>
      </c>
      <c r="P9" s="163">
        <v>0</v>
      </c>
      <c r="Q9" s="163">
        <f>ROUND(E9*P9,5)</f>
        <v>0</v>
      </c>
      <c r="R9" s="163"/>
      <c r="S9" s="163"/>
      <c r="T9" s="164">
        <v>0</v>
      </c>
      <c r="U9" s="163">
        <f>ROUND(E9*T9,2)</f>
        <v>0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128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5">
      <c r="A10" s="154"/>
      <c r="B10" s="161"/>
      <c r="C10" s="193" t="s">
        <v>129</v>
      </c>
      <c r="D10" s="165"/>
      <c r="E10" s="169">
        <v>89.25</v>
      </c>
      <c r="F10" s="172"/>
      <c r="G10" s="172"/>
      <c r="H10" s="172"/>
      <c r="I10" s="172"/>
      <c r="J10" s="172"/>
      <c r="K10" s="172"/>
      <c r="L10" s="172"/>
      <c r="M10" s="172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130</v>
      </c>
      <c r="AF10" s="153">
        <v>0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5">
      <c r="A11" s="154"/>
      <c r="B11" s="161"/>
      <c r="C11" s="193" t="s">
        <v>131</v>
      </c>
      <c r="D11" s="165"/>
      <c r="E11" s="169">
        <v>167.64</v>
      </c>
      <c r="F11" s="172"/>
      <c r="G11" s="172"/>
      <c r="H11" s="172"/>
      <c r="I11" s="172"/>
      <c r="J11" s="172"/>
      <c r="K11" s="172"/>
      <c r="L11" s="172"/>
      <c r="M11" s="172"/>
      <c r="N11" s="163"/>
      <c r="O11" s="163"/>
      <c r="P11" s="163"/>
      <c r="Q11" s="163"/>
      <c r="R11" s="163"/>
      <c r="S11" s="163"/>
      <c r="T11" s="164"/>
      <c r="U11" s="163"/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130</v>
      </c>
      <c r="AF11" s="153">
        <v>0</v>
      </c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0.399999999999999" outlineLevel="1" x14ac:dyDescent="0.25">
      <c r="A12" s="154">
        <v>2</v>
      </c>
      <c r="B12" s="161" t="s">
        <v>132</v>
      </c>
      <c r="C12" s="192" t="s">
        <v>133</v>
      </c>
      <c r="D12" s="163" t="s">
        <v>127</v>
      </c>
      <c r="E12" s="168">
        <v>319.19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63">
        <v>0.02</v>
      </c>
      <c r="O12" s="163">
        <f>ROUND(E12*N12,5)</f>
        <v>6.3837999999999999</v>
      </c>
      <c r="P12" s="163">
        <v>0</v>
      </c>
      <c r="Q12" s="163">
        <f>ROUND(E12*P12,5)</f>
        <v>0</v>
      </c>
      <c r="R12" s="163"/>
      <c r="S12" s="163"/>
      <c r="T12" s="164">
        <v>0</v>
      </c>
      <c r="U12" s="163">
        <f>ROUND(E12*T12,2)</f>
        <v>0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128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5">
      <c r="A13" s="154"/>
      <c r="B13" s="161"/>
      <c r="C13" s="193" t="s">
        <v>134</v>
      </c>
      <c r="D13" s="165"/>
      <c r="E13" s="169">
        <v>144.75</v>
      </c>
      <c r="F13" s="172"/>
      <c r="G13" s="172"/>
      <c r="H13" s="172"/>
      <c r="I13" s="172"/>
      <c r="J13" s="172"/>
      <c r="K13" s="172"/>
      <c r="L13" s="172"/>
      <c r="M13" s="172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130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5">
      <c r="A14" s="154"/>
      <c r="B14" s="161"/>
      <c r="C14" s="193" t="s">
        <v>135</v>
      </c>
      <c r="D14" s="165"/>
      <c r="E14" s="169">
        <v>174.44</v>
      </c>
      <c r="F14" s="172"/>
      <c r="G14" s="172"/>
      <c r="H14" s="172"/>
      <c r="I14" s="172"/>
      <c r="J14" s="172"/>
      <c r="K14" s="172"/>
      <c r="L14" s="172"/>
      <c r="M14" s="172"/>
      <c r="N14" s="163"/>
      <c r="O14" s="163"/>
      <c r="P14" s="163"/>
      <c r="Q14" s="163"/>
      <c r="R14" s="163"/>
      <c r="S14" s="163"/>
      <c r="T14" s="164"/>
      <c r="U14" s="163"/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130</v>
      </c>
      <c r="AF14" s="153">
        <v>0</v>
      </c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x14ac:dyDescent="0.25">
      <c r="A15" s="155" t="s">
        <v>123</v>
      </c>
      <c r="B15" s="162" t="s">
        <v>60</v>
      </c>
      <c r="C15" s="194" t="s">
        <v>61</v>
      </c>
      <c r="D15" s="166"/>
      <c r="E15" s="170"/>
      <c r="F15" s="173"/>
      <c r="G15" s="173">
        <f>SUMIF(AE16:AE20,"&lt;&gt;NOR",G16:G20)</f>
        <v>0</v>
      </c>
      <c r="H15" s="173"/>
      <c r="I15" s="173">
        <f>SUM(I16:I20)</f>
        <v>0</v>
      </c>
      <c r="J15" s="173"/>
      <c r="K15" s="173">
        <f>SUM(K16:K20)</f>
        <v>0</v>
      </c>
      <c r="L15" s="173"/>
      <c r="M15" s="173">
        <f>SUM(M16:M20)</f>
        <v>0</v>
      </c>
      <c r="N15" s="166"/>
      <c r="O15" s="166">
        <f>SUM(O16:O20)</f>
        <v>0.74256</v>
      </c>
      <c r="P15" s="166"/>
      <c r="Q15" s="166">
        <f>SUM(Q16:Q20)</f>
        <v>0</v>
      </c>
      <c r="R15" s="166"/>
      <c r="S15" s="166"/>
      <c r="T15" s="167"/>
      <c r="U15" s="166">
        <f>SUM(U16:U20)</f>
        <v>56.89</v>
      </c>
      <c r="AE15" t="s">
        <v>124</v>
      </c>
    </row>
    <row r="16" spans="1:60" ht="20.399999999999999" outlineLevel="1" x14ac:dyDescent="0.25">
      <c r="A16" s="154">
        <v>3</v>
      </c>
      <c r="B16" s="161" t="s">
        <v>136</v>
      </c>
      <c r="C16" s="192" t="s">
        <v>137</v>
      </c>
      <c r="D16" s="163" t="s">
        <v>138</v>
      </c>
      <c r="E16" s="168">
        <v>312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63">
        <v>2.3800000000000002E-3</v>
      </c>
      <c r="O16" s="163">
        <f>ROUND(E16*N16,5)</f>
        <v>0.74256</v>
      </c>
      <c r="P16" s="163">
        <v>0</v>
      </c>
      <c r="Q16" s="163">
        <f>ROUND(E16*P16,5)</f>
        <v>0</v>
      </c>
      <c r="R16" s="163"/>
      <c r="S16" s="163"/>
      <c r="T16" s="164">
        <v>0.18232999999999999</v>
      </c>
      <c r="U16" s="163">
        <f>ROUND(E16*T16,2)</f>
        <v>56.89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0.399999999999999" outlineLevel="1" x14ac:dyDescent="0.25">
      <c r="A17" s="154"/>
      <c r="B17" s="161"/>
      <c r="C17" s="193" t="s">
        <v>139</v>
      </c>
      <c r="D17" s="165"/>
      <c r="E17" s="169">
        <v>85.4</v>
      </c>
      <c r="F17" s="172"/>
      <c r="G17" s="172"/>
      <c r="H17" s="172"/>
      <c r="I17" s="172"/>
      <c r="J17" s="172"/>
      <c r="K17" s="172"/>
      <c r="L17" s="172"/>
      <c r="M17" s="172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130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0.399999999999999" outlineLevel="1" x14ac:dyDescent="0.25">
      <c r="A18" s="154"/>
      <c r="B18" s="161"/>
      <c r="C18" s="193" t="s">
        <v>140</v>
      </c>
      <c r="D18" s="165"/>
      <c r="E18" s="169">
        <v>85.9</v>
      </c>
      <c r="F18" s="172"/>
      <c r="G18" s="172"/>
      <c r="H18" s="172"/>
      <c r="I18" s="172"/>
      <c r="J18" s="172"/>
      <c r="K18" s="172"/>
      <c r="L18" s="172"/>
      <c r="M18" s="172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130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5">
      <c r="A19" s="154"/>
      <c r="B19" s="161"/>
      <c r="C19" s="193" t="s">
        <v>141</v>
      </c>
      <c r="D19" s="165"/>
      <c r="E19" s="169">
        <v>60.2</v>
      </c>
      <c r="F19" s="172"/>
      <c r="G19" s="172"/>
      <c r="H19" s="172"/>
      <c r="I19" s="172"/>
      <c r="J19" s="172"/>
      <c r="K19" s="172"/>
      <c r="L19" s="172"/>
      <c r="M19" s="172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130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5">
      <c r="A20" s="154"/>
      <c r="B20" s="161"/>
      <c r="C20" s="193" t="s">
        <v>142</v>
      </c>
      <c r="D20" s="165"/>
      <c r="E20" s="169">
        <v>80.5</v>
      </c>
      <c r="F20" s="172"/>
      <c r="G20" s="172"/>
      <c r="H20" s="172"/>
      <c r="I20" s="172"/>
      <c r="J20" s="172"/>
      <c r="K20" s="172"/>
      <c r="L20" s="172"/>
      <c r="M20" s="172"/>
      <c r="N20" s="163"/>
      <c r="O20" s="163"/>
      <c r="P20" s="163"/>
      <c r="Q20" s="163"/>
      <c r="R20" s="163"/>
      <c r="S20" s="163"/>
      <c r="T20" s="164"/>
      <c r="U20" s="16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130</v>
      </c>
      <c r="AF20" s="153">
        <v>0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x14ac:dyDescent="0.25">
      <c r="A21" s="155" t="s">
        <v>123</v>
      </c>
      <c r="B21" s="162" t="s">
        <v>62</v>
      </c>
      <c r="C21" s="194" t="s">
        <v>63</v>
      </c>
      <c r="D21" s="166"/>
      <c r="E21" s="170"/>
      <c r="F21" s="173"/>
      <c r="G21" s="173">
        <f>SUMIF(AE22:AE28,"&lt;&gt;NOR",G22:G28)</f>
        <v>0</v>
      </c>
      <c r="H21" s="173"/>
      <c r="I21" s="173">
        <f>SUM(I22:I28)</f>
        <v>0</v>
      </c>
      <c r="J21" s="173"/>
      <c r="K21" s="173">
        <f>SUM(K22:K28)</f>
        <v>0</v>
      </c>
      <c r="L21" s="173"/>
      <c r="M21" s="173">
        <f>SUM(M22:M28)</f>
        <v>0</v>
      </c>
      <c r="N21" s="166"/>
      <c r="O21" s="166">
        <f>SUM(O22:O28)</f>
        <v>0.92442000000000002</v>
      </c>
      <c r="P21" s="166"/>
      <c r="Q21" s="166">
        <f>SUM(Q22:Q28)</f>
        <v>0</v>
      </c>
      <c r="R21" s="166"/>
      <c r="S21" s="166"/>
      <c r="T21" s="167"/>
      <c r="U21" s="166">
        <f>SUM(U22:U28)</f>
        <v>127.38</v>
      </c>
      <c r="AE21" t="s">
        <v>124</v>
      </c>
    </row>
    <row r="22" spans="1:60" outlineLevel="1" x14ac:dyDescent="0.25">
      <c r="A22" s="154">
        <v>4</v>
      </c>
      <c r="B22" s="161" t="s">
        <v>143</v>
      </c>
      <c r="C22" s="192" t="s">
        <v>144</v>
      </c>
      <c r="D22" s="163" t="s">
        <v>127</v>
      </c>
      <c r="E22" s="168">
        <v>11.21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63">
        <v>4.0189999999999997E-2</v>
      </c>
      <c r="O22" s="163">
        <f>ROUND(E22*N22,5)</f>
        <v>0.45052999999999999</v>
      </c>
      <c r="P22" s="163">
        <v>0</v>
      </c>
      <c r="Q22" s="163">
        <f>ROUND(E22*P22,5)</f>
        <v>0</v>
      </c>
      <c r="R22" s="163"/>
      <c r="S22" s="163"/>
      <c r="T22" s="164">
        <v>1.5958000000000001</v>
      </c>
      <c r="U22" s="163">
        <f>ROUND(E22*T22,2)</f>
        <v>17.89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128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5">
      <c r="A23" s="154"/>
      <c r="B23" s="161"/>
      <c r="C23" s="193" t="s">
        <v>145</v>
      </c>
      <c r="D23" s="165"/>
      <c r="E23" s="169">
        <v>1.95</v>
      </c>
      <c r="F23" s="172"/>
      <c r="G23" s="172"/>
      <c r="H23" s="172"/>
      <c r="I23" s="172"/>
      <c r="J23" s="172"/>
      <c r="K23" s="172"/>
      <c r="L23" s="172"/>
      <c r="M23" s="172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130</v>
      </c>
      <c r="AF23" s="153">
        <v>0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5">
      <c r="A24" s="154"/>
      <c r="B24" s="161"/>
      <c r="C24" s="193" t="s">
        <v>146</v>
      </c>
      <c r="D24" s="165"/>
      <c r="E24" s="169">
        <v>9.26</v>
      </c>
      <c r="F24" s="172"/>
      <c r="G24" s="172"/>
      <c r="H24" s="172"/>
      <c r="I24" s="172"/>
      <c r="J24" s="172"/>
      <c r="K24" s="172"/>
      <c r="L24" s="172"/>
      <c r="M24" s="172"/>
      <c r="N24" s="163"/>
      <c r="O24" s="163"/>
      <c r="P24" s="163"/>
      <c r="Q24" s="163"/>
      <c r="R24" s="163"/>
      <c r="S24" s="163"/>
      <c r="T24" s="164"/>
      <c r="U24" s="163"/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130</v>
      </c>
      <c r="AF24" s="153">
        <v>0</v>
      </c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0.399999999999999" outlineLevel="1" x14ac:dyDescent="0.25">
      <c r="A25" s="154">
        <v>5</v>
      </c>
      <c r="B25" s="161" t="s">
        <v>147</v>
      </c>
      <c r="C25" s="192" t="s">
        <v>148</v>
      </c>
      <c r="D25" s="163" t="s">
        <v>127</v>
      </c>
      <c r="E25" s="168">
        <v>37.729999999999997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63">
        <v>1.256E-2</v>
      </c>
      <c r="O25" s="163">
        <f>ROUND(E25*N25,5)</f>
        <v>0.47388999999999998</v>
      </c>
      <c r="P25" s="163">
        <v>0</v>
      </c>
      <c r="Q25" s="163">
        <f>ROUND(E25*P25,5)</f>
        <v>0</v>
      </c>
      <c r="R25" s="163"/>
      <c r="S25" s="163"/>
      <c r="T25" s="164">
        <v>2.9020000000000001</v>
      </c>
      <c r="U25" s="163">
        <f>ROUND(E25*T25,2)</f>
        <v>109.49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128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5">
      <c r="A26" s="154"/>
      <c r="B26" s="161"/>
      <c r="C26" s="272" t="s">
        <v>149</v>
      </c>
      <c r="D26" s="273"/>
      <c r="E26" s="274"/>
      <c r="F26" s="275"/>
      <c r="G26" s="276"/>
      <c r="H26" s="172"/>
      <c r="I26" s="172"/>
      <c r="J26" s="172"/>
      <c r="K26" s="172"/>
      <c r="L26" s="172"/>
      <c r="M26" s="172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150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6" t="str">
        <f>C26</f>
        <v>Položka určena pro úpravu venkovního okapu</v>
      </c>
      <c r="BB26" s="153"/>
      <c r="BC26" s="153"/>
      <c r="BD26" s="153"/>
      <c r="BE26" s="153"/>
      <c r="BF26" s="153"/>
      <c r="BG26" s="153"/>
      <c r="BH26" s="153"/>
    </row>
    <row r="27" spans="1:60" outlineLevel="1" x14ac:dyDescent="0.25">
      <c r="A27" s="154"/>
      <c r="B27" s="161"/>
      <c r="C27" s="193" t="s">
        <v>151</v>
      </c>
      <c r="D27" s="165"/>
      <c r="E27" s="169">
        <v>16.38</v>
      </c>
      <c r="F27" s="172"/>
      <c r="G27" s="172"/>
      <c r="H27" s="172"/>
      <c r="I27" s="172"/>
      <c r="J27" s="172"/>
      <c r="K27" s="172"/>
      <c r="L27" s="172"/>
      <c r="M27" s="172"/>
      <c r="N27" s="163"/>
      <c r="O27" s="163"/>
      <c r="P27" s="163"/>
      <c r="Q27" s="163"/>
      <c r="R27" s="163"/>
      <c r="S27" s="163"/>
      <c r="T27" s="164"/>
      <c r="U27" s="16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130</v>
      </c>
      <c r="AF27" s="153">
        <v>0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5">
      <c r="A28" s="154"/>
      <c r="B28" s="161"/>
      <c r="C28" s="193" t="s">
        <v>152</v>
      </c>
      <c r="D28" s="165"/>
      <c r="E28" s="169">
        <v>21.35</v>
      </c>
      <c r="F28" s="172"/>
      <c r="G28" s="172"/>
      <c r="H28" s="172"/>
      <c r="I28" s="172"/>
      <c r="J28" s="172"/>
      <c r="K28" s="172"/>
      <c r="L28" s="172"/>
      <c r="M28" s="172"/>
      <c r="N28" s="163"/>
      <c r="O28" s="163"/>
      <c r="P28" s="163"/>
      <c r="Q28" s="163"/>
      <c r="R28" s="163"/>
      <c r="S28" s="163"/>
      <c r="T28" s="164"/>
      <c r="U28" s="163"/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130</v>
      </c>
      <c r="AF28" s="153">
        <v>0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x14ac:dyDescent="0.25">
      <c r="A29" s="155" t="s">
        <v>123</v>
      </c>
      <c r="B29" s="162" t="s">
        <v>64</v>
      </c>
      <c r="C29" s="194" t="s">
        <v>65</v>
      </c>
      <c r="D29" s="166"/>
      <c r="E29" s="170"/>
      <c r="F29" s="173"/>
      <c r="G29" s="173">
        <f>SUMIF(AE30:AE40,"&lt;&gt;NOR",G30:G40)</f>
        <v>0</v>
      </c>
      <c r="H29" s="173"/>
      <c r="I29" s="173">
        <f>SUM(I30:I40)</f>
        <v>0</v>
      </c>
      <c r="J29" s="173"/>
      <c r="K29" s="173">
        <f>SUM(K30:K40)</f>
        <v>0</v>
      </c>
      <c r="L29" s="173"/>
      <c r="M29" s="173">
        <f>SUM(M30:M40)</f>
        <v>0</v>
      </c>
      <c r="N29" s="166"/>
      <c r="O29" s="166">
        <f>SUM(O30:O40)</f>
        <v>1.3668099999999999</v>
      </c>
      <c r="P29" s="166"/>
      <c r="Q29" s="166">
        <f>SUM(Q30:Q40)</f>
        <v>0</v>
      </c>
      <c r="R29" s="166"/>
      <c r="S29" s="166"/>
      <c r="T29" s="167"/>
      <c r="U29" s="166">
        <f>SUM(U30:U40)</f>
        <v>221.04000000000002</v>
      </c>
      <c r="AE29" t="s">
        <v>124</v>
      </c>
    </row>
    <row r="30" spans="1:60" ht="20.399999999999999" outlineLevel="1" x14ac:dyDescent="0.25">
      <c r="A30" s="154">
        <v>6</v>
      </c>
      <c r="B30" s="161" t="s">
        <v>153</v>
      </c>
      <c r="C30" s="192" t="s">
        <v>154</v>
      </c>
      <c r="D30" s="163" t="s">
        <v>127</v>
      </c>
      <c r="E30" s="168">
        <v>503.45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63">
        <v>0</v>
      </c>
      <c r="O30" s="163">
        <f>ROUND(E30*N30,5)</f>
        <v>0</v>
      </c>
      <c r="P30" s="163">
        <v>0</v>
      </c>
      <c r="Q30" s="163">
        <f>ROUND(E30*P30,5)</f>
        <v>0</v>
      </c>
      <c r="R30" s="163"/>
      <c r="S30" s="163"/>
      <c r="T30" s="164">
        <v>0.121</v>
      </c>
      <c r="U30" s="163">
        <f>ROUND(E30*T30,2)</f>
        <v>60.92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128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5">
      <c r="A31" s="154"/>
      <c r="B31" s="161"/>
      <c r="C31" s="193" t="s">
        <v>155</v>
      </c>
      <c r="D31" s="165"/>
      <c r="E31" s="169">
        <v>283.64999999999998</v>
      </c>
      <c r="F31" s="172"/>
      <c r="G31" s="172"/>
      <c r="H31" s="172"/>
      <c r="I31" s="172"/>
      <c r="J31" s="172"/>
      <c r="K31" s="172"/>
      <c r="L31" s="172"/>
      <c r="M31" s="172"/>
      <c r="N31" s="163"/>
      <c r="O31" s="163"/>
      <c r="P31" s="163"/>
      <c r="Q31" s="163"/>
      <c r="R31" s="163"/>
      <c r="S31" s="163"/>
      <c r="T31" s="164"/>
      <c r="U31" s="163"/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130</v>
      </c>
      <c r="AF31" s="153">
        <v>0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5">
      <c r="A32" s="154"/>
      <c r="B32" s="161"/>
      <c r="C32" s="193" t="s">
        <v>156</v>
      </c>
      <c r="D32" s="165"/>
      <c r="E32" s="169">
        <v>219.8</v>
      </c>
      <c r="F32" s="172"/>
      <c r="G32" s="172"/>
      <c r="H32" s="172"/>
      <c r="I32" s="172"/>
      <c r="J32" s="172"/>
      <c r="K32" s="172"/>
      <c r="L32" s="172"/>
      <c r="M32" s="172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130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5">
      <c r="A33" s="154">
        <v>7</v>
      </c>
      <c r="B33" s="161" t="s">
        <v>157</v>
      </c>
      <c r="C33" s="192" t="s">
        <v>158</v>
      </c>
      <c r="D33" s="163" t="s">
        <v>127</v>
      </c>
      <c r="E33" s="168">
        <v>503.45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63">
        <v>8.4999999999999995E-4</v>
      </c>
      <c r="O33" s="163">
        <f>ROUND(E33*N33,5)</f>
        <v>0.42792999999999998</v>
      </c>
      <c r="P33" s="163">
        <v>0</v>
      </c>
      <c r="Q33" s="163">
        <f>ROUND(E33*P33,5)</f>
        <v>0</v>
      </c>
      <c r="R33" s="163"/>
      <c r="S33" s="163"/>
      <c r="T33" s="164">
        <v>6.0000000000000001E-3</v>
      </c>
      <c r="U33" s="163">
        <f>ROUND(E33*T33,2)</f>
        <v>3.02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128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0.399999999999999" outlineLevel="1" x14ac:dyDescent="0.25">
      <c r="A34" s="154">
        <v>8</v>
      </c>
      <c r="B34" s="161" t="s">
        <v>159</v>
      </c>
      <c r="C34" s="192" t="s">
        <v>160</v>
      </c>
      <c r="D34" s="163" t="s">
        <v>127</v>
      </c>
      <c r="E34" s="168">
        <v>503.45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63">
        <v>0</v>
      </c>
      <c r="O34" s="163">
        <f>ROUND(E34*N34,5)</f>
        <v>0</v>
      </c>
      <c r="P34" s="163">
        <v>0</v>
      </c>
      <c r="Q34" s="163">
        <f>ROUND(E34*P34,5)</f>
        <v>0</v>
      </c>
      <c r="R34" s="163"/>
      <c r="S34" s="163"/>
      <c r="T34" s="164">
        <v>9.5000000000000001E-2</v>
      </c>
      <c r="U34" s="163">
        <f>ROUND(E34*T34,2)</f>
        <v>47.83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128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5">
      <c r="A35" s="154">
        <v>9</v>
      </c>
      <c r="B35" s="161" t="s">
        <v>161</v>
      </c>
      <c r="C35" s="192" t="s">
        <v>162</v>
      </c>
      <c r="D35" s="163" t="s">
        <v>127</v>
      </c>
      <c r="E35" s="168">
        <v>501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63">
        <v>1.58E-3</v>
      </c>
      <c r="O35" s="163">
        <f>ROUND(E35*N35,5)</f>
        <v>0.79157999999999995</v>
      </c>
      <c r="P35" s="163">
        <v>0</v>
      </c>
      <c r="Q35" s="163">
        <f>ROUND(E35*P35,5)</f>
        <v>0</v>
      </c>
      <c r="R35" s="163"/>
      <c r="S35" s="163"/>
      <c r="T35" s="164">
        <v>0.214</v>
      </c>
      <c r="U35" s="163">
        <f>ROUND(E35*T35,2)</f>
        <v>107.21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128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5">
      <c r="A36" s="154"/>
      <c r="B36" s="161"/>
      <c r="C36" s="193" t="s">
        <v>163</v>
      </c>
      <c r="D36" s="165"/>
      <c r="E36" s="169">
        <v>200</v>
      </c>
      <c r="F36" s="172"/>
      <c r="G36" s="172"/>
      <c r="H36" s="172"/>
      <c r="I36" s="172"/>
      <c r="J36" s="172"/>
      <c r="K36" s="172"/>
      <c r="L36" s="172"/>
      <c r="M36" s="172"/>
      <c r="N36" s="163"/>
      <c r="O36" s="163"/>
      <c r="P36" s="163"/>
      <c r="Q36" s="163"/>
      <c r="R36" s="163"/>
      <c r="S36" s="163"/>
      <c r="T36" s="164"/>
      <c r="U36" s="163"/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130</v>
      </c>
      <c r="AF36" s="153">
        <v>0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5">
      <c r="A37" s="154"/>
      <c r="B37" s="161"/>
      <c r="C37" s="193" t="s">
        <v>164</v>
      </c>
      <c r="D37" s="165"/>
      <c r="E37" s="169">
        <v>301</v>
      </c>
      <c r="F37" s="172"/>
      <c r="G37" s="172"/>
      <c r="H37" s="172"/>
      <c r="I37" s="172"/>
      <c r="J37" s="172"/>
      <c r="K37" s="172"/>
      <c r="L37" s="172"/>
      <c r="M37" s="172"/>
      <c r="N37" s="163"/>
      <c r="O37" s="163"/>
      <c r="P37" s="163"/>
      <c r="Q37" s="163"/>
      <c r="R37" s="163"/>
      <c r="S37" s="163"/>
      <c r="T37" s="164"/>
      <c r="U37" s="163"/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130</v>
      </c>
      <c r="AF37" s="153">
        <v>0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5">
      <c r="A38" s="154">
        <v>10</v>
      </c>
      <c r="B38" s="161" t="s">
        <v>165</v>
      </c>
      <c r="C38" s="192" t="s">
        <v>166</v>
      </c>
      <c r="D38" s="163" t="s">
        <v>138</v>
      </c>
      <c r="E38" s="168">
        <v>6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63">
        <v>2.2790000000000001E-2</v>
      </c>
      <c r="O38" s="163">
        <f>ROUND(E38*N38,5)</f>
        <v>0.13674</v>
      </c>
      <c r="P38" s="163">
        <v>0</v>
      </c>
      <c r="Q38" s="163">
        <f>ROUND(E38*P38,5)</f>
        <v>0</v>
      </c>
      <c r="R38" s="163"/>
      <c r="S38" s="163"/>
      <c r="T38" s="164">
        <v>0.20300000000000001</v>
      </c>
      <c r="U38" s="163">
        <f>ROUND(E38*T38,2)</f>
        <v>1.22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128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5">
      <c r="A39" s="154">
        <v>11</v>
      </c>
      <c r="B39" s="161" t="s">
        <v>167</v>
      </c>
      <c r="C39" s="192" t="s">
        <v>168</v>
      </c>
      <c r="D39" s="163" t="s">
        <v>138</v>
      </c>
      <c r="E39" s="168">
        <v>6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63">
        <v>1.7600000000000001E-3</v>
      </c>
      <c r="O39" s="163">
        <f>ROUND(E39*N39,5)</f>
        <v>1.056E-2</v>
      </c>
      <c r="P39" s="163">
        <v>0</v>
      </c>
      <c r="Q39" s="163">
        <f>ROUND(E39*P39,5)</f>
        <v>0</v>
      </c>
      <c r="R39" s="163"/>
      <c r="S39" s="163"/>
      <c r="T39" s="164">
        <v>8.0000000000000002E-3</v>
      </c>
      <c r="U39" s="163">
        <f>ROUND(E39*T39,2)</f>
        <v>0.05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128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5">
      <c r="A40" s="154">
        <v>12</v>
      </c>
      <c r="B40" s="161" t="s">
        <v>169</v>
      </c>
      <c r="C40" s="192" t="s">
        <v>170</v>
      </c>
      <c r="D40" s="163" t="s">
        <v>138</v>
      </c>
      <c r="E40" s="168">
        <v>6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21</v>
      </c>
      <c r="M40" s="172">
        <f>G40*(1+L40/100)</f>
        <v>0</v>
      </c>
      <c r="N40" s="163">
        <v>0</v>
      </c>
      <c r="O40" s="163">
        <f>ROUND(E40*N40,5)</f>
        <v>0</v>
      </c>
      <c r="P40" s="163">
        <v>0</v>
      </c>
      <c r="Q40" s="163">
        <f>ROUND(E40*P40,5)</f>
        <v>0</v>
      </c>
      <c r="R40" s="163"/>
      <c r="S40" s="163"/>
      <c r="T40" s="164">
        <v>0.13100000000000001</v>
      </c>
      <c r="U40" s="163">
        <f>ROUND(E40*T40,2)</f>
        <v>0.79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128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x14ac:dyDescent="0.25">
      <c r="A41" s="155" t="s">
        <v>123</v>
      </c>
      <c r="B41" s="162" t="s">
        <v>66</v>
      </c>
      <c r="C41" s="194" t="s">
        <v>67</v>
      </c>
      <c r="D41" s="166"/>
      <c r="E41" s="170"/>
      <c r="F41" s="173"/>
      <c r="G41" s="173">
        <f>SUMIF(AE42:AE43,"&lt;&gt;NOR",G42:G43)</f>
        <v>0</v>
      </c>
      <c r="H41" s="173"/>
      <c r="I41" s="173">
        <f>SUM(I42:I43)</f>
        <v>0</v>
      </c>
      <c r="J41" s="173"/>
      <c r="K41" s="173">
        <f>SUM(K42:K43)</f>
        <v>0</v>
      </c>
      <c r="L41" s="173"/>
      <c r="M41" s="173">
        <f>SUM(M42:M43)</f>
        <v>0</v>
      </c>
      <c r="N41" s="166"/>
      <c r="O41" s="166">
        <f>SUM(O42:O43)</f>
        <v>2.0039999999999999E-2</v>
      </c>
      <c r="P41" s="166"/>
      <c r="Q41" s="166">
        <f>SUM(Q42:Q43)</f>
        <v>0</v>
      </c>
      <c r="R41" s="166"/>
      <c r="S41" s="166"/>
      <c r="T41" s="167"/>
      <c r="U41" s="166">
        <f>SUM(U42:U43)</f>
        <v>154.31</v>
      </c>
      <c r="AE41" t="s">
        <v>124</v>
      </c>
    </row>
    <row r="42" spans="1:60" outlineLevel="1" x14ac:dyDescent="0.25">
      <c r="A42" s="154">
        <v>13</v>
      </c>
      <c r="B42" s="161" t="s">
        <v>171</v>
      </c>
      <c r="C42" s="192" t="s">
        <v>172</v>
      </c>
      <c r="D42" s="163" t="s">
        <v>127</v>
      </c>
      <c r="E42" s="168">
        <v>501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63">
        <v>4.0000000000000003E-5</v>
      </c>
      <c r="O42" s="163">
        <f>ROUND(E42*N42,5)</f>
        <v>2.0039999999999999E-2</v>
      </c>
      <c r="P42" s="163">
        <v>0</v>
      </c>
      <c r="Q42" s="163">
        <f>ROUND(E42*P42,5)</f>
        <v>0</v>
      </c>
      <c r="R42" s="163"/>
      <c r="S42" s="163"/>
      <c r="T42" s="164">
        <v>0.308</v>
      </c>
      <c r="U42" s="163">
        <f>ROUND(E42*T42,2)</f>
        <v>154.31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128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5">
      <c r="A43" s="154"/>
      <c r="B43" s="161"/>
      <c r="C43" s="193" t="s">
        <v>173</v>
      </c>
      <c r="D43" s="165"/>
      <c r="E43" s="169">
        <v>501</v>
      </c>
      <c r="F43" s="172"/>
      <c r="G43" s="172"/>
      <c r="H43" s="172"/>
      <c r="I43" s="172"/>
      <c r="J43" s="172"/>
      <c r="K43" s="172"/>
      <c r="L43" s="172"/>
      <c r="M43" s="172"/>
      <c r="N43" s="163"/>
      <c r="O43" s="163"/>
      <c r="P43" s="163"/>
      <c r="Q43" s="163"/>
      <c r="R43" s="163"/>
      <c r="S43" s="163"/>
      <c r="T43" s="164"/>
      <c r="U43" s="163"/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130</v>
      </c>
      <c r="AF43" s="153">
        <v>0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x14ac:dyDescent="0.25">
      <c r="A44" s="155" t="s">
        <v>123</v>
      </c>
      <c r="B44" s="162" t="s">
        <v>68</v>
      </c>
      <c r="C44" s="194" t="s">
        <v>69</v>
      </c>
      <c r="D44" s="166"/>
      <c r="E44" s="170"/>
      <c r="F44" s="173"/>
      <c r="G44" s="173">
        <f>SUMIF(AE45:AE52,"&lt;&gt;NOR",G45:G52)</f>
        <v>0</v>
      </c>
      <c r="H44" s="173"/>
      <c r="I44" s="173">
        <f>SUM(I45:I52)</f>
        <v>0</v>
      </c>
      <c r="J44" s="173"/>
      <c r="K44" s="173">
        <f>SUM(K45:K52)</f>
        <v>0</v>
      </c>
      <c r="L44" s="173"/>
      <c r="M44" s="173">
        <f>SUM(M45:M52)</f>
        <v>0</v>
      </c>
      <c r="N44" s="166"/>
      <c r="O44" s="166">
        <f>SUM(O45:O52)</f>
        <v>0.23455000000000001</v>
      </c>
      <c r="P44" s="166"/>
      <c r="Q44" s="166">
        <f>SUM(Q45:Q52)</f>
        <v>9.4832399999999986</v>
      </c>
      <c r="R44" s="166"/>
      <c r="S44" s="166"/>
      <c r="T44" s="167"/>
      <c r="U44" s="166">
        <f>SUM(U45:U52)</f>
        <v>296.36</v>
      </c>
      <c r="AE44" t="s">
        <v>124</v>
      </c>
    </row>
    <row r="45" spans="1:60" outlineLevel="1" x14ac:dyDescent="0.25">
      <c r="A45" s="154">
        <v>14</v>
      </c>
      <c r="B45" s="161" t="s">
        <v>174</v>
      </c>
      <c r="C45" s="192" t="s">
        <v>175</v>
      </c>
      <c r="D45" s="163" t="s">
        <v>127</v>
      </c>
      <c r="E45" s="168">
        <v>339.76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63">
        <v>3.3E-4</v>
      </c>
      <c r="O45" s="163">
        <f>ROUND(E45*N45,5)</f>
        <v>0.11212</v>
      </c>
      <c r="P45" s="163">
        <v>1.298E-2</v>
      </c>
      <c r="Q45" s="163">
        <f>ROUND(E45*P45,5)</f>
        <v>4.4100799999999998</v>
      </c>
      <c r="R45" s="163"/>
      <c r="S45" s="163"/>
      <c r="T45" s="164">
        <v>0.47320000000000001</v>
      </c>
      <c r="U45" s="163">
        <f>ROUND(E45*T45,2)</f>
        <v>160.77000000000001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128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5">
      <c r="A46" s="154"/>
      <c r="B46" s="161"/>
      <c r="C46" s="193" t="s">
        <v>176</v>
      </c>
      <c r="D46" s="165"/>
      <c r="E46" s="169">
        <v>339.76</v>
      </c>
      <c r="F46" s="172"/>
      <c r="G46" s="172"/>
      <c r="H46" s="172"/>
      <c r="I46" s="172"/>
      <c r="J46" s="172"/>
      <c r="K46" s="172"/>
      <c r="L46" s="172"/>
      <c r="M46" s="172"/>
      <c r="N46" s="163"/>
      <c r="O46" s="163"/>
      <c r="P46" s="163"/>
      <c r="Q46" s="163"/>
      <c r="R46" s="163"/>
      <c r="S46" s="163"/>
      <c r="T46" s="164"/>
      <c r="U46" s="163"/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130</v>
      </c>
      <c r="AF46" s="153">
        <v>0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20.399999999999999" outlineLevel="1" x14ac:dyDescent="0.25">
      <c r="A47" s="154">
        <v>15</v>
      </c>
      <c r="B47" s="161" t="s">
        <v>177</v>
      </c>
      <c r="C47" s="192" t="s">
        <v>178</v>
      </c>
      <c r="D47" s="163" t="s">
        <v>127</v>
      </c>
      <c r="E47" s="168">
        <v>227.01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63">
        <v>3.3E-4</v>
      </c>
      <c r="O47" s="163">
        <f>ROUND(E47*N47,5)</f>
        <v>7.4910000000000004E-2</v>
      </c>
      <c r="P47" s="163">
        <v>1.298E-2</v>
      </c>
      <c r="Q47" s="163">
        <f>ROUND(E47*P47,5)</f>
        <v>2.94659</v>
      </c>
      <c r="R47" s="163"/>
      <c r="S47" s="163"/>
      <c r="T47" s="164">
        <v>0.47320000000000001</v>
      </c>
      <c r="U47" s="163">
        <f>ROUND(E47*T47,2)</f>
        <v>107.42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128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5">
      <c r="A48" s="154"/>
      <c r="B48" s="161"/>
      <c r="C48" s="193" t="s">
        <v>179</v>
      </c>
      <c r="D48" s="165"/>
      <c r="E48" s="169">
        <v>227.01</v>
      </c>
      <c r="F48" s="172"/>
      <c r="G48" s="172"/>
      <c r="H48" s="172"/>
      <c r="I48" s="172"/>
      <c r="J48" s="172"/>
      <c r="K48" s="172"/>
      <c r="L48" s="172"/>
      <c r="M48" s="172"/>
      <c r="N48" s="163"/>
      <c r="O48" s="163"/>
      <c r="P48" s="163"/>
      <c r="Q48" s="163"/>
      <c r="R48" s="163"/>
      <c r="S48" s="163"/>
      <c r="T48" s="164"/>
      <c r="U48" s="163"/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130</v>
      </c>
      <c r="AF48" s="153">
        <v>0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5">
      <c r="A49" s="154">
        <v>16</v>
      </c>
      <c r="B49" s="161" t="s">
        <v>180</v>
      </c>
      <c r="C49" s="192" t="s">
        <v>181</v>
      </c>
      <c r="D49" s="163" t="s">
        <v>127</v>
      </c>
      <c r="E49" s="168">
        <v>47.52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63">
        <v>1E-3</v>
      </c>
      <c r="O49" s="163">
        <f>ROUND(E49*N49,5)</f>
        <v>4.752E-2</v>
      </c>
      <c r="P49" s="163">
        <v>3.492E-2</v>
      </c>
      <c r="Q49" s="163">
        <f>ROUND(E49*P49,5)</f>
        <v>1.6594</v>
      </c>
      <c r="R49" s="163"/>
      <c r="S49" s="163"/>
      <c r="T49" s="164">
        <v>0.52100000000000002</v>
      </c>
      <c r="U49" s="163">
        <f>ROUND(E49*T49,2)</f>
        <v>24.76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128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5">
      <c r="A50" s="154"/>
      <c r="B50" s="161"/>
      <c r="C50" s="193" t="s">
        <v>182</v>
      </c>
      <c r="D50" s="165"/>
      <c r="E50" s="169">
        <v>47.52</v>
      </c>
      <c r="F50" s="172"/>
      <c r="G50" s="172"/>
      <c r="H50" s="172"/>
      <c r="I50" s="172"/>
      <c r="J50" s="172"/>
      <c r="K50" s="172"/>
      <c r="L50" s="172"/>
      <c r="M50" s="172"/>
      <c r="N50" s="163"/>
      <c r="O50" s="163"/>
      <c r="P50" s="163"/>
      <c r="Q50" s="163"/>
      <c r="R50" s="163"/>
      <c r="S50" s="163"/>
      <c r="T50" s="164"/>
      <c r="U50" s="163"/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130</v>
      </c>
      <c r="AF50" s="153">
        <v>0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5">
      <c r="A51" s="154">
        <v>17</v>
      </c>
      <c r="B51" s="161" t="s">
        <v>183</v>
      </c>
      <c r="C51" s="192" t="s">
        <v>184</v>
      </c>
      <c r="D51" s="163" t="s">
        <v>138</v>
      </c>
      <c r="E51" s="168">
        <v>31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63">
        <v>0</v>
      </c>
      <c r="O51" s="163">
        <f>ROUND(E51*N51,5)</f>
        <v>0</v>
      </c>
      <c r="P51" s="163">
        <v>1.507E-2</v>
      </c>
      <c r="Q51" s="163">
        <f>ROUND(E51*P51,5)</f>
        <v>0.46716999999999997</v>
      </c>
      <c r="R51" s="163"/>
      <c r="S51" s="163"/>
      <c r="T51" s="164">
        <v>0.11</v>
      </c>
      <c r="U51" s="163">
        <f>ROUND(E51*T51,2)</f>
        <v>3.41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128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5">
      <c r="A52" s="154"/>
      <c r="B52" s="161"/>
      <c r="C52" s="193" t="s">
        <v>185</v>
      </c>
      <c r="D52" s="165"/>
      <c r="E52" s="169">
        <v>31</v>
      </c>
      <c r="F52" s="172"/>
      <c r="G52" s="172"/>
      <c r="H52" s="172"/>
      <c r="I52" s="172"/>
      <c r="J52" s="172"/>
      <c r="K52" s="172"/>
      <c r="L52" s="172"/>
      <c r="M52" s="172"/>
      <c r="N52" s="163"/>
      <c r="O52" s="163"/>
      <c r="P52" s="163"/>
      <c r="Q52" s="163"/>
      <c r="R52" s="163"/>
      <c r="S52" s="163"/>
      <c r="T52" s="164"/>
      <c r="U52" s="163"/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130</v>
      </c>
      <c r="AF52" s="153">
        <v>0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x14ac:dyDescent="0.25">
      <c r="A53" s="155" t="s">
        <v>123</v>
      </c>
      <c r="B53" s="162" t="s">
        <v>70</v>
      </c>
      <c r="C53" s="194" t="s">
        <v>71</v>
      </c>
      <c r="D53" s="166"/>
      <c r="E53" s="170"/>
      <c r="F53" s="173"/>
      <c r="G53" s="173">
        <f>SUMIF(AE54:AE66,"&lt;&gt;NOR",G54:G66)</f>
        <v>0</v>
      </c>
      <c r="H53" s="173"/>
      <c r="I53" s="173">
        <f>SUM(I54:I66)</f>
        <v>0</v>
      </c>
      <c r="J53" s="173"/>
      <c r="K53" s="173">
        <f>SUM(K54:K66)</f>
        <v>0</v>
      </c>
      <c r="L53" s="173"/>
      <c r="M53" s="173">
        <f>SUM(M54:M66)</f>
        <v>0</v>
      </c>
      <c r="N53" s="166"/>
      <c r="O53" s="166">
        <f>SUM(O54:O66)</f>
        <v>0</v>
      </c>
      <c r="P53" s="166"/>
      <c r="Q53" s="166">
        <f>SUM(Q54:Q66)</f>
        <v>0</v>
      </c>
      <c r="R53" s="166"/>
      <c r="S53" s="166"/>
      <c r="T53" s="167"/>
      <c r="U53" s="166">
        <f>SUM(U54:U66)</f>
        <v>76.27</v>
      </c>
      <c r="AE53" t="s">
        <v>124</v>
      </c>
    </row>
    <row r="54" spans="1:60" outlineLevel="1" x14ac:dyDescent="0.25">
      <c r="A54" s="154">
        <v>18</v>
      </c>
      <c r="B54" s="161" t="s">
        <v>186</v>
      </c>
      <c r="C54" s="192" t="s">
        <v>187</v>
      </c>
      <c r="D54" s="163" t="s">
        <v>188</v>
      </c>
      <c r="E54" s="168">
        <v>53.6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63">
        <v>0</v>
      </c>
      <c r="O54" s="163">
        <f>ROUND(E54*N54,5)</f>
        <v>0</v>
      </c>
      <c r="P54" s="163">
        <v>0</v>
      </c>
      <c r="Q54" s="163">
        <f>ROUND(E54*P54,5)</f>
        <v>0</v>
      </c>
      <c r="R54" s="163"/>
      <c r="S54" s="163"/>
      <c r="T54" s="164">
        <v>0.93300000000000005</v>
      </c>
      <c r="U54" s="163">
        <f>ROUND(E54*T54,2)</f>
        <v>50.01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128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5">
      <c r="A55" s="154">
        <v>19</v>
      </c>
      <c r="B55" s="161" t="s">
        <v>189</v>
      </c>
      <c r="C55" s="192" t="s">
        <v>190</v>
      </c>
      <c r="D55" s="163" t="s">
        <v>188</v>
      </c>
      <c r="E55" s="168">
        <v>53.6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63"/>
      <c r="S55" s="163"/>
      <c r="T55" s="164">
        <v>0.49</v>
      </c>
      <c r="U55" s="163">
        <f>ROUND(E55*T55,2)</f>
        <v>26.26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128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5">
      <c r="A56" s="154">
        <v>20</v>
      </c>
      <c r="B56" s="161" t="s">
        <v>191</v>
      </c>
      <c r="C56" s="192" t="s">
        <v>192</v>
      </c>
      <c r="D56" s="163" t="s">
        <v>188</v>
      </c>
      <c r="E56" s="168">
        <v>1018.4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63">
        <v>0</v>
      </c>
      <c r="O56" s="163">
        <f>ROUND(E56*N56,5)</f>
        <v>0</v>
      </c>
      <c r="P56" s="163">
        <v>0</v>
      </c>
      <c r="Q56" s="163">
        <f>ROUND(E56*P56,5)</f>
        <v>0</v>
      </c>
      <c r="R56" s="163"/>
      <c r="S56" s="163"/>
      <c r="T56" s="164">
        <v>0</v>
      </c>
      <c r="U56" s="163">
        <f>ROUND(E56*T56,2)</f>
        <v>0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128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5">
      <c r="A57" s="154"/>
      <c r="B57" s="161"/>
      <c r="C57" s="193" t="s">
        <v>193</v>
      </c>
      <c r="D57" s="165"/>
      <c r="E57" s="169">
        <v>1018.4</v>
      </c>
      <c r="F57" s="172"/>
      <c r="G57" s="172"/>
      <c r="H57" s="172"/>
      <c r="I57" s="172"/>
      <c r="J57" s="172"/>
      <c r="K57" s="172"/>
      <c r="L57" s="172"/>
      <c r="M57" s="172"/>
      <c r="N57" s="163"/>
      <c r="O57" s="163"/>
      <c r="P57" s="163"/>
      <c r="Q57" s="163"/>
      <c r="R57" s="163"/>
      <c r="S57" s="163"/>
      <c r="T57" s="164"/>
      <c r="U57" s="163"/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130</v>
      </c>
      <c r="AF57" s="153">
        <v>0</v>
      </c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5">
      <c r="A58" s="154">
        <v>21</v>
      </c>
      <c r="B58" s="161" t="s">
        <v>194</v>
      </c>
      <c r="C58" s="192" t="s">
        <v>195</v>
      </c>
      <c r="D58" s="163" t="s">
        <v>188</v>
      </c>
      <c r="E58" s="168">
        <v>5.74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63">
        <v>0</v>
      </c>
      <c r="O58" s="163">
        <f>ROUND(E58*N58,5)</f>
        <v>0</v>
      </c>
      <c r="P58" s="163">
        <v>0</v>
      </c>
      <c r="Q58" s="163">
        <f>ROUND(E58*P58,5)</f>
        <v>0</v>
      </c>
      <c r="R58" s="163"/>
      <c r="S58" s="163"/>
      <c r="T58" s="164">
        <v>0</v>
      </c>
      <c r="U58" s="163">
        <f>ROUND(E58*T58,2)</f>
        <v>0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128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5">
      <c r="A59" s="154"/>
      <c r="B59" s="161"/>
      <c r="C59" s="193" t="s">
        <v>196</v>
      </c>
      <c r="D59" s="165"/>
      <c r="E59" s="169">
        <v>5.74</v>
      </c>
      <c r="F59" s="172"/>
      <c r="G59" s="172"/>
      <c r="H59" s="172"/>
      <c r="I59" s="172"/>
      <c r="J59" s="172"/>
      <c r="K59" s="172"/>
      <c r="L59" s="172"/>
      <c r="M59" s="172"/>
      <c r="N59" s="163"/>
      <c r="O59" s="163"/>
      <c r="P59" s="163"/>
      <c r="Q59" s="163"/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130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5">
      <c r="A60" s="154">
        <v>22</v>
      </c>
      <c r="B60" s="161" t="s">
        <v>197</v>
      </c>
      <c r="C60" s="192" t="s">
        <v>198</v>
      </c>
      <c r="D60" s="163" t="s">
        <v>188</v>
      </c>
      <c r="E60" s="168">
        <v>4.41</v>
      </c>
      <c r="F60" s="171"/>
      <c r="G60" s="172">
        <f t="shared" ref="G60:G66" si="0">ROUND(E60*F60,2)</f>
        <v>0</v>
      </c>
      <c r="H60" s="171"/>
      <c r="I60" s="172">
        <f t="shared" ref="I60:I66" si="1">ROUND(E60*H60,2)</f>
        <v>0</v>
      </c>
      <c r="J60" s="171"/>
      <c r="K60" s="172">
        <f t="shared" ref="K60:K66" si="2">ROUND(E60*J60,2)</f>
        <v>0</v>
      </c>
      <c r="L60" s="172">
        <v>21</v>
      </c>
      <c r="M60" s="172">
        <f t="shared" ref="M60:M66" si="3">G60*(1+L60/100)</f>
        <v>0</v>
      </c>
      <c r="N60" s="163">
        <v>0</v>
      </c>
      <c r="O60" s="163">
        <f t="shared" ref="O60:O66" si="4">ROUND(E60*N60,5)</f>
        <v>0</v>
      </c>
      <c r="P60" s="163">
        <v>0</v>
      </c>
      <c r="Q60" s="163">
        <f t="shared" ref="Q60:Q66" si="5">ROUND(E60*P60,5)</f>
        <v>0</v>
      </c>
      <c r="R60" s="163"/>
      <c r="S60" s="163"/>
      <c r="T60" s="164">
        <v>0</v>
      </c>
      <c r="U60" s="163">
        <f t="shared" ref="U60:U66" si="6">ROUND(E60*T60,2)</f>
        <v>0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128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5">
      <c r="A61" s="154">
        <v>23</v>
      </c>
      <c r="B61" s="161" t="s">
        <v>199</v>
      </c>
      <c r="C61" s="192" t="s">
        <v>200</v>
      </c>
      <c r="D61" s="163" t="s">
        <v>188</v>
      </c>
      <c r="E61" s="168">
        <v>2.95</v>
      </c>
      <c r="F61" s="171"/>
      <c r="G61" s="172">
        <f t="shared" si="0"/>
        <v>0</v>
      </c>
      <c r="H61" s="171"/>
      <c r="I61" s="172">
        <f t="shared" si="1"/>
        <v>0</v>
      </c>
      <c r="J61" s="171"/>
      <c r="K61" s="172">
        <f t="shared" si="2"/>
        <v>0</v>
      </c>
      <c r="L61" s="172">
        <v>21</v>
      </c>
      <c r="M61" s="172">
        <f t="shared" si="3"/>
        <v>0</v>
      </c>
      <c r="N61" s="163">
        <v>0</v>
      </c>
      <c r="O61" s="163">
        <f t="shared" si="4"/>
        <v>0</v>
      </c>
      <c r="P61" s="163">
        <v>0</v>
      </c>
      <c r="Q61" s="163">
        <f t="shared" si="5"/>
        <v>0</v>
      </c>
      <c r="R61" s="163"/>
      <c r="S61" s="163"/>
      <c r="T61" s="164">
        <v>0</v>
      </c>
      <c r="U61" s="163">
        <f t="shared" si="6"/>
        <v>0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128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5">
      <c r="A62" s="154">
        <v>24</v>
      </c>
      <c r="B62" s="161" t="s">
        <v>201</v>
      </c>
      <c r="C62" s="192" t="s">
        <v>202</v>
      </c>
      <c r="D62" s="163" t="s">
        <v>188</v>
      </c>
      <c r="E62" s="168">
        <v>2.86</v>
      </c>
      <c r="F62" s="171"/>
      <c r="G62" s="172">
        <f t="shared" si="0"/>
        <v>0</v>
      </c>
      <c r="H62" s="171"/>
      <c r="I62" s="172">
        <f t="shared" si="1"/>
        <v>0</v>
      </c>
      <c r="J62" s="171"/>
      <c r="K62" s="172">
        <f t="shared" si="2"/>
        <v>0</v>
      </c>
      <c r="L62" s="172">
        <v>21</v>
      </c>
      <c r="M62" s="172">
        <f t="shared" si="3"/>
        <v>0</v>
      </c>
      <c r="N62" s="163">
        <v>0</v>
      </c>
      <c r="O62" s="163">
        <f t="shared" si="4"/>
        <v>0</v>
      </c>
      <c r="P62" s="163">
        <v>0</v>
      </c>
      <c r="Q62" s="163">
        <f t="shared" si="5"/>
        <v>0</v>
      </c>
      <c r="R62" s="163"/>
      <c r="S62" s="163"/>
      <c r="T62" s="164">
        <v>0</v>
      </c>
      <c r="U62" s="163">
        <f t="shared" si="6"/>
        <v>0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128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5">
      <c r="A63" s="154">
        <v>25</v>
      </c>
      <c r="B63" s="161" t="s">
        <v>203</v>
      </c>
      <c r="C63" s="192" t="s">
        <v>204</v>
      </c>
      <c r="D63" s="163" t="s">
        <v>188</v>
      </c>
      <c r="E63" s="168">
        <v>36.799999999999997</v>
      </c>
      <c r="F63" s="171"/>
      <c r="G63" s="172">
        <f t="shared" si="0"/>
        <v>0</v>
      </c>
      <c r="H63" s="171"/>
      <c r="I63" s="172">
        <f t="shared" si="1"/>
        <v>0</v>
      </c>
      <c r="J63" s="171"/>
      <c r="K63" s="172">
        <f t="shared" si="2"/>
        <v>0</v>
      </c>
      <c r="L63" s="172">
        <v>21</v>
      </c>
      <c r="M63" s="172">
        <f t="shared" si="3"/>
        <v>0</v>
      </c>
      <c r="N63" s="163">
        <v>0</v>
      </c>
      <c r="O63" s="163">
        <f t="shared" si="4"/>
        <v>0</v>
      </c>
      <c r="P63" s="163">
        <v>0</v>
      </c>
      <c r="Q63" s="163">
        <f t="shared" si="5"/>
        <v>0</v>
      </c>
      <c r="R63" s="163"/>
      <c r="S63" s="163"/>
      <c r="T63" s="164">
        <v>0</v>
      </c>
      <c r="U63" s="163">
        <f t="shared" si="6"/>
        <v>0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128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5">
      <c r="A64" s="154">
        <v>26</v>
      </c>
      <c r="B64" s="161" t="s">
        <v>205</v>
      </c>
      <c r="C64" s="192" t="s">
        <v>206</v>
      </c>
      <c r="D64" s="163" t="s">
        <v>188</v>
      </c>
      <c r="E64" s="168">
        <v>0.97</v>
      </c>
      <c r="F64" s="171"/>
      <c r="G64" s="172">
        <f t="shared" si="0"/>
        <v>0</v>
      </c>
      <c r="H64" s="171"/>
      <c r="I64" s="172">
        <f t="shared" si="1"/>
        <v>0</v>
      </c>
      <c r="J64" s="171"/>
      <c r="K64" s="172">
        <f t="shared" si="2"/>
        <v>0</v>
      </c>
      <c r="L64" s="172">
        <v>21</v>
      </c>
      <c r="M64" s="172">
        <f t="shared" si="3"/>
        <v>0</v>
      </c>
      <c r="N64" s="163">
        <v>0</v>
      </c>
      <c r="O64" s="163">
        <f t="shared" si="4"/>
        <v>0</v>
      </c>
      <c r="P64" s="163">
        <v>0</v>
      </c>
      <c r="Q64" s="163">
        <f t="shared" si="5"/>
        <v>0</v>
      </c>
      <c r="R64" s="163"/>
      <c r="S64" s="163"/>
      <c r="T64" s="164">
        <v>0</v>
      </c>
      <c r="U64" s="163">
        <f t="shared" si="6"/>
        <v>0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128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5">
      <c r="A65" s="154">
        <v>27</v>
      </c>
      <c r="B65" s="161" t="s">
        <v>207</v>
      </c>
      <c r="C65" s="192" t="s">
        <v>208</v>
      </c>
      <c r="D65" s="163" t="s">
        <v>188</v>
      </c>
      <c r="E65" s="168">
        <v>1.66</v>
      </c>
      <c r="F65" s="171"/>
      <c r="G65" s="172">
        <f t="shared" si="0"/>
        <v>0</v>
      </c>
      <c r="H65" s="171"/>
      <c r="I65" s="172">
        <f t="shared" si="1"/>
        <v>0</v>
      </c>
      <c r="J65" s="171"/>
      <c r="K65" s="172">
        <f t="shared" si="2"/>
        <v>0</v>
      </c>
      <c r="L65" s="172">
        <v>21</v>
      </c>
      <c r="M65" s="172">
        <f t="shared" si="3"/>
        <v>0</v>
      </c>
      <c r="N65" s="163">
        <v>0</v>
      </c>
      <c r="O65" s="163">
        <f t="shared" si="4"/>
        <v>0</v>
      </c>
      <c r="P65" s="163">
        <v>0</v>
      </c>
      <c r="Q65" s="163">
        <f t="shared" si="5"/>
        <v>0</v>
      </c>
      <c r="R65" s="163"/>
      <c r="S65" s="163"/>
      <c r="T65" s="164">
        <v>0</v>
      </c>
      <c r="U65" s="163">
        <f t="shared" si="6"/>
        <v>0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128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5">
      <c r="A66" s="154">
        <v>28</v>
      </c>
      <c r="B66" s="161" t="s">
        <v>209</v>
      </c>
      <c r="C66" s="192" t="s">
        <v>210</v>
      </c>
      <c r="D66" s="163" t="s">
        <v>188</v>
      </c>
      <c r="E66" s="168">
        <v>0.65</v>
      </c>
      <c r="F66" s="171"/>
      <c r="G66" s="172">
        <f t="shared" si="0"/>
        <v>0</v>
      </c>
      <c r="H66" s="171"/>
      <c r="I66" s="172">
        <f t="shared" si="1"/>
        <v>0</v>
      </c>
      <c r="J66" s="171"/>
      <c r="K66" s="172">
        <f t="shared" si="2"/>
        <v>0</v>
      </c>
      <c r="L66" s="172">
        <v>21</v>
      </c>
      <c r="M66" s="172">
        <f t="shared" si="3"/>
        <v>0</v>
      </c>
      <c r="N66" s="163">
        <v>0</v>
      </c>
      <c r="O66" s="163">
        <f t="shared" si="4"/>
        <v>0</v>
      </c>
      <c r="P66" s="163">
        <v>0</v>
      </c>
      <c r="Q66" s="163">
        <f t="shared" si="5"/>
        <v>0</v>
      </c>
      <c r="R66" s="163"/>
      <c r="S66" s="163"/>
      <c r="T66" s="164">
        <v>0</v>
      </c>
      <c r="U66" s="163">
        <f t="shared" si="6"/>
        <v>0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128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x14ac:dyDescent="0.25">
      <c r="A67" s="155" t="s">
        <v>123</v>
      </c>
      <c r="B67" s="162" t="s">
        <v>72</v>
      </c>
      <c r="C67" s="194" t="s">
        <v>73</v>
      </c>
      <c r="D67" s="166"/>
      <c r="E67" s="170"/>
      <c r="F67" s="173"/>
      <c r="G67" s="173">
        <f>SUMIF(AE68:AE68,"&lt;&gt;NOR",G68:G68)</f>
        <v>0</v>
      </c>
      <c r="H67" s="173"/>
      <c r="I67" s="173">
        <f>SUM(I68:I68)</f>
        <v>0</v>
      </c>
      <c r="J67" s="173"/>
      <c r="K67" s="173">
        <f>SUM(K68:K68)</f>
        <v>0</v>
      </c>
      <c r="L67" s="173"/>
      <c r="M67" s="173">
        <f>SUM(M68:M68)</f>
        <v>0</v>
      </c>
      <c r="N67" s="166"/>
      <c r="O67" s="166">
        <f>SUM(O68:O68)</f>
        <v>0</v>
      </c>
      <c r="P67" s="166"/>
      <c r="Q67" s="166">
        <f>SUM(Q68:Q68)</f>
        <v>0</v>
      </c>
      <c r="R67" s="166"/>
      <c r="S67" s="166"/>
      <c r="T67" s="167"/>
      <c r="U67" s="166">
        <f>SUM(U68:U68)</f>
        <v>4.62</v>
      </c>
      <c r="AE67" t="s">
        <v>124</v>
      </c>
    </row>
    <row r="68" spans="1:60" outlineLevel="1" x14ac:dyDescent="0.25">
      <c r="A68" s="154">
        <v>29</v>
      </c>
      <c r="B68" s="161" t="s">
        <v>211</v>
      </c>
      <c r="C68" s="192" t="s">
        <v>212</v>
      </c>
      <c r="D68" s="163" t="s">
        <v>188</v>
      </c>
      <c r="E68" s="168">
        <v>15.04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63">
        <v>0</v>
      </c>
      <c r="O68" s="163">
        <f>ROUND(E68*N68,5)</f>
        <v>0</v>
      </c>
      <c r="P68" s="163">
        <v>0</v>
      </c>
      <c r="Q68" s="163">
        <f>ROUND(E68*P68,5)</f>
        <v>0</v>
      </c>
      <c r="R68" s="163"/>
      <c r="S68" s="163"/>
      <c r="T68" s="164">
        <v>0.307</v>
      </c>
      <c r="U68" s="163">
        <f>ROUND(E68*T68,2)</f>
        <v>4.62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128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x14ac:dyDescent="0.25">
      <c r="A69" s="155" t="s">
        <v>123</v>
      </c>
      <c r="B69" s="162" t="s">
        <v>74</v>
      </c>
      <c r="C69" s="194" t="s">
        <v>75</v>
      </c>
      <c r="D69" s="166"/>
      <c r="E69" s="170"/>
      <c r="F69" s="173"/>
      <c r="G69" s="173">
        <f>SUMIF(AE70:AE72,"&lt;&gt;NOR",G70:G72)</f>
        <v>0</v>
      </c>
      <c r="H69" s="173"/>
      <c r="I69" s="173">
        <f>SUM(I70:I72)</f>
        <v>0</v>
      </c>
      <c r="J69" s="173"/>
      <c r="K69" s="173">
        <f>SUM(K70:K72)</f>
        <v>0</v>
      </c>
      <c r="L69" s="173"/>
      <c r="M69" s="173">
        <f>SUM(M70:M72)</f>
        <v>0</v>
      </c>
      <c r="N69" s="166"/>
      <c r="O69" s="166">
        <f>SUM(O70:O72)</f>
        <v>0</v>
      </c>
      <c r="P69" s="166"/>
      <c r="Q69" s="166">
        <f>SUM(Q70:Q72)</f>
        <v>0.65178999999999998</v>
      </c>
      <c r="R69" s="166"/>
      <c r="S69" s="166"/>
      <c r="T69" s="167"/>
      <c r="U69" s="166">
        <f>SUM(U70:U72)</f>
        <v>19.84</v>
      </c>
      <c r="AE69" t="s">
        <v>124</v>
      </c>
    </row>
    <row r="70" spans="1:60" outlineLevel="1" x14ac:dyDescent="0.25">
      <c r="A70" s="154">
        <v>30</v>
      </c>
      <c r="B70" s="161" t="s">
        <v>213</v>
      </c>
      <c r="C70" s="192" t="s">
        <v>214</v>
      </c>
      <c r="D70" s="163" t="s">
        <v>127</v>
      </c>
      <c r="E70" s="168">
        <v>566.77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63">
        <v>0</v>
      </c>
      <c r="O70" s="163">
        <f>ROUND(E70*N70,5)</f>
        <v>0</v>
      </c>
      <c r="P70" s="163">
        <v>1.15E-3</v>
      </c>
      <c r="Q70" s="163">
        <f>ROUND(E70*P70,5)</f>
        <v>0.65178999999999998</v>
      </c>
      <c r="R70" s="163"/>
      <c r="S70" s="163"/>
      <c r="T70" s="164">
        <v>3.5000000000000003E-2</v>
      </c>
      <c r="U70" s="163">
        <f>ROUND(E70*T70,2)</f>
        <v>19.84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128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5">
      <c r="A71" s="154"/>
      <c r="B71" s="161"/>
      <c r="C71" s="193" t="s">
        <v>179</v>
      </c>
      <c r="D71" s="165"/>
      <c r="E71" s="169">
        <v>227.01</v>
      </c>
      <c r="F71" s="172"/>
      <c r="G71" s="172"/>
      <c r="H71" s="172"/>
      <c r="I71" s="172"/>
      <c r="J71" s="172"/>
      <c r="K71" s="172"/>
      <c r="L71" s="172"/>
      <c r="M71" s="172"/>
      <c r="N71" s="163"/>
      <c r="O71" s="163"/>
      <c r="P71" s="163"/>
      <c r="Q71" s="163"/>
      <c r="R71" s="163"/>
      <c r="S71" s="163"/>
      <c r="T71" s="164"/>
      <c r="U71" s="163"/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130</v>
      </c>
      <c r="AF71" s="153">
        <v>0</v>
      </c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5">
      <c r="A72" s="154"/>
      <c r="B72" s="161"/>
      <c r="C72" s="193" t="s">
        <v>176</v>
      </c>
      <c r="D72" s="165"/>
      <c r="E72" s="169">
        <v>339.76</v>
      </c>
      <c r="F72" s="172"/>
      <c r="G72" s="172"/>
      <c r="H72" s="172"/>
      <c r="I72" s="172"/>
      <c r="J72" s="172"/>
      <c r="K72" s="172"/>
      <c r="L72" s="172"/>
      <c r="M72" s="172"/>
      <c r="N72" s="163"/>
      <c r="O72" s="163"/>
      <c r="P72" s="163"/>
      <c r="Q72" s="163"/>
      <c r="R72" s="163"/>
      <c r="S72" s="163"/>
      <c r="T72" s="164"/>
      <c r="U72" s="163"/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130</v>
      </c>
      <c r="AF72" s="153">
        <v>0</v>
      </c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x14ac:dyDescent="0.25">
      <c r="A73" s="155" t="s">
        <v>123</v>
      </c>
      <c r="B73" s="162" t="s">
        <v>76</v>
      </c>
      <c r="C73" s="194" t="s">
        <v>77</v>
      </c>
      <c r="D73" s="166"/>
      <c r="E73" s="170"/>
      <c r="F73" s="173"/>
      <c r="G73" s="173">
        <f>SUMIF(AE74:AE103,"&lt;&gt;NOR",G74:G103)</f>
        <v>0</v>
      </c>
      <c r="H73" s="173"/>
      <c r="I73" s="173">
        <f>SUM(I74:I103)</f>
        <v>0</v>
      </c>
      <c r="J73" s="173"/>
      <c r="K73" s="173">
        <f>SUM(K74:K103)</f>
        <v>0</v>
      </c>
      <c r="L73" s="173"/>
      <c r="M73" s="173">
        <f>SUM(M74:M103)</f>
        <v>0</v>
      </c>
      <c r="N73" s="166"/>
      <c r="O73" s="166">
        <f>SUM(O74:O103)</f>
        <v>3.1174199999999996</v>
      </c>
      <c r="P73" s="166"/>
      <c r="Q73" s="166">
        <f>SUM(Q74:Q103)</f>
        <v>2.8565200000000002</v>
      </c>
      <c r="R73" s="166"/>
      <c r="S73" s="166"/>
      <c r="T73" s="167"/>
      <c r="U73" s="166">
        <f>SUM(U74:U103)</f>
        <v>419.09000000000003</v>
      </c>
      <c r="AE73" t="s">
        <v>124</v>
      </c>
    </row>
    <row r="74" spans="1:60" outlineLevel="1" x14ac:dyDescent="0.25">
      <c r="A74" s="154">
        <v>31</v>
      </c>
      <c r="B74" s="161" t="s">
        <v>215</v>
      </c>
      <c r="C74" s="192" t="s">
        <v>216</v>
      </c>
      <c r="D74" s="163" t="s">
        <v>217</v>
      </c>
      <c r="E74" s="168">
        <v>90.683199999999999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63">
        <v>0</v>
      </c>
      <c r="O74" s="163">
        <f>ROUND(E74*N74,5)</f>
        <v>0</v>
      </c>
      <c r="P74" s="163">
        <v>3.15E-2</v>
      </c>
      <c r="Q74" s="163">
        <f>ROUND(E74*P74,5)</f>
        <v>2.8565200000000002</v>
      </c>
      <c r="R74" s="163"/>
      <c r="S74" s="163"/>
      <c r="T74" s="164">
        <v>1.1399999999999999</v>
      </c>
      <c r="U74" s="163">
        <f>ROUND(E74*T74,2)</f>
        <v>103.38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128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5">
      <c r="A75" s="154"/>
      <c r="B75" s="161"/>
      <c r="C75" s="193" t="s">
        <v>218</v>
      </c>
      <c r="D75" s="165"/>
      <c r="E75" s="169">
        <v>36.321599999999997</v>
      </c>
      <c r="F75" s="172"/>
      <c r="G75" s="172"/>
      <c r="H75" s="172"/>
      <c r="I75" s="172"/>
      <c r="J75" s="172"/>
      <c r="K75" s="172"/>
      <c r="L75" s="172"/>
      <c r="M75" s="172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130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5">
      <c r="A76" s="154"/>
      <c r="B76" s="161"/>
      <c r="C76" s="193" t="s">
        <v>219</v>
      </c>
      <c r="D76" s="165"/>
      <c r="E76" s="169">
        <v>54.361600000000003</v>
      </c>
      <c r="F76" s="172"/>
      <c r="G76" s="172"/>
      <c r="H76" s="172"/>
      <c r="I76" s="172"/>
      <c r="J76" s="172"/>
      <c r="K76" s="172"/>
      <c r="L76" s="172"/>
      <c r="M76" s="172"/>
      <c r="N76" s="163"/>
      <c r="O76" s="163"/>
      <c r="P76" s="163"/>
      <c r="Q76" s="163"/>
      <c r="R76" s="163"/>
      <c r="S76" s="163"/>
      <c r="T76" s="164"/>
      <c r="U76" s="163"/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130</v>
      </c>
      <c r="AF76" s="153">
        <v>0</v>
      </c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ht="20.399999999999999" outlineLevel="1" x14ac:dyDescent="0.25">
      <c r="A77" s="154">
        <v>32</v>
      </c>
      <c r="B77" s="161" t="s">
        <v>220</v>
      </c>
      <c r="C77" s="192" t="s">
        <v>221</v>
      </c>
      <c r="D77" s="163" t="s">
        <v>127</v>
      </c>
      <c r="E77" s="168">
        <v>196.5</v>
      </c>
      <c r="F77" s="171"/>
      <c r="G77" s="172">
        <f>ROUND(E77*F77,2)</f>
        <v>0</v>
      </c>
      <c r="H77" s="171"/>
      <c r="I77" s="172">
        <f>ROUND(E77*H77,2)</f>
        <v>0</v>
      </c>
      <c r="J77" s="171"/>
      <c r="K77" s="172">
        <f>ROUND(E77*J77,2)</f>
        <v>0</v>
      </c>
      <c r="L77" s="172">
        <v>21</v>
      </c>
      <c r="M77" s="172">
        <f>G77*(1+L77/100)</f>
        <v>0</v>
      </c>
      <c r="N77" s="163">
        <v>2.3000000000000001E-4</v>
      </c>
      <c r="O77" s="163">
        <f>ROUND(E77*N77,5)</f>
        <v>4.5199999999999997E-2</v>
      </c>
      <c r="P77" s="163">
        <v>0</v>
      </c>
      <c r="Q77" s="163">
        <f>ROUND(E77*P77,5)</f>
        <v>0</v>
      </c>
      <c r="R77" s="163"/>
      <c r="S77" s="163"/>
      <c r="T77" s="164">
        <v>0.18099999999999999</v>
      </c>
      <c r="U77" s="163">
        <f>ROUND(E77*T77,2)</f>
        <v>35.57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128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5">
      <c r="A78" s="154"/>
      <c r="B78" s="161"/>
      <c r="C78" s="193" t="s">
        <v>222</v>
      </c>
      <c r="D78" s="165"/>
      <c r="E78" s="169">
        <v>72.66</v>
      </c>
      <c r="F78" s="172"/>
      <c r="G78" s="172"/>
      <c r="H78" s="172"/>
      <c r="I78" s="172"/>
      <c r="J78" s="172"/>
      <c r="K78" s="172"/>
      <c r="L78" s="172"/>
      <c r="M78" s="172"/>
      <c r="N78" s="163"/>
      <c r="O78" s="163"/>
      <c r="P78" s="163"/>
      <c r="Q78" s="163"/>
      <c r="R78" s="163"/>
      <c r="S78" s="163"/>
      <c r="T78" s="164"/>
      <c r="U78" s="163"/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130</v>
      </c>
      <c r="AF78" s="153">
        <v>0</v>
      </c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5">
      <c r="A79" s="154"/>
      <c r="B79" s="161"/>
      <c r="C79" s="193" t="s">
        <v>223</v>
      </c>
      <c r="D79" s="165"/>
      <c r="E79" s="169">
        <v>123.84</v>
      </c>
      <c r="F79" s="172"/>
      <c r="G79" s="172"/>
      <c r="H79" s="172"/>
      <c r="I79" s="172"/>
      <c r="J79" s="172"/>
      <c r="K79" s="172"/>
      <c r="L79" s="172"/>
      <c r="M79" s="172"/>
      <c r="N79" s="163"/>
      <c r="O79" s="163"/>
      <c r="P79" s="163"/>
      <c r="Q79" s="163"/>
      <c r="R79" s="163"/>
      <c r="S79" s="163"/>
      <c r="T79" s="164"/>
      <c r="U79" s="163"/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130</v>
      </c>
      <c r="AF79" s="153">
        <v>0</v>
      </c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0.399999999999999" outlineLevel="1" x14ac:dyDescent="0.25">
      <c r="A80" s="154">
        <v>33</v>
      </c>
      <c r="B80" s="161" t="s">
        <v>224</v>
      </c>
      <c r="C80" s="192" t="s">
        <v>225</v>
      </c>
      <c r="D80" s="163" t="s">
        <v>127</v>
      </c>
      <c r="E80" s="168">
        <v>681.48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63">
        <v>0</v>
      </c>
      <c r="O80" s="163">
        <f>ROUND(E80*N80,5)</f>
        <v>0</v>
      </c>
      <c r="P80" s="163">
        <v>0</v>
      </c>
      <c r="Q80" s="163">
        <f>ROUND(E80*P80,5)</f>
        <v>0</v>
      </c>
      <c r="R80" s="163"/>
      <c r="S80" s="163"/>
      <c r="T80" s="164">
        <v>0.18</v>
      </c>
      <c r="U80" s="163">
        <f>ROUND(E80*T80,2)</f>
        <v>122.67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128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5">
      <c r="A81" s="154"/>
      <c r="B81" s="161"/>
      <c r="C81" s="193" t="s">
        <v>226</v>
      </c>
      <c r="D81" s="165"/>
      <c r="E81" s="169">
        <v>146.88</v>
      </c>
      <c r="F81" s="172"/>
      <c r="G81" s="172"/>
      <c r="H81" s="172"/>
      <c r="I81" s="172"/>
      <c r="J81" s="172"/>
      <c r="K81" s="172"/>
      <c r="L81" s="172"/>
      <c r="M81" s="172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130</v>
      </c>
      <c r="AF81" s="153">
        <v>0</v>
      </c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5">
      <c r="A82" s="154"/>
      <c r="B82" s="161"/>
      <c r="C82" s="193" t="s">
        <v>227</v>
      </c>
      <c r="D82" s="165"/>
      <c r="E82" s="169">
        <v>146.88</v>
      </c>
      <c r="F82" s="172"/>
      <c r="G82" s="172"/>
      <c r="H82" s="172"/>
      <c r="I82" s="172"/>
      <c r="J82" s="172"/>
      <c r="K82" s="172"/>
      <c r="L82" s="172"/>
      <c r="M82" s="172"/>
      <c r="N82" s="163"/>
      <c r="O82" s="163"/>
      <c r="P82" s="163"/>
      <c r="Q82" s="163"/>
      <c r="R82" s="163"/>
      <c r="S82" s="163"/>
      <c r="T82" s="164"/>
      <c r="U82" s="163"/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130</v>
      </c>
      <c r="AF82" s="153">
        <v>0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5">
      <c r="A83" s="154"/>
      <c r="B83" s="161"/>
      <c r="C83" s="193" t="s">
        <v>228</v>
      </c>
      <c r="D83" s="165"/>
      <c r="E83" s="169">
        <v>174.96</v>
      </c>
      <c r="F83" s="172"/>
      <c r="G83" s="172"/>
      <c r="H83" s="172"/>
      <c r="I83" s="172"/>
      <c r="J83" s="172"/>
      <c r="K83" s="172"/>
      <c r="L83" s="172"/>
      <c r="M83" s="172"/>
      <c r="N83" s="163"/>
      <c r="O83" s="163"/>
      <c r="P83" s="163"/>
      <c r="Q83" s="163"/>
      <c r="R83" s="163"/>
      <c r="S83" s="163"/>
      <c r="T83" s="164"/>
      <c r="U83" s="163"/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130</v>
      </c>
      <c r="AF83" s="153">
        <v>0</v>
      </c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5">
      <c r="A84" s="154"/>
      <c r="B84" s="161"/>
      <c r="C84" s="193" t="s">
        <v>229</v>
      </c>
      <c r="D84" s="165"/>
      <c r="E84" s="169">
        <v>174.96</v>
      </c>
      <c r="F84" s="172"/>
      <c r="G84" s="172"/>
      <c r="H84" s="172"/>
      <c r="I84" s="172"/>
      <c r="J84" s="172"/>
      <c r="K84" s="172"/>
      <c r="L84" s="172"/>
      <c r="M84" s="172"/>
      <c r="N84" s="163"/>
      <c r="O84" s="163"/>
      <c r="P84" s="163"/>
      <c r="Q84" s="163"/>
      <c r="R84" s="163"/>
      <c r="S84" s="163"/>
      <c r="T84" s="164"/>
      <c r="U84" s="163"/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130</v>
      </c>
      <c r="AF84" s="153">
        <v>0</v>
      </c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5">
      <c r="A85" s="154"/>
      <c r="B85" s="161"/>
      <c r="C85" s="193" t="s">
        <v>230</v>
      </c>
      <c r="D85" s="165"/>
      <c r="E85" s="169">
        <v>37.799999999999997</v>
      </c>
      <c r="F85" s="172"/>
      <c r="G85" s="172"/>
      <c r="H85" s="172"/>
      <c r="I85" s="172"/>
      <c r="J85" s="172"/>
      <c r="K85" s="172"/>
      <c r="L85" s="172"/>
      <c r="M85" s="172"/>
      <c r="N85" s="163"/>
      <c r="O85" s="163"/>
      <c r="P85" s="163"/>
      <c r="Q85" s="163"/>
      <c r="R85" s="163"/>
      <c r="S85" s="163"/>
      <c r="T85" s="164"/>
      <c r="U85" s="163"/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130</v>
      </c>
      <c r="AF85" s="153">
        <v>0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5">
      <c r="A86" s="154">
        <v>34</v>
      </c>
      <c r="B86" s="161" t="s">
        <v>231</v>
      </c>
      <c r="C86" s="192" t="s">
        <v>232</v>
      </c>
      <c r="D86" s="163" t="s">
        <v>127</v>
      </c>
      <c r="E86" s="168">
        <v>208.24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63">
        <v>3.8000000000000002E-4</v>
      </c>
      <c r="O86" s="163">
        <f>ROUND(E86*N86,5)</f>
        <v>7.9130000000000006E-2</v>
      </c>
      <c r="P86" s="163">
        <v>0</v>
      </c>
      <c r="Q86" s="163">
        <f>ROUND(E86*P86,5)</f>
        <v>0</v>
      </c>
      <c r="R86" s="163"/>
      <c r="S86" s="163"/>
      <c r="T86" s="164">
        <v>0.23100000000000001</v>
      </c>
      <c r="U86" s="163">
        <f>ROUND(E86*T86,2)</f>
        <v>48.1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128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5">
      <c r="A87" s="154"/>
      <c r="B87" s="161"/>
      <c r="C87" s="193" t="s">
        <v>233</v>
      </c>
      <c r="D87" s="165"/>
      <c r="E87" s="169">
        <v>72.86</v>
      </c>
      <c r="F87" s="172"/>
      <c r="G87" s="172"/>
      <c r="H87" s="172"/>
      <c r="I87" s="172"/>
      <c r="J87" s="172"/>
      <c r="K87" s="172"/>
      <c r="L87" s="172"/>
      <c r="M87" s="172"/>
      <c r="N87" s="163"/>
      <c r="O87" s="163"/>
      <c r="P87" s="163"/>
      <c r="Q87" s="163"/>
      <c r="R87" s="163"/>
      <c r="S87" s="163"/>
      <c r="T87" s="164"/>
      <c r="U87" s="163"/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130</v>
      </c>
      <c r="AF87" s="153">
        <v>0</v>
      </c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5">
      <c r="A88" s="154"/>
      <c r="B88" s="161"/>
      <c r="C88" s="193" t="s">
        <v>234</v>
      </c>
      <c r="D88" s="165"/>
      <c r="E88" s="169">
        <v>135.38</v>
      </c>
      <c r="F88" s="172"/>
      <c r="G88" s="172"/>
      <c r="H88" s="172"/>
      <c r="I88" s="172"/>
      <c r="J88" s="172"/>
      <c r="K88" s="172"/>
      <c r="L88" s="172"/>
      <c r="M88" s="172"/>
      <c r="N88" s="163"/>
      <c r="O88" s="163"/>
      <c r="P88" s="163"/>
      <c r="Q88" s="163"/>
      <c r="R88" s="163"/>
      <c r="S88" s="163"/>
      <c r="T88" s="164"/>
      <c r="U88" s="163"/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130</v>
      </c>
      <c r="AF88" s="153">
        <v>0</v>
      </c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20.399999999999999" outlineLevel="1" x14ac:dyDescent="0.25">
      <c r="A89" s="154">
        <v>35</v>
      </c>
      <c r="B89" s="161" t="s">
        <v>235</v>
      </c>
      <c r="C89" s="192" t="s">
        <v>236</v>
      </c>
      <c r="D89" s="163" t="s">
        <v>127</v>
      </c>
      <c r="E89" s="168">
        <v>216.15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21</v>
      </c>
      <c r="M89" s="172">
        <f>G89*(1+L89/100)</f>
        <v>0</v>
      </c>
      <c r="N89" s="163">
        <v>3.0000000000000001E-3</v>
      </c>
      <c r="O89" s="163">
        <f>ROUND(E89*N89,5)</f>
        <v>0.64844999999999997</v>
      </c>
      <c r="P89" s="163">
        <v>0</v>
      </c>
      <c r="Q89" s="163">
        <f>ROUND(E89*P89,5)</f>
        <v>0</v>
      </c>
      <c r="R89" s="163"/>
      <c r="S89" s="163"/>
      <c r="T89" s="164">
        <v>0</v>
      </c>
      <c r="U89" s="163">
        <f>ROUND(E89*T89,2)</f>
        <v>0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128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5">
      <c r="A90" s="154"/>
      <c r="B90" s="161"/>
      <c r="C90" s="193" t="s">
        <v>237</v>
      </c>
      <c r="D90" s="165"/>
      <c r="E90" s="169">
        <v>216.15</v>
      </c>
      <c r="F90" s="172"/>
      <c r="G90" s="172"/>
      <c r="H90" s="172"/>
      <c r="I90" s="172"/>
      <c r="J90" s="172"/>
      <c r="K90" s="172"/>
      <c r="L90" s="172"/>
      <c r="M90" s="172"/>
      <c r="N90" s="163"/>
      <c r="O90" s="163"/>
      <c r="P90" s="163"/>
      <c r="Q90" s="163"/>
      <c r="R90" s="163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130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ht="20.399999999999999" outlineLevel="1" x14ac:dyDescent="0.25">
      <c r="A91" s="154">
        <v>36</v>
      </c>
      <c r="B91" s="161" t="s">
        <v>238</v>
      </c>
      <c r="C91" s="192" t="s">
        <v>239</v>
      </c>
      <c r="D91" s="163" t="s">
        <v>127</v>
      </c>
      <c r="E91" s="168">
        <v>353.87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63">
        <v>3.0000000000000001E-3</v>
      </c>
      <c r="O91" s="163">
        <f>ROUND(E91*N91,5)</f>
        <v>1.0616099999999999</v>
      </c>
      <c r="P91" s="163">
        <v>0</v>
      </c>
      <c r="Q91" s="163">
        <f>ROUND(E91*P91,5)</f>
        <v>0</v>
      </c>
      <c r="R91" s="163"/>
      <c r="S91" s="163"/>
      <c r="T91" s="164">
        <v>0</v>
      </c>
      <c r="U91" s="163">
        <f>ROUND(E91*T91,2)</f>
        <v>0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128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5">
      <c r="A92" s="154"/>
      <c r="B92" s="161"/>
      <c r="C92" s="193" t="s">
        <v>240</v>
      </c>
      <c r="D92" s="165"/>
      <c r="E92" s="169">
        <v>353.87</v>
      </c>
      <c r="F92" s="172"/>
      <c r="G92" s="172"/>
      <c r="H92" s="172"/>
      <c r="I92" s="172"/>
      <c r="J92" s="172"/>
      <c r="K92" s="172"/>
      <c r="L92" s="172"/>
      <c r="M92" s="172"/>
      <c r="N92" s="163"/>
      <c r="O92" s="163"/>
      <c r="P92" s="163"/>
      <c r="Q92" s="163"/>
      <c r="R92" s="163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130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20.399999999999999" outlineLevel="1" x14ac:dyDescent="0.25">
      <c r="A93" s="154">
        <v>37</v>
      </c>
      <c r="B93" s="161" t="s">
        <v>241</v>
      </c>
      <c r="C93" s="192" t="s">
        <v>242</v>
      </c>
      <c r="D93" s="163" t="s">
        <v>127</v>
      </c>
      <c r="E93" s="168">
        <v>353.87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63">
        <v>3.0000000000000001E-3</v>
      </c>
      <c r="O93" s="163">
        <f>ROUND(E93*N93,5)</f>
        <v>1.0616099999999999</v>
      </c>
      <c r="P93" s="163">
        <v>0</v>
      </c>
      <c r="Q93" s="163">
        <f>ROUND(E93*P93,5)</f>
        <v>0</v>
      </c>
      <c r="R93" s="163"/>
      <c r="S93" s="163"/>
      <c r="T93" s="164">
        <v>0</v>
      </c>
      <c r="U93" s="163">
        <f>ROUND(E93*T93,2)</f>
        <v>0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128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5">
      <c r="A94" s="154"/>
      <c r="B94" s="161"/>
      <c r="C94" s="193" t="s">
        <v>240</v>
      </c>
      <c r="D94" s="165"/>
      <c r="E94" s="169">
        <v>353.87</v>
      </c>
      <c r="F94" s="172"/>
      <c r="G94" s="172"/>
      <c r="H94" s="172"/>
      <c r="I94" s="172"/>
      <c r="J94" s="172"/>
      <c r="K94" s="172"/>
      <c r="L94" s="172"/>
      <c r="M94" s="172"/>
      <c r="N94" s="163"/>
      <c r="O94" s="163"/>
      <c r="P94" s="163"/>
      <c r="Q94" s="163"/>
      <c r="R94" s="163"/>
      <c r="S94" s="163"/>
      <c r="T94" s="164"/>
      <c r="U94" s="163"/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130</v>
      </c>
      <c r="AF94" s="153">
        <v>0</v>
      </c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ht="20.399999999999999" outlineLevel="1" x14ac:dyDescent="0.25">
      <c r="A95" s="154">
        <v>38</v>
      </c>
      <c r="B95" s="161" t="s">
        <v>243</v>
      </c>
      <c r="C95" s="192" t="s">
        <v>244</v>
      </c>
      <c r="D95" s="163" t="s">
        <v>127</v>
      </c>
      <c r="E95" s="168">
        <v>41.58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63">
        <v>2E-3</v>
      </c>
      <c r="O95" s="163">
        <f>ROUND(E95*N95,5)</f>
        <v>8.3159999999999998E-2</v>
      </c>
      <c r="P95" s="163">
        <v>0</v>
      </c>
      <c r="Q95" s="163">
        <f>ROUND(E95*P95,5)</f>
        <v>0</v>
      </c>
      <c r="R95" s="163"/>
      <c r="S95" s="163"/>
      <c r="T95" s="164">
        <v>0</v>
      </c>
      <c r="U95" s="163">
        <f>ROUND(E95*T95,2)</f>
        <v>0</v>
      </c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128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5">
      <c r="A96" s="154"/>
      <c r="B96" s="161"/>
      <c r="C96" s="193" t="s">
        <v>245</v>
      </c>
      <c r="D96" s="165"/>
      <c r="E96" s="169">
        <v>41.58</v>
      </c>
      <c r="F96" s="172"/>
      <c r="G96" s="172"/>
      <c r="H96" s="172"/>
      <c r="I96" s="172"/>
      <c r="J96" s="172"/>
      <c r="K96" s="172"/>
      <c r="L96" s="172"/>
      <c r="M96" s="172"/>
      <c r="N96" s="163"/>
      <c r="O96" s="163"/>
      <c r="P96" s="163"/>
      <c r="Q96" s="163"/>
      <c r="R96" s="163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130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ht="20.399999999999999" outlineLevel="1" x14ac:dyDescent="0.25">
      <c r="A97" s="154">
        <v>39</v>
      </c>
      <c r="B97" s="161" t="s">
        <v>246</v>
      </c>
      <c r="C97" s="192" t="s">
        <v>247</v>
      </c>
      <c r="D97" s="163" t="s">
        <v>127</v>
      </c>
      <c r="E97" s="168">
        <v>229.06399999999999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63">
        <v>0</v>
      </c>
      <c r="O97" s="163">
        <f>ROUND(E97*N97,5)</f>
        <v>0</v>
      </c>
      <c r="P97" s="163">
        <v>0</v>
      </c>
      <c r="Q97" s="163">
        <f>ROUND(E97*P97,5)</f>
        <v>0</v>
      </c>
      <c r="R97" s="163"/>
      <c r="S97" s="163"/>
      <c r="T97" s="164">
        <v>0</v>
      </c>
      <c r="U97" s="163">
        <f>ROUND(E97*T97,2)</f>
        <v>0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128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5">
      <c r="A98" s="154"/>
      <c r="B98" s="161"/>
      <c r="C98" s="193" t="s">
        <v>248</v>
      </c>
      <c r="D98" s="165"/>
      <c r="E98" s="169">
        <v>229.06399999999999</v>
      </c>
      <c r="F98" s="172"/>
      <c r="G98" s="172"/>
      <c r="H98" s="172"/>
      <c r="I98" s="172"/>
      <c r="J98" s="172"/>
      <c r="K98" s="172"/>
      <c r="L98" s="172"/>
      <c r="M98" s="172"/>
      <c r="N98" s="163"/>
      <c r="O98" s="163"/>
      <c r="P98" s="163"/>
      <c r="Q98" s="163"/>
      <c r="R98" s="163"/>
      <c r="S98" s="163"/>
      <c r="T98" s="164"/>
      <c r="U98" s="163"/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130</v>
      </c>
      <c r="AF98" s="153">
        <v>0</v>
      </c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5">
      <c r="A99" s="154">
        <v>40</v>
      </c>
      <c r="B99" s="161" t="s">
        <v>249</v>
      </c>
      <c r="C99" s="192" t="s">
        <v>250</v>
      </c>
      <c r="D99" s="163" t="s">
        <v>127</v>
      </c>
      <c r="E99" s="168">
        <v>576.08000000000004</v>
      </c>
      <c r="F99" s="171"/>
      <c r="G99" s="172">
        <f>ROUND(E99*F99,2)</f>
        <v>0</v>
      </c>
      <c r="H99" s="171"/>
      <c r="I99" s="172">
        <f>ROUND(E99*H99,2)</f>
        <v>0</v>
      </c>
      <c r="J99" s="171"/>
      <c r="K99" s="172">
        <f>ROUND(E99*J99,2)</f>
        <v>0</v>
      </c>
      <c r="L99" s="172">
        <v>21</v>
      </c>
      <c r="M99" s="172">
        <f>G99*(1+L99/100)</f>
        <v>0</v>
      </c>
      <c r="N99" s="163">
        <v>2.0000000000000002E-5</v>
      </c>
      <c r="O99" s="163">
        <f>ROUND(E99*N99,5)</f>
        <v>1.1520000000000001E-2</v>
      </c>
      <c r="P99" s="163">
        <v>0</v>
      </c>
      <c r="Q99" s="163">
        <f>ROUND(E99*P99,5)</f>
        <v>0</v>
      </c>
      <c r="R99" s="163"/>
      <c r="S99" s="163"/>
      <c r="T99" s="164">
        <v>0.18</v>
      </c>
      <c r="U99" s="163">
        <f>ROUND(E99*T99,2)</f>
        <v>103.69</v>
      </c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128</v>
      </c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5">
      <c r="A100" s="154"/>
      <c r="B100" s="161"/>
      <c r="C100" s="193" t="s">
        <v>251</v>
      </c>
      <c r="D100" s="165"/>
      <c r="E100" s="169">
        <v>576.08000000000004</v>
      </c>
      <c r="F100" s="172"/>
      <c r="G100" s="172"/>
      <c r="H100" s="172"/>
      <c r="I100" s="172"/>
      <c r="J100" s="172"/>
      <c r="K100" s="172"/>
      <c r="L100" s="172"/>
      <c r="M100" s="172"/>
      <c r="N100" s="163"/>
      <c r="O100" s="163"/>
      <c r="P100" s="163"/>
      <c r="Q100" s="163"/>
      <c r="R100" s="163"/>
      <c r="S100" s="163"/>
      <c r="T100" s="164"/>
      <c r="U100" s="16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130</v>
      </c>
      <c r="AF100" s="153">
        <v>0</v>
      </c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20.399999999999999" outlineLevel="1" x14ac:dyDescent="0.25">
      <c r="A101" s="154">
        <v>41</v>
      </c>
      <c r="B101" s="161" t="s">
        <v>252</v>
      </c>
      <c r="C101" s="192" t="s">
        <v>253</v>
      </c>
      <c r="D101" s="163" t="s">
        <v>127</v>
      </c>
      <c r="E101" s="168">
        <v>633.68799999999999</v>
      </c>
      <c r="F101" s="171"/>
      <c r="G101" s="172">
        <f>ROUND(E101*F101,2)</f>
        <v>0</v>
      </c>
      <c r="H101" s="171"/>
      <c r="I101" s="172">
        <f>ROUND(E101*H101,2)</f>
        <v>0</v>
      </c>
      <c r="J101" s="171"/>
      <c r="K101" s="172">
        <f>ROUND(E101*J101,2)</f>
        <v>0</v>
      </c>
      <c r="L101" s="172">
        <v>21</v>
      </c>
      <c r="M101" s="172">
        <f>G101*(1+L101/100)</f>
        <v>0</v>
      </c>
      <c r="N101" s="163">
        <v>2.0000000000000001E-4</v>
      </c>
      <c r="O101" s="163">
        <f>ROUND(E101*N101,5)</f>
        <v>0.12673999999999999</v>
      </c>
      <c r="P101" s="163">
        <v>0</v>
      </c>
      <c r="Q101" s="163">
        <f>ROUND(E101*P101,5)</f>
        <v>0</v>
      </c>
      <c r="R101" s="163"/>
      <c r="S101" s="163"/>
      <c r="T101" s="164">
        <v>0</v>
      </c>
      <c r="U101" s="163">
        <f>ROUND(E101*T101,2)</f>
        <v>0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128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5">
      <c r="A102" s="154"/>
      <c r="B102" s="161"/>
      <c r="C102" s="193" t="s">
        <v>254</v>
      </c>
      <c r="D102" s="165"/>
      <c r="E102" s="169">
        <v>633.68799999999999</v>
      </c>
      <c r="F102" s="172"/>
      <c r="G102" s="172"/>
      <c r="H102" s="172"/>
      <c r="I102" s="172"/>
      <c r="J102" s="172"/>
      <c r="K102" s="172"/>
      <c r="L102" s="172"/>
      <c r="M102" s="172"/>
      <c r="N102" s="163"/>
      <c r="O102" s="163"/>
      <c r="P102" s="163"/>
      <c r="Q102" s="163"/>
      <c r="R102" s="163"/>
      <c r="S102" s="163"/>
      <c r="T102" s="164"/>
      <c r="U102" s="16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130</v>
      </c>
      <c r="AF102" s="153">
        <v>0</v>
      </c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5">
      <c r="A103" s="154">
        <v>42</v>
      </c>
      <c r="B103" s="161" t="s">
        <v>255</v>
      </c>
      <c r="C103" s="192" t="s">
        <v>256</v>
      </c>
      <c r="D103" s="163" t="s">
        <v>188</v>
      </c>
      <c r="E103" s="168">
        <v>3.1</v>
      </c>
      <c r="F103" s="171"/>
      <c r="G103" s="172">
        <f>ROUND(E103*F103,2)</f>
        <v>0</v>
      </c>
      <c r="H103" s="171"/>
      <c r="I103" s="172">
        <f>ROUND(E103*H103,2)</f>
        <v>0</v>
      </c>
      <c r="J103" s="171"/>
      <c r="K103" s="172">
        <f>ROUND(E103*J103,2)</f>
        <v>0</v>
      </c>
      <c r="L103" s="172">
        <v>21</v>
      </c>
      <c r="M103" s="172">
        <f>G103*(1+L103/100)</f>
        <v>0</v>
      </c>
      <c r="N103" s="163">
        <v>0</v>
      </c>
      <c r="O103" s="163">
        <f>ROUND(E103*N103,5)</f>
        <v>0</v>
      </c>
      <c r="P103" s="163">
        <v>0</v>
      </c>
      <c r="Q103" s="163">
        <f>ROUND(E103*P103,5)</f>
        <v>0</v>
      </c>
      <c r="R103" s="163"/>
      <c r="S103" s="163"/>
      <c r="T103" s="164">
        <v>1.831</v>
      </c>
      <c r="U103" s="163">
        <f>ROUND(E103*T103,2)</f>
        <v>5.68</v>
      </c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128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x14ac:dyDescent="0.25">
      <c r="A104" s="155" t="s">
        <v>123</v>
      </c>
      <c r="B104" s="162" t="s">
        <v>78</v>
      </c>
      <c r="C104" s="194" t="s">
        <v>79</v>
      </c>
      <c r="D104" s="166"/>
      <c r="E104" s="170"/>
      <c r="F104" s="173"/>
      <c r="G104" s="173">
        <f>SUMIF(AE105:AE106,"&lt;&gt;NOR",G105:G106)</f>
        <v>0</v>
      </c>
      <c r="H104" s="173"/>
      <c r="I104" s="173">
        <f>SUM(I105:I106)</f>
        <v>0</v>
      </c>
      <c r="J104" s="173"/>
      <c r="K104" s="173">
        <f>SUM(K105:K106)</f>
        <v>0</v>
      </c>
      <c r="L104" s="173"/>
      <c r="M104" s="173">
        <f>SUM(M105:M106)</f>
        <v>0</v>
      </c>
      <c r="N104" s="166"/>
      <c r="O104" s="166">
        <f>SUM(O105:O106)</f>
        <v>3.2750000000000001E-2</v>
      </c>
      <c r="P104" s="166"/>
      <c r="Q104" s="166">
        <f>SUM(Q105:Q106)</f>
        <v>0</v>
      </c>
      <c r="R104" s="166"/>
      <c r="S104" s="166"/>
      <c r="T104" s="167"/>
      <c r="U104" s="166">
        <f>SUM(U105:U106)</f>
        <v>19.93</v>
      </c>
      <c r="AE104" t="s">
        <v>124</v>
      </c>
    </row>
    <row r="105" spans="1:60" outlineLevel="1" x14ac:dyDescent="0.25">
      <c r="A105" s="154">
        <v>43</v>
      </c>
      <c r="B105" s="161" t="s">
        <v>257</v>
      </c>
      <c r="C105" s="192" t="s">
        <v>258</v>
      </c>
      <c r="D105" s="163" t="s">
        <v>138</v>
      </c>
      <c r="E105" s="168">
        <v>25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63">
        <v>1.31E-3</v>
      </c>
      <c r="O105" s="163">
        <f>ROUND(E105*N105,5)</f>
        <v>3.2750000000000001E-2</v>
      </c>
      <c r="P105" s="163">
        <v>0</v>
      </c>
      <c r="Q105" s="163">
        <f>ROUND(E105*P105,5)</f>
        <v>0</v>
      </c>
      <c r="R105" s="163"/>
      <c r="S105" s="163"/>
      <c r="T105" s="164">
        <v>0.79700000000000004</v>
      </c>
      <c r="U105" s="163">
        <f>ROUND(E105*T105,2)</f>
        <v>19.93</v>
      </c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128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5">
      <c r="A106" s="154"/>
      <c r="B106" s="161"/>
      <c r="C106" s="272" t="s">
        <v>259</v>
      </c>
      <c r="D106" s="273"/>
      <c r="E106" s="274"/>
      <c r="F106" s="275"/>
      <c r="G106" s="276"/>
      <c r="H106" s="172"/>
      <c r="I106" s="172"/>
      <c r="J106" s="172"/>
      <c r="K106" s="172"/>
      <c r="L106" s="172"/>
      <c r="M106" s="172"/>
      <c r="N106" s="163"/>
      <c r="O106" s="163"/>
      <c r="P106" s="163"/>
      <c r="Q106" s="163"/>
      <c r="R106" s="163"/>
      <c r="S106" s="163"/>
      <c r="T106" s="164"/>
      <c r="U106" s="16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150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6" t="str">
        <f>C106</f>
        <v>Připojení odvětrání VZT</v>
      </c>
      <c r="BB106" s="153"/>
      <c r="BC106" s="153"/>
      <c r="BD106" s="153"/>
      <c r="BE106" s="153"/>
      <c r="BF106" s="153"/>
      <c r="BG106" s="153"/>
      <c r="BH106" s="153"/>
    </row>
    <row r="107" spans="1:60" x14ac:dyDescent="0.25">
      <c r="A107" s="155" t="s">
        <v>123</v>
      </c>
      <c r="B107" s="162" t="s">
        <v>80</v>
      </c>
      <c r="C107" s="194" t="s">
        <v>81</v>
      </c>
      <c r="D107" s="166"/>
      <c r="E107" s="170"/>
      <c r="F107" s="173"/>
      <c r="G107" s="173">
        <f>SUMIF(AE108:AE115,"&lt;&gt;NOR",G108:G115)</f>
        <v>0</v>
      </c>
      <c r="H107" s="173"/>
      <c r="I107" s="173">
        <f>SUM(I108:I115)</f>
        <v>0</v>
      </c>
      <c r="J107" s="173"/>
      <c r="K107" s="173">
        <f>SUM(K108:K115)</f>
        <v>0</v>
      </c>
      <c r="L107" s="173"/>
      <c r="M107" s="173">
        <f>SUM(M108:M115)</f>
        <v>0</v>
      </c>
      <c r="N107" s="166"/>
      <c r="O107" s="166">
        <f>SUM(O108:O115)</f>
        <v>11.696940000000001</v>
      </c>
      <c r="P107" s="166"/>
      <c r="Q107" s="166">
        <f>SUM(Q108:Q115)</f>
        <v>4.0389299999999997</v>
      </c>
      <c r="R107" s="166"/>
      <c r="S107" s="166"/>
      <c r="T107" s="167"/>
      <c r="U107" s="166">
        <f>SUM(U108:U115)</f>
        <v>467.21000000000004</v>
      </c>
      <c r="AE107" t="s">
        <v>124</v>
      </c>
    </row>
    <row r="108" spans="1:60" outlineLevel="1" x14ac:dyDescent="0.25">
      <c r="A108" s="154">
        <v>44</v>
      </c>
      <c r="B108" s="161" t="s">
        <v>260</v>
      </c>
      <c r="C108" s="192" t="s">
        <v>261</v>
      </c>
      <c r="D108" s="163" t="s">
        <v>127</v>
      </c>
      <c r="E108" s="168">
        <v>807.78654538345597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63">
        <v>0</v>
      </c>
      <c r="O108" s="163">
        <f>ROUND(E108*N108,5)</f>
        <v>0</v>
      </c>
      <c r="P108" s="163">
        <v>5.0000000000000001E-3</v>
      </c>
      <c r="Q108" s="163">
        <f>ROUND(E108*P108,5)</f>
        <v>4.0389299999999997</v>
      </c>
      <c r="R108" s="163"/>
      <c r="S108" s="163"/>
      <c r="T108" s="164">
        <v>0.05</v>
      </c>
      <c r="U108" s="163">
        <f>ROUND(E108*T108,2)</f>
        <v>40.39</v>
      </c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128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5">
      <c r="A109" s="154"/>
      <c r="B109" s="161"/>
      <c r="C109" s="193" t="s">
        <v>262</v>
      </c>
      <c r="D109" s="165"/>
      <c r="E109" s="169">
        <v>326.508371510139</v>
      </c>
      <c r="F109" s="172"/>
      <c r="G109" s="172"/>
      <c r="H109" s="172"/>
      <c r="I109" s="172"/>
      <c r="J109" s="172"/>
      <c r="K109" s="172"/>
      <c r="L109" s="172"/>
      <c r="M109" s="172"/>
      <c r="N109" s="163"/>
      <c r="O109" s="163"/>
      <c r="P109" s="163"/>
      <c r="Q109" s="163"/>
      <c r="R109" s="163"/>
      <c r="S109" s="163"/>
      <c r="T109" s="164"/>
      <c r="U109" s="16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130</v>
      </c>
      <c r="AF109" s="153">
        <v>0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5">
      <c r="A110" s="154"/>
      <c r="B110" s="161"/>
      <c r="C110" s="193" t="s">
        <v>263</v>
      </c>
      <c r="D110" s="165"/>
      <c r="E110" s="169">
        <v>481.27817387331601</v>
      </c>
      <c r="F110" s="172"/>
      <c r="G110" s="172"/>
      <c r="H110" s="172"/>
      <c r="I110" s="172"/>
      <c r="J110" s="172"/>
      <c r="K110" s="172"/>
      <c r="L110" s="172"/>
      <c r="M110" s="172"/>
      <c r="N110" s="163"/>
      <c r="O110" s="163"/>
      <c r="P110" s="163"/>
      <c r="Q110" s="163"/>
      <c r="R110" s="163"/>
      <c r="S110" s="163"/>
      <c r="T110" s="164"/>
      <c r="U110" s="16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130</v>
      </c>
      <c r="AF110" s="153">
        <v>0</v>
      </c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ht="20.399999999999999" outlineLevel="1" x14ac:dyDescent="0.25">
      <c r="A111" s="154">
        <v>45</v>
      </c>
      <c r="B111" s="161" t="s">
        <v>264</v>
      </c>
      <c r="C111" s="192" t="s">
        <v>265</v>
      </c>
      <c r="D111" s="163" t="s">
        <v>127</v>
      </c>
      <c r="E111" s="168">
        <v>807.8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63">
        <v>4.0299999999999997E-3</v>
      </c>
      <c r="O111" s="163">
        <f>ROUND(E111*N111,5)</f>
        <v>3.25543</v>
      </c>
      <c r="P111" s="163">
        <v>0</v>
      </c>
      <c r="Q111" s="163">
        <f>ROUND(E111*P111,5)</f>
        <v>0</v>
      </c>
      <c r="R111" s="163"/>
      <c r="S111" s="163"/>
      <c r="T111" s="164">
        <v>0.156</v>
      </c>
      <c r="U111" s="163">
        <f>ROUND(E111*T111,2)</f>
        <v>126.02</v>
      </c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128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20.399999999999999" outlineLevel="1" x14ac:dyDescent="0.25">
      <c r="A112" s="154">
        <v>46</v>
      </c>
      <c r="B112" s="161" t="s">
        <v>266</v>
      </c>
      <c r="C112" s="192" t="s">
        <v>267</v>
      </c>
      <c r="D112" s="163" t="s">
        <v>127</v>
      </c>
      <c r="E112" s="168">
        <v>807.8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63">
        <v>1.4499999999999999E-3</v>
      </c>
      <c r="O112" s="163">
        <f>ROUND(E112*N112,5)</f>
        <v>1.1713100000000001</v>
      </c>
      <c r="P112" s="163">
        <v>0</v>
      </c>
      <c r="Q112" s="163">
        <f>ROUND(E112*P112,5)</f>
        <v>0</v>
      </c>
      <c r="R112" s="163"/>
      <c r="S112" s="163"/>
      <c r="T112" s="164">
        <v>5.5E-2</v>
      </c>
      <c r="U112" s="163">
        <f>ROUND(E112*T112,2)</f>
        <v>44.43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128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5">
      <c r="A113" s="154">
        <v>47</v>
      </c>
      <c r="B113" s="161" t="s">
        <v>268</v>
      </c>
      <c r="C113" s="192" t="s">
        <v>269</v>
      </c>
      <c r="D113" s="163" t="s">
        <v>127</v>
      </c>
      <c r="E113" s="168">
        <v>807.8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63">
        <v>0</v>
      </c>
      <c r="O113" s="163">
        <f>ROUND(E113*N113,5)</f>
        <v>0</v>
      </c>
      <c r="P113" s="163">
        <v>0</v>
      </c>
      <c r="Q113" s="163">
        <f>ROUND(E113*P113,5)</f>
        <v>0</v>
      </c>
      <c r="R113" s="163"/>
      <c r="S113" s="163"/>
      <c r="T113" s="164">
        <v>0.29199999999999998</v>
      </c>
      <c r="U113" s="163">
        <f>ROUND(E113*T113,2)</f>
        <v>235.88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128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ht="20.399999999999999" outlineLevel="1" x14ac:dyDescent="0.25">
      <c r="A114" s="154">
        <v>48</v>
      </c>
      <c r="B114" s="161" t="s">
        <v>270</v>
      </c>
      <c r="C114" s="192" t="s">
        <v>271</v>
      </c>
      <c r="D114" s="163" t="s">
        <v>127</v>
      </c>
      <c r="E114" s="168">
        <v>807.8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63">
        <v>8.9999999999999993E-3</v>
      </c>
      <c r="O114" s="163">
        <f>ROUND(E114*N114,5)</f>
        <v>7.2702</v>
      </c>
      <c r="P114" s="163">
        <v>0</v>
      </c>
      <c r="Q114" s="163">
        <f>ROUND(E114*P114,5)</f>
        <v>0</v>
      </c>
      <c r="R114" s="163"/>
      <c r="S114" s="163"/>
      <c r="T114" s="164">
        <v>0</v>
      </c>
      <c r="U114" s="163">
        <f>ROUND(E114*T114,2)</f>
        <v>0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128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5">
      <c r="A115" s="154">
        <v>49</v>
      </c>
      <c r="B115" s="161" t="s">
        <v>272</v>
      </c>
      <c r="C115" s="192" t="s">
        <v>273</v>
      </c>
      <c r="D115" s="163" t="s">
        <v>188</v>
      </c>
      <c r="E115" s="168">
        <v>11.7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63">
        <v>0</v>
      </c>
      <c r="O115" s="163">
        <f>ROUND(E115*N115,5)</f>
        <v>0</v>
      </c>
      <c r="P115" s="163">
        <v>0</v>
      </c>
      <c r="Q115" s="163">
        <f>ROUND(E115*P115,5)</f>
        <v>0</v>
      </c>
      <c r="R115" s="163"/>
      <c r="S115" s="163"/>
      <c r="T115" s="164">
        <v>1.7509999999999999</v>
      </c>
      <c r="U115" s="163">
        <f>ROUND(E115*T115,2)</f>
        <v>20.49</v>
      </c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128</v>
      </c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x14ac:dyDescent="0.25">
      <c r="A116" s="155" t="s">
        <v>123</v>
      </c>
      <c r="B116" s="162" t="s">
        <v>82</v>
      </c>
      <c r="C116" s="194" t="s">
        <v>83</v>
      </c>
      <c r="D116" s="166"/>
      <c r="E116" s="170"/>
      <c r="F116" s="173"/>
      <c r="G116" s="173">
        <f>SUMIF(AE117:AE133,"&lt;&gt;NOR",G117:G133)</f>
        <v>0</v>
      </c>
      <c r="H116" s="173"/>
      <c r="I116" s="173">
        <f>SUM(I117:I133)</f>
        <v>0</v>
      </c>
      <c r="J116" s="173"/>
      <c r="K116" s="173">
        <f>SUM(K117:K133)</f>
        <v>0</v>
      </c>
      <c r="L116" s="173"/>
      <c r="M116" s="173">
        <f>SUM(M117:M133)</f>
        <v>0</v>
      </c>
      <c r="N116" s="166"/>
      <c r="O116" s="166">
        <f>SUM(O117:O133)</f>
        <v>9.2350000000000002E-2</v>
      </c>
      <c r="P116" s="166"/>
      <c r="Q116" s="166">
        <f>SUM(Q117:Q133)</f>
        <v>1.6627099999999997</v>
      </c>
      <c r="R116" s="166"/>
      <c r="S116" s="166"/>
      <c r="T116" s="167"/>
      <c r="U116" s="166">
        <f>SUM(U117:U133)</f>
        <v>90.2</v>
      </c>
      <c r="AE116" t="s">
        <v>124</v>
      </c>
    </row>
    <row r="117" spans="1:60" outlineLevel="1" x14ac:dyDescent="0.25">
      <c r="A117" s="154">
        <v>50</v>
      </c>
      <c r="B117" s="161" t="s">
        <v>274</v>
      </c>
      <c r="C117" s="192" t="s">
        <v>275</v>
      </c>
      <c r="D117" s="163" t="s">
        <v>138</v>
      </c>
      <c r="E117" s="168">
        <v>107.7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63">
        <v>0</v>
      </c>
      <c r="O117" s="163">
        <f>ROUND(E117*N117,5)</f>
        <v>0</v>
      </c>
      <c r="P117" s="163">
        <v>3.3600000000000001E-3</v>
      </c>
      <c r="Q117" s="163">
        <f>ROUND(E117*P117,5)</f>
        <v>0.36187000000000002</v>
      </c>
      <c r="R117" s="163"/>
      <c r="S117" s="163"/>
      <c r="T117" s="164">
        <v>0.06</v>
      </c>
      <c r="U117" s="163">
        <f>ROUND(E117*T117,2)</f>
        <v>6.46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128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5">
      <c r="A118" s="154"/>
      <c r="B118" s="161"/>
      <c r="C118" s="193" t="s">
        <v>276</v>
      </c>
      <c r="D118" s="165"/>
      <c r="E118" s="169">
        <v>46.8</v>
      </c>
      <c r="F118" s="172"/>
      <c r="G118" s="172"/>
      <c r="H118" s="172"/>
      <c r="I118" s="172"/>
      <c r="J118" s="172"/>
      <c r="K118" s="172"/>
      <c r="L118" s="172"/>
      <c r="M118" s="172"/>
      <c r="N118" s="163"/>
      <c r="O118" s="163"/>
      <c r="P118" s="163"/>
      <c r="Q118" s="163"/>
      <c r="R118" s="163"/>
      <c r="S118" s="163"/>
      <c r="T118" s="164"/>
      <c r="U118" s="16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130</v>
      </c>
      <c r="AF118" s="153">
        <v>0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5">
      <c r="A119" s="154"/>
      <c r="B119" s="161"/>
      <c r="C119" s="193" t="s">
        <v>277</v>
      </c>
      <c r="D119" s="165"/>
      <c r="E119" s="169">
        <v>60.9</v>
      </c>
      <c r="F119" s="172"/>
      <c r="G119" s="172"/>
      <c r="H119" s="172"/>
      <c r="I119" s="172"/>
      <c r="J119" s="172"/>
      <c r="K119" s="172"/>
      <c r="L119" s="172"/>
      <c r="M119" s="172"/>
      <c r="N119" s="163"/>
      <c r="O119" s="163"/>
      <c r="P119" s="163"/>
      <c r="Q119" s="163"/>
      <c r="R119" s="163"/>
      <c r="S119" s="163"/>
      <c r="T119" s="164"/>
      <c r="U119" s="16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130</v>
      </c>
      <c r="AF119" s="153">
        <v>0</v>
      </c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5">
      <c r="A120" s="154">
        <v>51</v>
      </c>
      <c r="B120" s="161" t="s">
        <v>278</v>
      </c>
      <c r="C120" s="192" t="s">
        <v>279</v>
      </c>
      <c r="D120" s="163" t="s">
        <v>138</v>
      </c>
      <c r="E120" s="168">
        <v>30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63">
        <v>0</v>
      </c>
      <c r="O120" s="163">
        <f>ROUND(E120*N120,5)</f>
        <v>0</v>
      </c>
      <c r="P120" s="163">
        <v>2.8500000000000001E-3</v>
      </c>
      <c r="Q120" s="163">
        <f>ROUND(E120*P120,5)</f>
        <v>8.5500000000000007E-2</v>
      </c>
      <c r="R120" s="163"/>
      <c r="S120" s="163"/>
      <c r="T120" s="164">
        <v>0.06</v>
      </c>
      <c r="U120" s="163">
        <f>ROUND(E120*T120,2)</f>
        <v>1.8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128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5">
      <c r="A121" s="154"/>
      <c r="B121" s="161"/>
      <c r="C121" s="193" t="s">
        <v>280</v>
      </c>
      <c r="D121" s="165"/>
      <c r="E121" s="169">
        <v>30</v>
      </c>
      <c r="F121" s="172"/>
      <c r="G121" s="172"/>
      <c r="H121" s="172"/>
      <c r="I121" s="172"/>
      <c r="J121" s="172"/>
      <c r="K121" s="172"/>
      <c r="L121" s="172"/>
      <c r="M121" s="172"/>
      <c r="N121" s="163"/>
      <c r="O121" s="163"/>
      <c r="P121" s="163"/>
      <c r="Q121" s="163"/>
      <c r="R121" s="163"/>
      <c r="S121" s="163"/>
      <c r="T121" s="164"/>
      <c r="U121" s="16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130</v>
      </c>
      <c r="AF121" s="153">
        <v>0</v>
      </c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5">
      <c r="A122" s="154">
        <v>52</v>
      </c>
      <c r="B122" s="161" t="s">
        <v>281</v>
      </c>
      <c r="C122" s="192" t="s">
        <v>282</v>
      </c>
      <c r="D122" s="163" t="s">
        <v>283</v>
      </c>
      <c r="E122" s="168">
        <v>100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21</v>
      </c>
      <c r="M122" s="172">
        <f>G122*(1+L122/100)</f>
        <v>0</v>
      </c>
      <c r="N122" s="163">
        <v>0</v>
      </c>
      <c r="O122" s="163">
        <f>ROUND(E122*N122,5)</f>
        <v>0</v>
      </c>
      <c r="P122" s="163">
        <v>6.8999999999999997E-4</v>
      </c>
      <c r="Q122" s="163">
        <f>ROUND(E122*P122,5)</f>
        <v>6.9000000000000006E-2</v>
      </c>
      <c r="R122" s="163"/>
      <c r="S122" s="163"/>
      <c r="T122" s="164">
        <v>5.7000000000000002E-2</v>
      </c>
      <c r="U122" s="163">
        <f>ROUND(E122*T122,2)</f>
        <v>5.7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128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5">
      <c r="A123" s="154">
        <v>53</v>
      </c>
      <c r="B123" s="161" t="s">
        <v>284</v>
      </c>
      <c r="C123" s="192" t="s">
        <v>285</v>
      </c>
      <c r="D123" s="163" t="s">
        <v>283</v>
      </c>
      <c r="E123" s="168">
        <v>33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63">
        <v>0</v>
      </c>
      <c r="O123" s="163">
        <f>ROUND(E123*N123,5)</f>
        <v>0</v>
      </c>
      <c r="P123" s="163">
        <v>2.0080000000000001E-2</v>
      </c>
      <c r="Q123" s="163">
        <f>ROUND(E123*P123,5)</f>
        <v>0.66264000000000001</v>
      </c>
      <c r="R123" s="163"/>
      <c r="S123" s="163"/>
      <c r="T123" s="164">
        <v>0.104</v>
      </c>
      <c r="U123" s="163">
        <f>ROUND(E123*T123,2)</f>
        <v>3.43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128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5">
      <c r="A124" s="154">
        <v>54</v>
      </c>
      <c r="B124" s="161" t="s">
        <v>286</v>
      </c>
      <c r="C124" s="192" t="s">
        <v>287</v>
      </c>
      <c r="D124" s="163" t="s">
        <v>138</v>
      </c>
      <c r="E124" s="168">
        <v>24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63">
        <v>0</v>
      </c>
      <c r="O124" s="163">
        <f>ROUND(E124*N124,5)</f>
        <v>0</v>
      </c>
      <c r="P124" s="163">
        <v>1.92E-3</v>
      </c>
      <c r="Q124" s="163">
        <f>ROUND(E124*P124,5)</f>
        <v>4.6080000000000003E-2</v>
      </c>
      <c r="R124" s="163"/>
      <c r="S124" s="163"/>
      <c r="T124" s="164">
        <v>5.7000000000000002E-2</v>
      </c>
      <c r="U124" s="163">
        <f>ROUND(E124*T124,2)</f>
        <v>1.37</v>
      </c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128</v>
      </c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5">
      <c r="A125" s="154"/>
      <c r="B125" s="161"/>
      <c r="C125" s="193" t="s">
        <v>288</v>
      </c>
      <c r="D125" s="165"/>
      <c r="E125" s="169">
        <v>24</v>
      </c>
      <c r="F125" s="172"/>
      <c r="G125" s="172"/>
      <c r="H125" s="172"/>
      <c r="I125" s="172"/>
      <c r="J125" s="172"/>
      <c r="K125" s="172"/>
      <c r="L125" s="172"/>
      <c r="M125" s="172"/>
      <c r="N125" s="163"/>
      <c r="O125" s="163"/>
      <c r="P125" s="163"/>
      <c r="Q125" s="163"/>
      <c r="R125" s="163"/>
      <c r="S125" s="163"/>
      <c r="T125" s="164"/>
      <c r="U125" s="16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130</v>
      </c>
      <c r="AF125" s="153">
        <v>0</v>
      </c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5">
      <c r="A126" s="154">
        <v>55</v>
      </c>
      <c r="B126" s="161" t="s">
        <v>289</v>
      </c>
      <c r="C126" s="192" t="s">
        <v>290</v>
      </c>
      <c r="D126" s="163" t="s">
        <v>138</v>
      </c>
      <c r="E126" s="168">
        <v>107.7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63">
        <v>0</v>
      </c>
      <c r="O126" s="163">
        <f>ROUND(E126*N126,5)</f>
        <v>0</v>
      </c>
      <c r="P126" s="163">
        <v>3.2599999999999999E-3</v>
      </c>
      <c r="Q126" s="163">
        <f>ROUND(E126*P126,5)</f>
        <v>0.35110000000000002</v>
      </c>
      <c r="R126" s="163"/>
      <c r="S126" s="163"/>
      <c r="T126" s="164">
        <v>0.05</v>
      </c>
      <c r="U126" s="163">
        <f>ROUND(E126*T126,2)</f>
        <v>5.39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128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5">
      <c r="A127" s="154">
        <v>56</v>
      </c>
      <c r="B127" s="161" t="s">
        <v>291</v>
      </c>
      <c r="C127" s="192" t="s">
        <v>292</v>
      </c>
      <c r="D127" s="163" t="s">
        <v>127</v>
      </c>
      <c r="E127" s="168">
        <v>12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63">
        <v>0</v>
      </c>
      <c r="O127" s="163">
        <f>ROUND(E127*N127,5)</f>
        <v>0</v>
      </c>
      <c r="P127" s="163">
        <v>7.2100000000000003E-3</v>
      </c>
      <c r="Q127" s="163">
        <f>ROUND(E127*P127,5)</f>
        <v>8.652E-2</v>
      </c>
      <c r="R127" s="163"/>
      <c r="S127" s="163"/>
      <c r="T127" s="164">
        <v>0.15</v>
      </c>
      <c r="U127" s="163">
        <f>ROUND(E127*T127,2)</f>
        <v>1.8</v>
      </c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128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5">
      <c r="A128" s="154"/>
      <c r="B128" s="161"/>
      <c r="C128" s="193" t="s">
        <v>293</v>
      </c>
      <c r="D128" s="165"/>
      <c r="E128" s="169">
        <v>12</v>
      </c>
      <c r="F128" s="172"/>
      <c r="G128" s="172"/>
      <c r="H128" s="172"/>
      <c r="I128" s="172"/>
      <c r="J128" s="172"/>
      <c r="K128" s="172"/>
      <c r="L128" s="172"/>
      <c r="M128" s="172"/>
      <c r="N128" s="163"/>
      <c r="O128" s="163"/>
      <c r="P128" s="163"/>
      <c r="Q128" s="163"/>
      <c r="R128" s="163"/>
      <c r="S128" s="163"/>
      <c r="T128" s="164"/>
      <c r="U128" s="16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130</v>
      </c>
      <c r="AF128" s="153">
        <v>0</v>
      </c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5">
      <c r="A129" s="154">
        <v>57</v>
      </c>
      <c r="B129" s="161" t="s">
        <v>294</v>
      </c>
      <c r="C129" s="192" t="s">
        <v>295</v>
      </c>
      <c r="D129" s="163" t="s">
        <v>127</v>
      </c>
      <c r="E129" s="168">
        <v>12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63">
        <v>6.77E-3</v>
      </c>
      <c r="O129" s="163">
        <f>ROUND(E129*N129,5)</f>
        <v>8.1240000000000007E-2</v>
      </c>
      <c r="P129" s="163">
        <v>0</v>
      </c>
      <c r="Q129" s="163">
        <f>ROUND(E129*P129,5)</f>
        <v>0</v>
      </c>
      <c r="R129" s="163"/>
      <c r="S129" s="163"/>
      <c r="T129" s="164">
        <v>1.85</v>
      </c>
      <c r="U129" s="163">
        <f>ROUND(E129*T129,2)</f>
        <v>22.2</v>
      </c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128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5">
      <c r="A130" s="154">
        <v>58</v>
      </c>
      <c r="B130" s="161" t="s">
        <v>296</v>
      </c>
      <c r="C130" s="192" t="s">
        <v>297</v>
      </c>
      <c r="D130" s="163" t="s">
        <v>138</v>
      </c>
      <c r="E130" s="168">
        <v>107.7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63">
        <v>4.0000000000000003E-5</v>
      </c>
      <c r="O130" s="163">
        <f>ROUND(E130*N130,5)</f>
        <v>4.3099999999999996E-3</v>
      </c>
      <c r="P130" s="163">
        <v>0</v>
      </c>
      <c r="Q130" s="163">
        <f>ROUND(E130*P130,5)</f>
        <v>0</v>
      </c>
      <c r="R130" s="163"/>
      <c r="S130" s="163"/>
      <c r="T130" s="164">
        <v>0.23499999999999999</v>
      </c>
      <c r="U130" s="163">
        <f>ROUND(E130*T130,2)</f>
        <v>25.31</v>
      </c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128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5">
      <c r="A131" s="154">
        <v>59</v>
      </c>
      <c r="B131" s="161" t="s">
        <v>298</v>
      </c>
      <c r="C131" s="192" t="s">
        <v>299</v>
      </c>
      <c r="D131" s="163" t="s">
        <v>138</v>
      </c>
      <c r="E131" s="168">
        <v>30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63">
        <v>6.0000000000000002E-5</v>
      </c>
      <c r="O131" s="163">
        <f>ROUND(E131*N131,5)</f>
        <v>1.8E-3</v>
      </c>
      <c r="P131" s="163">
        <v>0</v>
      </c>
      <c r="Q131" s="163">
        <f>ROUND(E131*P131,5)</f>
        <v>0</v>
      </c>
      <c r="R131" s="163"/>
      <c r="S131" s="163"/>
      <c r="T131" s="164">
        <v>0.223</v>
      </c>
      <c r="U131" s="163">
        <f>ROUND(E131*T131,2)</f>
        <v>6.69</v>
      </c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128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5">
      <c r="A132" s="154">
        <v>60</v>
      </c>
      <c r="B132" s="161" t="s">
        <v>300</v>
      </c>
      <c r="C132" s="192" t="s">
        <v>301</v>
      </c>
      <c r="D132" s="163" t="s">
        <v>283</v>
      </c>
      <c r="E132" s="168">
        <v>100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21</v>
      </c>
      <c r="M132" s="172">
        <f>G132*(1+L132/100)</f>
        <v>0</v>
      </c>
      <c r="N132" s="163">
        <v>5.0000000000000002E-5</v>
      </c>
      <c r="O132" s="163">
        <f>ROUND(E132*N132,5)</f>
        <v>5.0000000000000001E-3</v>
      </c>
      <c r="P132" s="163">
        <v>0</v>
      </c>
      <c r="Q132" s="163">
        <f>ROUND(E132*P132,5)</f>
        <v>0</v>
      </c>
      <c r="R132" s="163"/>
      <c r="S132" s="163"/>
      <c r="T132" s="164">
        <v>0.1</v>
      </c>
      <c r="U132" s="163">
        <f>ROUND(E132*T132,2)</f>
        <v>10</v>
      </c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128</v>
      </c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5">
      <c r="A133" s="154">
        <v>61</v>
      </c>
      <c r="B133" s="161" t="s">
        <v>302</v>
      </c>
      <c r="C133" s="192" t="s">
        <v>303</v>
      </c>
      <c r="D133" s="163" t="s">
        <v>188</v>
      </c>
      <c r="E133" s="168">
        <v>0.01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63">
        <v>0</v>
      </c>
      <c r="O133" s="163">
        <f>ROUND(E133*N133,5)</f>
        <v>0</v>
      </c>
      <c r="P133" s="163">
        <v>0</v>
      </c>
      <c r="Q133" s="163">
        <f>ROUND(E133*P133,5)</f>
        <v>0</v>
      </c>
      <c r="R133" s="163"/>
      <c r="S133" s="163"/>
      <c r="T133" s="164">
        <v>4.82</v>
      </c>
      <c r="U133" s="163">
        <f>ROUND(E133*T133,2)</f>
        <v>0.05</v>
      </c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128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x14ac:dyDescent="0.25">
      <c r="A134" s="155" t="s">
        <v>123</v>
      </c>
      <c r="B134" s="162" t="s">
        <v>84</v>
      </c>
      <c r="C134" s="194" t="s">
        <v>85</v>
      </c>
      <c r="D134" s="166"/>
      <c r="E134" s="170"/>
      <c r="F134" s="173"/>
      <c r="G134" s="173">
        <f>SUMIF(AE135:AE157,"&lt;&gt;NOR",G135:G157)</f>
        <v>0</v>
      </c>
      <c r="H134" s="173"/>
      <c r="I134" s="173">
        <f>SUM(I135:I157)</f>
        <v>0</v>
      </c>
      <c r="J134" s="173"/>
      <c r="K134" s="173">
        <f>SUM(K135:K157)</f>
        <v>0</v>
      </c>
      <c r="L134" s="173"/>
      <c r="M134" s="173">
        <f>SUM(M135:M157)</f>
        <v>0</v>
      </c>
      <c r="N134" s="166"/>
      <c r="O134" s="166">
        <f>SUM(O135:O157)</f>
        <v>36.925020000000004</v>
      </c>
      <c r="P134" s="166"/>
      <c r="Q134" s="166">
        <f>SUM(Q135:Q157)</f>
        <v>34.072430000000004</v>
      </c>
      <c r="R134" s="166"/>
      <c r="S134" s="166"/>
      <c r="T134" s="167"/>
      <c r="U134" s="166">
        <f>SUM(U135:U157)</f>
        <v>708.09999999999991</v>
      </c>
      <c r="AE134" t="s">
        <v>124</v>
      </c>
    </row>
    <row r="135" spans="1:60" outlineLevel="1" x14ac:dyDescent="0.25">
      <c r="A135" s="154">
        <v>62</v>
      </c>
      <c r="B135" s="161" t="s">
        <v>304</v>
      </c>
      <c r="C135" s="192" t="s">
        <v>305</v>
      </c>
      <c r="D135" s="163" t="s">
        <v>127</v>
      </c>
      <c r="E135" s="168">
        <v>807.78654538345552</v>
      </c>
      <c r="F135" s="171"/>
      <c r="G135" s="172">
        <f>ROUND(E135*F135,2)</f>
        <v>0</v>
      </c>
      <c r="H135" s="171"/>
      <c r="I135" s="172">
        <f>ROUND(E135*H135,2)</f>
        <v>0</v>
      </c>
      <c r="J135" s="171"/>
      <c r="K135" s="172">
        <f>ROUND(E135*J135,2)</f>
        <v>0</v>
      </c>
      <c r="L135" s="172">
        <v>21</v>
      </c>
      <c r="M135" s="172">
        <f>G135*(1+L135/100)</f>
        <v>0</v>
      </c>
      <c r="N135" s="163">
        <v>0</v>
      </c>
      <c r="O135" s="163">
        <f>ROUND(E135*N135,5)</f>
        <v>0</v>
      </c>
      <c r="P135" s="163">
        <v>4.2000000000000003E-2</v>
      </c>
      <c r="Q135" s="163">
        <f>ROUND(E135*P135,5)</f>
        <v>33.927030000000002</v>
      </c>
      <c r="R135" s="163"/>
      <c r="S135" s="163"/>
      <c r="T135" s="164">
        <v>0.14199999999999999</v>
      </c>
      <c r="U135" s="163">
        <f>ROUND(E135*T135,2)</f>
        <v>114.71</v>
      </c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128</v>
      </c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5">
      <c r="A136" s="154"/>
      <c r="B136" s="161"/>
      <c r="C136" s="193" t="s">
        <v>262</v>
      </c>
      <c r="D136" s="165"/>
      <c r="E136" s="169">
        <v>326.508371510139</v>
      </c>
      <c r="F136" s="172"/>
      <c r="G136" s="172"/>
      <c r="H136" s="172"/>
      <c r="I136" s="172"/>
      <c r="J136" s="172"/>
      <c r="K136" s="172"/>
      <c r="L136" s="172"/>
      <c r="M136" s="172"/>
      <c r="N136" s="163"/>
      <c r="O136" s="163"/>
      <c r="P136" s="163"/>
      <c r="Q136" s="163"/>
      <c r="R136" s="163"/>
      <c r="S136" s="163"/>
      <c r="T136" s="164"/>
      <c r="U136" s="16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130</v>
      </c>
      <c r="AF136" s="153">
        <v>0</v>
      </c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5">
      <c r="A137" s="154"/>
      <c r="B137" s="161"/>
      <c r="C137" s="193" t="s">
        <v>263</v>
      </c>
      <c r="D137" s="165"/>
      <c r="E137" s="169">
        <v>481.27817387331601</v>
      </c>
      <c r="F137" s="172"/>
      <c r="G137" s="172"/>
      <c r="H137" s="172"/>
      <c r="I137" s="172"/>
      <c r="J137" s="172"/>
      <c r="K137" s="172"/>
      <c r="L137" s="172"/>
      <c r="M137" s="172"/>
      <c r="N137" s="163"/>
      <c r="O137" s="163"/>
      <c r="P137" s="163"/>
      <c r="Q137" s="163"/>
      <c r="R137" s="163"/>
      <c r="S137" s="163"/>
      <c r="T137" s="164"/>
      <c r="U137" s="16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130</v>
      </c>
      <c r="AF137" s="153">
        <v>0</v>
      </c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5">
      <c r="A138" s="154">
        <v>63</v>
      </c>
      <c r="B138" s="161" t="s">
        <v>306</v>
      </c>
      <c r="C138" s="192" t="s">
        <v>307</v>
      </c>
      <c r="D138" s="163" t="s">
        <v>127</v>
      </c>
      <c r="E138" s="168">
        <v>807.8</v>
      </c>
      <c r="F138" s="171"/>
      <c r="G138" s="172">
        <f>ROUND(E138*F138,2)</f>
        <v>0</v>
      </c>
      <c r="H138" s="171"/>
      <c r="I138" s="172">
        <f>ROUND(E138*H138,2)</f>
        <v>0</v>
      </c>
      <c r="J138" s="171"/>
      <c r="K138" s="172">
        <f>ROUND(E138*J138,2)</f>
        <v>0</v>
      </c>
      <c r="L138" s="172">
        <v>21</v>
      </c>
      <c r="M138" s="172">
        <f>G138*(1+L138/100)</f>
        <v>0</v>
      </c>
      <c r="N138" s="163">
        <v>0</v>
      </c>
      <c r="O138" s="163">
        <f>ROUND(E138*N138,5)</f>
        <v>0</v>
      </c>
      <c r="P138" s="163">
        <v>1.8000000000000001E-4</v>
      </c>
      <c r="Q138" s="163">
        <f>ROUND(E138*P138,5)</f>
        <v>0.1454</v>
      </c>
      <c r="R138" s="163"/>
      <c r="S138" s="163"/>
      <c r="T138" s="164">
        <v>0.03</v>
      </c>
      <c r="U138" s="163">
        <f>ROUND(E138*T138,2)</f>
        <v>24.23</v>
      </c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128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ht="20.399999999999999" outlineLevel="1" x14ac:dyDescent="0.25">
      <c r="A139" s="154">
        <v>64</v>
      </c>
      <c r="B139" s="161" t="s">
        <v>308</v>
      </c>
      <c r="C139" s="192" t="s">
        <v>309</v>
      </c>
      <c r="D139" s="163" t="s">
        <v>127</v>
      </c>
      <c r="E139" s="168">
        <v>807.8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63">
        <v>4.3119999999999999E-2</v>
      </c>
      <c r="O139" s="163">
        <f>ROUND(E139*N139,5)</f>
        <v>34.832340000000002</v>
      </c>
      <c r="P139" s="163">
        <v>0</v>
      </c>
      <c r="Q139" s="163">
        <f>ROUND(E139*P139,5)</f>
        <v>0</v>
      </c>
      <c r="R139" s="163"/>
      <c r="S139" s="163"/>
      <c r="T139" s="164">
        <v>0.373</v>
      </c>
      <c r="U139" s="163">
        <f>ROUND(E139*T139,2)</f>
        <v>301.31</v>
      </c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128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5">
      <c r="A140" s="154"/>
      <c r="B140" s="161"/>
      <c r="C140" s="193" t="s">
        <v>262</v>
      </c>
      <c r="D140" s="165"/>
      <c r="E140" s="169">
        <v>326.508371510139</v>
      </c>
      <c r="F140" s="172"/>
      <c r="G140" s="172"/>
      <c r="H140" s="172"/>
      <c r="I140" s="172"/>
      <c r="J140" s="172"/>
      <c r="K140" s="172"/>
      <c r="L140" s="172"/>
      <c r="M140" s="172"/>
      <c r="N140" s="163"/>
      <c r="O140" s="163"/>
      <c r="P140" s="163"/>
      <c r="Q140" s="163"/>
      <c r="R140" s="163"/>
      <c r="S140" s="163"/>
      <c r="T140" s="164"/>
      <c r="U140" s="16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130</v>
      </c>
      <c r="AF140" s="153">
        <v>0</v>
      </c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5">
      <c r="A141" s="154"/>
      <c r="B141" s="161"/>
      <c r="C141" s="193" t="s">
        <v>263</v>
      </c>
      <c r="D141" s="165"/>
      <c r="E141" s="169">
        <v>481.27817387331601</v>
      </c>
      <c r="F141" s="172"/>
      <c r="G141" s="172"/>
      <c r="H141" s="172"/>
      <c r="I141" s="172"/>
      <c r="J141" s="172"/>
      <c r="K141" s="172"/>
      <c r="L141" s="172"/>
      <c r="M141" s="172"/>
      <c r="N141" s="163"/>
      <c r="O141" s="163"/>
      <c r="P141" s="163"/>
      <c r="Q141" s="163"/>
      <c r="R141" s="163"/>
      <c r="S141" s="163"/>
      <c r="T141" s="164"/>
      <c r="U141" s="16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130</v>
      </c>
      <c r="AF141" s="153">
        <v>0</v>
      </c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5">
      <c r="A142" s="154">
        <v>65</v>
      </c>
      <c r="B142" s="161" t="s">
        <v>310</v>
      </c>
      <c r="C142" s="192" t="s">
        <v>311</v>
      </c>
      <c r="D142" s="163" t="s">
        <v>138</v>
      </c>
      <c r="E142" s="168">
        <v>180.93695307357899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63">
        <v>1.0000000000000001E-5</v>
      </c>
      <c r="O142" s="163">
        <f>ROUND(E142*N142,5)</f>
        <v>1.81E-3</v>
      </c>
      <c r="P142" s="163">
        <v>0</v>
      </c>
      <c r="Q142" s="163">
        <f>ROUND(E142*P142,5)</f>
        <v>0</v>
      </c>
      <c r="R142" s="163"/>
      <c r="S142" s="163"/>
      <c r="T142" s="164">
        <v>0.32</v>
      </c>
      <c r="U142" s="163">
        <f>ROUND(E142*T142,2)</f>
        <v>57.9</v>
      </c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128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5">
      <c r="A143" s="154"/>
      <c r="B143" s="161"/>
      <c r="C143" s="193" t="s">
        <v>312</v>
      </c>
      <c r="D143" s="165"/>
      <c r="E143" s="169">
        <v>48</v>
      </c>
      <c r="F143" s="172"/>
      <c r="G143" s="172"/>
      <c r="H143" s="172"/>
      <c r="I143" s="172"/>
      <c r="J143" s="172"/>
      <c r="K143" s="172"/>
      <c r="L143" s="172"/>
      <c r="M143" s="172"/>
      <c r="N143" s="163"/>
      <c r="O143" s="163"/>
      <c r="P143" s="163"/>
      <c r="Q143" s="163"/>
      <c r="R143" s="163"/>
      <c r="S143" s="163"/>
      <c r="T143" s="164"/>
      <c r="U143" s="16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130</v>
      </c>
      <c r="AF143" s="153">
        <v>0</v>
      </c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5">
      <c r="A144" s="154"/>
      <c r="B144" s="161"/>
      <c r="C144" s="193" t="s">
        <v>313</v>
      </c>
      <c r="D144" s="165"/>
      <c r="E144" s="169">
        <v>132.93695307357899</v>
      </c>
      <c r="F144" s="172"/>
      <c r="G144" s="172"/>
      <c r="H144" s="172"/>
      <c r="I144" s="172"/>
      <c r="J144" s="172"/>
      <c r="K144" s="172"/>
      <c r="L144" s="172"/>
      <c r="M144" s="172"/>
      <c r="N144" s="163"/>
      <c r="O144" s="163"/>
      <c r="P144" s="163"/>
      <c r="Q144" s="163"/>
      <c r="R144" s="163"/>
      <c r="S144" s="163"/>
      <c r="T144" s="164"/>
      <c r="U144" s="16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 t="s">
        <v>130</v>
      </c>
      <c r="AF144" s="153">
        <v>0</v>
      </c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5">
      <c r="A145" s="154">
        <v>66</v>
      </c>
      <c r="B145" s="161" t="s">
        <v>314</v>
      </c>
      <c r="C145" s="192" t="s">
        <v>315</v>
      </c>
      <c r="D145" s="163" t="s">
        <v>138</v>
      </c>
      <c r="E145" s="168">
        <v>107.69999999999999</v>
      </c>
      <c r="F145" s="171"/>
      <c r="G145" s="172">
        <f>ROUND(E145*F145,2)</f>
        <v>0</v>
      </c>
      <c r="H145" s="171"/>
      <c r="I145" s="172">
        <f>ROUND(E145*H145,2)</f>
        <v>0</v>
      </c>
      <c r="J145" s="171"/>
      <c r="K145" s="172">
        <f>ROUND(E145*J145,2)</f>
        <v>0</v>
      </c>
      <c r="L145" s="172">
        <v>21</v>
      </c>
      <c r="M145" s="172">
        <f>G145*(1+L145/100)</f>
        <v>0</v>
      </c>
      <c r="N145" s="163">
        <v>2.9E-4</v>
      </c>
      <c r="O145" s="163">
        <f>ROUND(E145*N145,5)</f>
        <v>3.1230000000000001E-2</v>
      </c>
      <c r="P145" s="163">
        <v>0</v>
      </c>
      <c r="Q145" s="163">
        <f>ROUND(E145*P145,5)</f>
        <v>0</v>
      </c>
      <c r="R145" s="163"/>
      <c r="S145" s="163"/>
      <c r="T145" s="164">
        <v>6.7000000000000004E-2</v>
      </c>
      <c r="U145" s="163">
        <f>ROUND(E145*T145,2)</f>
        <v>7.22</v>
      </c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 t="s">
        <v>128</v>
      </c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5">
      <c r="A146" s="154"/>
      <c r="B146" s="161"/>
      <c r="C146" s="193" t="s">
        <v>316</v>
      </c>
      <c r="D146" s="165"/>
      <c r="E146" s="169">
        <v>107.7</v>
      </c>
      <c r="F146" s="172"/>
      <c r="G146" s="172"/>
      <c r="H146" s="172"/>
      <c r="I146" s="172"/>
      <c r="J146" s="172"/>
      <c r="K146" s="172"/>
      <c r="L146" s="172"/>
      <c r="M146" s="172"/>
      <c r="N146" s="163"/>
      <c r="O146" s="163"/>
      <c r="P146" s="163"/>
      <c r="Q146" s="163"/>
      <c r="R146" s="163"/>
      <c r="S146" s="163"/>
      <c r="T146" s="164"/>
      <c r="U146" s="16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 t="s">
        <v>130</v>
      </c>
      <c r="AF146" s="153">
        <v>0</v>
      </c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ht="20.399999999999999" outlineLevel="1" x14ac:dyDescent="0.25">
      <c r="A147" s="154">
        <v>67</v>
      </c>
      <c r="B147" s="161" t="s">
        <v>317</v>
      </c>
      <c r="C147" s="192" t="s">
        <v>318</v>
      </c>
      <c r="D147" s="163" t="s">
        <v>138</v>
      </c>
      <c r="E147" s="168">
        <v>58.4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21</v>
      </c>
      <c r="M147" s="172">
        <f>G147*(1+L147/100)</f>
        <v>0</v>
      </c>
      <c r="N147" s="163">
        <v>9.0500000000000008E-3</v>
      </c>
      <c r="O147" s="163">
        <f>ROUND(E147*N147,5)</f>
        <v>0.52851999999999999</v>
      </c>
      <c r="P147" s="163">
        <v>0</v>
      </c>
      <c r="Q147" s="163">
        <f>ROUND(E147*P147,5)</f>
        <v>0</v>
      </c>
      <c r="R147" s="163"/>
      <c r="S147" s="163"/>
      <c r="T147" s="164">
        <v>0.33</v>
      </c>
      <c r="U147" s="163">
        <f>ROUND(E147*T147,2)</f>
        <v>19.27</v>
      </c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 t="s">
        <v>128</v>
      </c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5">
      <c r="A148" s="154"/>
      <c r="B148" s="161"/>
      <c r="C148" s="193" t="s">
        <v>319</v>
      </c>
      <c r="D148" s="165"/>
      <c r="E148" s="169">
        <v>58.4</v>
      </c>
      <c r="F148" s="172"/>
      <c r="G148" s="172"/>
      <c r="H148" s="172"/>
      <c r="I148" s="172"/>
      <c r="J148" s="172"/>
      <c r="K148" s="172"/>
      <c r="L148" s="172"/>
      <c r="M148" s="172"/>
      <c r="N148" s="163"/>
      <c r="O148" s="163"/>
      <c r="P148" s="163"/>
      <c r="Q148" s="163"/>
      <c r="R148" s="163"/>
      <c r="S148" s="163"/>
      <c r="T148" s="164"/>
      <c r="U148" s="16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 t="s">
        <v>130</v>
      </c>
      <c r="AF148" s="153">
        <v>0</v>
      </c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ht="20.399999999999999" outlineLevel="1" x14ac:dyDescent="0.25">
      <c r="A149" s="154">
        <v>68</v>
      </c>
      <c r="B149" s="161" t="s">
        <v>320</v>
      </c>
      <c r="C149" s="192" t="s">
        <v>321</v>
      </c>
      <c r="D149" s="163" t="s">
        <v>138</v>
      </c>
      <c r="E149" s="168">
        <v>23.8</v>
      </c>
      <c r="F149" s="171"/>
      <c r="G149" s="172">
        <f>ROUND(E149*F149,2)</f>
        <v>0</v>
      </c>
      <c r="H149" s="171"/>
      <c r="I149" s="172">
        <f>ROUND(E149*H149,2)</f>
        <v>0</v>
      </c>
      <c r="J149" s="171"/>
      <c r="K149" s="172">
        <f>ROUND(E149*J149,2)</f>
        <v>0</v>
      </c>
      <c r="L149" s="172">
        <v>21</v>
      </c>
      <c r="M149" s="172">
        <f>G149*(1+L149/100)</f>
        <v>0</v>
      </c>
      <c r="N149" s="163">
        <v>1.157E-2</v>
      </c>
      <c r="O149" s="163">
        <f>ROUND(E149*N149,5)</f>
        <v>0.27537</v>
      </c>
      <c r="P149" s="163">
        <v>0</v>
      </c>
      <c r="Q149" s="163">
        <f>ROUND(E149*P149,5)</f>
        <v>0</v>
      </c>
      <c r="R149" s="163"/>
      <c r="S149" s="163"/>
      <c r="T149" s="164">
        <v>0.2</v>
      </c>
      <c r="U149" s="163">
        <f>ROUND(E149*T149,2)</f>
        <v>4.76</v>
      </c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 t="s">
        <v>128</v>
      </c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5">
      <c r="A150" s="154"/>
      <c r="B150" s="161"/>
      <c r="C150" s="193" t="s">
        <v>322</v>
      </c>
      <c r="D150" s="165"/>
      <c r="E150" s="169">
        <v>23.8</v>
      </c>
      <c r="F150" s="172"/>
      <c r="G150" s="172"/>
      <c r="H150" s="172"/>
      <c r="I150" s="172"/>
      <c r="J150" s="172"/>
      <c r="K150" s="172"/>
      <c r="L150" s="172"/>
      <c r="M150" s="172"/>
      <c r="N150" s="163"/>
      <c r="O150" s="163"/>
      <c r="P150" s="163"/>
      <c r="Q150" s="163"/>
      <c r="R150" s="163"/>
      <c r="S150" s="163"/>
      <c r="T150" s="164"/>
      <c r="U150" s="16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 t="s">
        <v>130</v>
      </c>
      <c r="AF150" s="153">
        <v>0</v>
      </c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ht="20.399999999999999" outlineLevel="1" x14ac:dyDescent="0.25">
      <c r="A151" s="154">
        <v>69</v>
      </c>
      <c r="B151" s="161" t="s">
        <v>323</v>
      </c>
      <c r="C151" s="192" t="s">
        <v>324</v>
      </c>
      <c r="D151" s="163" t="s">
        <v>283</v>
      </c>
      <c r="E151" s="168">
        <v>8</v>
      </c>
      <c r="F151" s="171"/>
      <c r="G151" s="172">
        <f>ROUND(E151*F151,2)</f>
        <v>0</v>
      </c>
      <c r="H151" s="171"/>
      <c r="I151" s="172">
        <f>ROUND(E151*H151,2)</f>
        <v>0</v>
      </c>
      <c r="J151" s="171"/>
      <c r="K151" s="172">
        <f>ROUND(E151*J151,2)</f>
        <v>0</v>
      </c>
      <c r="L151" s="172">
        <v>21</v>
      </c>
      <c r="M151" s="172">
        <f>G151*(1+L151/100)</f>
        <v>0</v>
      </c>
      <c r="N151" s="163">
        <v>3.8500000000000001E-3</v>
      </c>
      <c r="O151" s="163">
        <f>ROUND(E151*N151,5)</f>
        <v>3.0800000000000001E-2</v>
      </c>
      <c r="P151" s="163">
        <v>0</v>
      </c>
      <c r="Q151" s="163">
        <f>ROUND(E151*P151,5)</f>
        <v>0</v>
      </c>
      <c r="R151" s="163"/>
      <c r="S151" s="163"/>
      <c r="T151" s="164">
        <v>0.24</v>
      </c>
      <c r="U151" s="163">
        <f>ROUND(E151*T151,2)</f>
        <v>1.92</v>
      </c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 t="s">
        <v>128</v>
      </c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5">
      <c r="A152" s="154">
        <v>70</v>
      </c>
      <c r="B152" s="161" t="s">
        <v>325</v>
      </c>
      <c r="C152" s="192" t="s">
        <v>326</v>
      </c>
      <c r="D152" s="163" t="s">
        <v>138</v>
      </c>
      <c r="E152" s="168">
        <v>107.7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63">
        <v>3.2000000000000003E-4</v>
      </c>
      <c r="O152" s="163">
        <f>ROUND(E152*N152,5)</f>
        <v>3.4459999999999998E-2</v>
      </c>
      <c r="P152" s="163">
        <v>0</v>
      </c>
      <c r="Q152" s="163">
        <f>ROUND(E152*P152,5)</f>
        <v>0</v>
      </c>
      <c r="R152" s="163"/>
      <c r="S152" s="163"/>
      <c r="T152" s="164">
        <v>6.7000000000000004E-2</v>
      </c>
      <c r="U152" s="163">
        <f>ROUND(E152*T152,2)</f>
        <v>7.22</v>
      </c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 t="s">
        <v>128</v>
      </c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5">
      <c r="A153" s="154">
        <v>71</v>
      </c>
      <c r="B153" s="161" t="s">
        <v>327</v>
      </c>
      <c r="C153" s="192" t="s">
        <v>328</v>
      </c>
      <c r="D153" s="163" t="s">
        <v>329</v>
      </c>
      <c r="E153" s="168">
        <v>270</v>
      </c>
      <c r="F153" s="171"/>
      <c r="G153" s="172">
        <f>ROUND(E153*F153,2)</f>
        <v>0</v>
      </c>
      <c r="H153" s="171"/>
      <c r="I153" s="172">
        <f>ROUND(E153*H153,2)</f>
        <v>0</v>
      </c>
      <c r="J153" s="171"/>
      <c r="K153" s="172">
        <f>ROUND(E153*J153,2)</f>
        <v>0</v>
      </c>
      <c r="L153" s="172">
        <v>21</v>
      </c>
      <c r="M153" s="172">
        <f>G153*(1+L153/100)</f>
        <v>0</v>
      </c>
      <c r="N153" s="163">
        <v>4.0000000000000001E-3</v>
      </c>
      <c r="O153" s="163">
        <f>ROUND(E153*N153,5)</f>
        <v>1.08</v>
      </c>
      <c r="P153" s="163">
        <v>0</v>
      </c>
      <c r="Q153" s="163">
        <f>ROUND(E153*P153,5)</f>
        <v>0</v>
      </c>
      <c r="R153" s="163"/>
      <c r="S153" s="163"/>
      <c r="T153" s="164">
        <v>0</v>
      </c>
      <c r="U153" s="163">
        <f>ROUND(E153*T153,2)</f>
        <v>0</v>
      </c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 t="s">
        <v>128</v>
      </c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5">
      <c r="A154" s="154">
        <v>72</v>
      </c>
      <c r="B154" s="161" t="s">
        <v>330</v>
      </c>
      <c r="C154" s="192" t="s">
        <v>331</v>
      </c>
      <c r="D154" s="163" t="s">
        <v>138</v>
      </c>
      <c r="E154" s="168">
        <v>15.3369530735786</v>
      </c>
      <c r="F154" s="171"/>
      <c r="G154" s="172">
        <f>ROUND(E154*F154,2)</f>
        <v>0</v>
      </c>
      <c r="H154" s="171"/>
      <c r="I154" s="172">
        <f>ROUND(E154*H154,2)</f>
        <v>0</v>
      </c>
      <c r="J154" s="171"/>
      <c r="K154" s="172">
        <f>ROUND(E154*J154,2)</f>
        <v>0</v>
      </c>
      <c r="L154" s="172">
        <v>21</v>
      </c>
      <c r="M154" s="172">
        <f>G154*(1+L154/100)</f>
        <v>0</v>
      </c>
      <c r="N154" s="163">
        <v>1.41E-3</v>
      </c>
      <c r="O154" s="163">
        <f>ROUND(E154*N154,5)</f>
        <v>2.163E-2</v>
      </c>
      <c r="P154" s="163">
        <v>0</v>
      </c>
      <c r="Q154" s="163">
        <f>ROUND(E154*P154,5)</f>
        <v>0</v>
      </c>
      <c r="R154" s="163"/>
      <c r="S154" s="163"/>
      <c r="T154" s="164">
        <v>0.185</v>
      </c>
      <c r="U154" s="163">
        <f>ROUND(E154*T154,2)</f>
        <v>2.84</v>
      </c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 t="s">
        <v>128</v>
      </c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5">
      <c r="A155" s="154"/>
      <c r="B155" s="161"/>
      <c r="C155" s="193" t="s">
        <v>332</v>
      </c>
      <c r="D155" s="165"/>
      <c r="E155" s="169">
        <v>15.3369530735786</v>
      </c>
      <c r="F155" s="172"/>
      <c r="G155" s="172"/>
      <c r="H155" s="172"/>
      <c r="I155" s="172"/>
      <c r="J155" s="172"/>
      <c r="K155" s="172"/>
      <c r="L155" s="172"/>
      <c r="M155" s="172"/>
      <c r="N155" s="163"/>
      <c r="O155" s="163"/>
      <c r="P155" s="163"/>
      <c r="Q155" s="163"/>
      <c r="R155" s="163"/>
      <c r="S155" s="163"/>
      <c r="T155" s="164"/>
      <c r="U155" s="16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 t="s">
        <v>130</v>
      </c>
      <c r="AF155" s="153">
        <v>0</v>
      </c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5">
      <c r="A156" s="154">
        <v>73</v>
      </c>
      <c r="B156" s="161" t="s">
        <v>333</v>
      </c>
      <c r="C156" s="192" t="s">
        <v>334</v>
      </c>
      <c r="D156" s="163" t="s">
        <v>127</v>
      </c>
      <c r="E156" s="168">
        <v>807.8</v>
      </c>
      <c r="F156" s="171"/>
      <c r="G156" s="172">
        <f>ROUND(E156*F156,2)</f>
        <v>0</v>
      </c>
      <c r="H156" s="171"/>
      <c r="I156" s="172">
        <f>ROUND(E156*H156,2)</f>
        <v>0</v>
      </c>
      <c r="J156" s="171"/>
      <c r="K156" s="172">
        <f>ROUND(E156*J156,2)</f>
        <v>0</v>
      </c>
      <c r="L156" s="172">
        <v>21</v>
      </c>
      <c r="M156" s="172">
        <f>G156*(1+L156/100)</f>
        <v>0</v>
      </c>
      <c r="N156" s="163">
        <v>1.1E-4</v>
      </c>
      <c r="O156" s="163">
        <f>ROUND(E156*N156,5)</f>
        <v>8.8859999999999995E-2</v>
      </c>
      <c r="P156" s="163">
        <v>0</v>
      </c>
      <c r="Q156" s="163">
        <f>ROUND(E156*P156,5)</f>
        <v>0</v>
      </c>
      <c r="R156" s="163"/>
      <c r="S156" s="163"/>
      <c r="T156" s="164">
        <v>0.1</v>
      </c>
      <c r="U156" s="163">
        <f>ROUND(E156*T156,2)</f>
        <v>80.78</v>
      </c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 t="s">
        <v>128</v>
      </c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5">
      <c r="A157" s="154">
        <v>74</v>
      </c>
      <c r="B157" s="161" t="s">
        <v>335</v>
      </c>
      <c r="C157" s="192" t="s">
        <v>336</v>
      </c>
      <c r="D157" s="163" t="s">
        <v>188</v>
      </c>
      <c r="E157" s="168">
        <v>36.9</v>
      </c>
      <c r="F157" s="171"/>
      <c r="G157" s="172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63">
        <v>0</v>
      </c>
      <c r="O157" s="163">
        <f>ROUND(E157*N157,5)</f>
        <v>0</v>
      </c>
      <c r="P157" s="163">
        <v>0</v>
      </c>
      <c r="Q157" s="163">
        <f>ROUND(E157*P157,5)</f>
        <v>0</v>
      </c>
      <c r="R157" s="163"/>
      <c r="S157" s="163"/>
      <c r="T157" s="164">
        <v>2.3290000000000002</v>
      </c>
      <c r="U157" s="163">
        <f>ROUND(E157*T157,2)</f>
        <v>85.94</v>
      </c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 t="s">
        <v>128</v>
      </c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x14ac:dyDescent="0.25">
      <c r="A158" s="155" t="s">
        <v>123</v>
      </c>
      <c r="B158" s="162" t="s">
        <v>86</v>
      </c>
      <c r="C158" s="194" t="s">
        <v>87</v>
      </c>
      <c r="D158" s="166"/>
      <c r="E158" s="170"/>
      <c r="F158" s="173"/>
      <c r="G158" s="173">
        <f>SUMIF(AE159:AE174,"&lt;&gt;NOR",G159:G174)</f>
        <v>0</v>
      </c>
      <c r="H158" s="173"/>
      <c r="I158" s="173">
        <f>SUM(I159:I174)</f>
        <v>0</v>
      </c>
      <c r="J158" s="173"/>
      <c r="K158" s="173">
        <f>SUM(K159:K174)</f>
        <v>0</v>
      </c>
      <c r="L158" s="173"/>
      <c r="M158" s="173">
        <f>SUM(M159:M174)</f>
        <v>0</v>
      </c>
      <c r="N158" s="166"/>
      <c r="O158" s="166">
        <f>SUM(O159:O174)</f>
        <v>4.0295300000000003</v>
      </c>
      <c r="P158" s="166"/>
      <c r="Q158" s="166">
        <f>SUM(Q159:Q174)</f>
        <v>1.2308699999999999</v>
      </c>
      <c r="R158" s="166"/>
      <c r="S158" s="166"/>
      <c r="T158" s="167"/>
      <c r="U158" s="166">
        <f>SUM(U159:U174)</f>
        <v>259.15999999999997</v>
      </c>
      <c r="AE158" t="s">
        <v>124</v>
      </c>
    </row>
    <row r="159" spans="1:60" outlineLevel="1" x14ac:dyDescent="0.25">
      <c r="A159" s="154">
        <v>75</v>
      </c>
      <c r="B159" s="161" t="s">
        <v>337</v>
      </c>
      <c r="C159" s="192" t="s">
        <v>338</v>
      </c>
      <c r="D159" s="163" t="s">
        <v>127</v>
      </c>
      <c r="E159" s="168">
        <v>37.695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63">
        <v>0</v>
      </c>
      <c r="O159" s="163">
        <f>ROUND(E159*N159,5)</f>
        <v>0</v>
      </c>
      <c r="P159" s="163">
        <v>8.0000000000000002E-3</v>
      </c>
      <c r="Q159" s="163">
        <f>ROUND(E159*P159,5)</f>
        <v>0.30155999999999999</v>
      </c>
      <c r="R159" s="163"/>
      <c r="S159" s="163"/>
      <c r="T159" s="164">
        <v>6.6000000000000003E-2</v>
      </c>
      <c r="U159" s="163">
        <f>ROUND(E159*T159,2)</f>
        <v>2.4900000000000002</v>
      </c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 t="s">
        <v>128</v>
      </c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5">
      <c r="A160" s="154"/>
      <c r="B160" s="161"/>
      <c r="C160" s="193" t="s">
        <v>339</v>
      </c>
      <c r="D160" s="165"/>
      <c r="E160" s="169">
        <v>37.695</v>
      </c>
      <c r="F160" s="172"/>
      <c r="G160" s="172"/>
      <c r="H160" s="172"/>
      <c r="I160" s="172"/>
      <c r="J160" s="172"/>
      <c r="K160" s="172"/>
      <c r="L160" s="172"/>
      <c r="M160" s="172"/>
      <c r="N160" s="163"/>
      <c r="O160" s="163"/>
      <c r="P160" s="163"/>
      <c r="Q160" s="163"/>
      <c r="R160" s="163"/>
      <c r="S160" s="163"/>
      <c r="T160" s="164"/>
      <c r="U160" s="16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 t="s">
        <v>130</v>
      </c>
      <c r="AF160" s="153">
        <v>0</v>
      </c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5">
      <c r="A161" s="154">
        <v>76</v>
      </c>
      <c r="B161" s="161" t="s">
        <v>340</v>
      </c>
      <c r="C161" s="192" t="s">
        <v>341</v>
      </c>
      <c r="D161" s="163" t="s">
        <v>127</v>
      </c>
      <c r="E161" s="168">
        <v>37.700000000000003</v>
      </c>
      <c r="F161" s="171"/>
      <c r="G161" s="172">
        <f>ROUND(E161*F161,2)</f>
        <v>0</v>
      </c>
      <c r="H161" s="171"/>
      <c r="I161" s="172">
        <f>ROUND(E161*H161,2)</f>
        <v>0</v>
      </c>
      <c r="J161" s="171"/>
      <c r="K161" s="172">
        <f>ROUND(E161*J161,2)</f>
        <v>0</v>
      </c>
      <c r="L161" s="172">
        <v>21</v>
      </c>
      <c r="M161" s="172">
        <f>G161*(1+L161/100)</f>
        <v>0</v>
      </c>
      <c r="N161" s="163">
        <v>0</v>
      </c>
      <c r="O161" s="163">
        <f>ROUND(E161*N161,5)</f>
        <v>0</v>
      </c>
      <c r="P161" s="163">
        <v>2.4649999999999998E-2</v>
      </c>
      <c r="Q161" s="163">
        <f>ROUND(E161*P161,5)</f>
        <v>0.92930999999999997</v>
      </c>
      <c r="R161" s="163"/>
      <c r="S161" s="163"/>
      <c r="T161" s="164">
        <v>0.3</v>
      </c>
      <c r="U161" s="163">
        <f>ROUND(E161*T161,2)</f>
        <v>11.31</v>
      </c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 t="s">
        <v>128</v>
      </c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5">
      <c r="A162" s="154">
        <v>77</v>
      </c>
      <c r="B162" s="161" t="s">
        <v>342</v>
      </c>
      <c r="C162" s="192" t="s">
        <v>343</v>
      </c>
      <c r="D162" s="163" t="s">
        <v>138</v>
      </c>
      <c r="E162" s="168">
        <v>321.32499999999999</v>
      </c>
      <c r="F162" s="171"/>
      <c r="G162" s="172">
        <f>ROUND(E162*F162,2)</f>
        <v>0</v>
      </c>
      <c r="H162" s="171"/>
      <c r="I162" s="172">
        <f>ROUND(E162*H162,2)</f>
        <v>0</v>
      </c>
      <c r="J162" s="171"/>
      <c r="K162" s="172">
        <f>ROUND(E162*J162,2)</f>
        <v>0</v>
      </c>
      <c r="L162" s="172">
        <v>21</v>
      </c>
      <c r="M162" s="172">
        <f>G162*(1+L162/100)</f>
        <v>0</v>
      </c>
      <c r="N162" s="163">
        <v>2.7999999999999998E-4</v>
      </c>
      <c r="O162" s="163">
        <f>ROUND(E162*N162,5)</f>
        <v>8.9969999999999994E-2</v>
      </c>
      <c r="P162" s="163">
        <v>0</v>
      </c>
      <c r="Q162" s="163">
        <f>ROUND(E162*P162,5)</f>
        <v>0</v>
      </c>
      <c r="R162" s="163"/>
      <c r="S162" s="163"/>
      <c r="T162" s="164">
        <v>0.1855</v>
      </c>
      <c r="U162" s="163">
        <f>ROUND(E162*T162,2)</f>
        <v>59.61</v>
      </c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 t="s">
        <v>128</v>
      </c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5">
      <c r="A163" s="154"/>
      <c r="B163" s="161"/>
      <c r="C163" s="193" t="s">
        <v>344</v>
      </c>
      <c r="D163" s="165"/>
      <c r="E163" s="169">
        <v>113.08499999999999</v>
      </c>
      <c r="F163" s="172"/>
      <c r="G163" s="172"/>
      <c r="H163" s="172"/>
      <c r="I163" s="172"/>
      <c r="J163" s="172"/>
      <c r="K163" s="172"/>
      <c r="L163" s="172"/>
      <c r="M163" s="172"/>
      <c r="N163" s="163"/>
      <c r="O163" s="163"/>
      <c r="P163" s="163"/>
      <c r="Q163" s="163"/>
      <c r="R163" s="163"/>
      <c r="S163" s="163"/>
      <c r="T163" s="164"/>
      <c r="U163" s="16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 t="s">
        <v>130</v>
      </c>
      <c r="AF163" s="153">
        <v>0</v>
      </c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5">
      <c r="A164" s="154"/>
      <c r="B164" s="161"/>
      <c r="C164" s="193" t="s">
        <v>345</v>
      </c>
      <c r="D164" s="165"/>
      <c r="E164" s="169">
        <v>208.24</v>
      </c>
      <c r="F164" s="172"/>
      <c r="G164" s="172"/>
      <c r="H164" s="172"/>
      <c r="I164" s="172"/>
      <c r="J164" s="172"/>
      <c r="K164" s="172"/>
      <c r="L164" s="172"/>
      <c r="M164" s="172"/>
      <c r="N164" s="163"/>
      <c r="O164" s="163"/>
      <c r="P164" s="163"/>
      <c r="Q164" s="163"/>
      <c r="R164" s="163"/>
      <c r="S164" s="163"/>
      <c r="T164" s="164"/>
      <c r="U164" s="16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 t="s">
        <v>130</v>
      </c>
      <c r="AF164" s="153">
        <v>0</v>
      </c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ht="20.399999999999999" outlineLevel="1" x14ac:dyDescent="0.25">
      <c r="A165" s="154">
        <v>78</v>
      </c>
      <c r="B165" s="161" t="s">
        <v>346</v>
      </c>
      <c r="C165" s="192" t="s">
        <v>347</v>
      </c>
      <c r="D165" s="163" t="s">
        <v>127</v>
      </c>
      <c r="E165" s="168">
        <v>37.695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21</v>
      </c>
      <c r="M165" s="172">
        <f>G165*(1+L165/100)</f>
        <v>0</v>
      </c>
      <c r="N165" s="163">
        <v>4.8599999999999997E-3</v>
      </c>
      <c r="O165" s="163">
        <f>ROUND(E165*N165,5)</f>
        <v>0.1832</v>
      </c>
      <c r="P165" s="163">
        <v>0</v>
      </c>
      <c r="Q165" s="163">
        <f>ROUND(E165*P165,5)</f>
        <v>0</v>
      </c>
      <c r="R165" s="163"/>
      <c r="S165" s="163"/>
      <c r="T165" s="164">
        <v>0.80852000000000002</v>
      </c>
      <c r="U165" s="163">
        <f>ROUND(E165*T165,2)</f>
        <v>30.48</v>
      </c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 t="s">
        <v>348</v>
      </c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5">
      <c r="A166" s="154"/>
      <c r="B166" s="161"/>
      <c r="C166" s="193" t="s">
        <v>349</v>
      </c>
      <c r="D166" s="165"/>
      <c r="E166" s="169">
        <v>37.695</v>
      </c>
      <c r="F166" s="172"/>
      <c r="G166" s="172"/>
      <c r="H166" s="172"/>
      <c r="I166" s="172"/>
      <c r="J166" s="172"/>
      <c r="K166" s="172"/>
      <c r="L166" s="172"/>
      <c r="M166" s="172"/>
      <c r="N166" s="163"/>
      <c r="O166" s="163"/>
      <c r="P166" s="163"/>
      <c r="Q166" s="163"/>
      <c r="R166" s="163"/>
      <c r="S166" s="163"/>
      <c r="T166" s="164"/>
      <c r="U166" s="16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 t="s">
        <v>130</v>
      </c>
      <c r="AF166" s="153">
        <v>0</v>
      </c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ht="20.399999999999999" outlineLevel="1" x14ac:dyDescent="0.25">
      <c r="A167" s="154">
        <v>79</v>
      </c>
      <c r="B167" s="161" t="s">
        <v>350</v>
      </c>
      <c r="C167" s="192" t="s">
        <v>351</v>
      </c>
      <c r="D167" s="163" t="s">
        <v>352</v>
      </c>
      <c r="E167" s="168">
        <v>14</v>
      </c>
      <c r="F167" s="171"/>
      <c r="G167" s="172">
        <f>ROUND(E167*F167,2)</f>
        <v>0</v>
      </c>
      <c r="H167" s="171"/>
      <c r="I167" s="172">
        <f>ROUND(E167*H167,2)</f>
        <v>0</v>
      </c>
      <c r="J167" s="171"/>
      <c r="K167" s="172">
        <f>ROUND(E167*J167,2)</f>
        <v>0</v>
      </c>
      <c r="L167" s="172">
        <v>21</v>
      </c>
      <c r="M167" s="172">
        <f>G167*(1+L167/100)</f>
        <v>0</v>
      </c>
      <c r="N167" s="163">
        <v>7.4999999999999997E-2</v>
      </c>
      <c r="O167" s="163">
        <f>ROUND(E167*N167,5)</f>
        <v>1.05</v>
      </c>
      <c r="P167" s="163">
        <v>0</v>
      </c>
      <c r="Q167" s="163">
        <f>ROUND(E167*P167,5)</f>
        <v>0</v>
      </c>
      <c r="R167" s="163"/>
      <c r="S167" s="163"/>
      <c r="T167" s="164">
        <v>3.6391</v>
      </c>
      <c r="U167" s="163">
        <f>ROUND(E167*T167,2)</f>
        <v>50.95</v>
      </c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 t="s">
        <v>128</v>
      </c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ht="20.399999999999999" outlineLevel="1" x14ac:dyDescent="0.25">
      <c r="A168" s="154">
        <v>80</v>
      </c>
      <c r="B168" s="161" t="s">
        <v>353</v>
      </c>
      <c r="C168" s="192" t="s">
        <v>354</v>
      </c>
      <c r="D168" s="163" t="s">
        <v>352</v>
      </c>
      <c r="E168" s="168">
        <v>21</v>
      </c>
      <c r="F168" s="171"/>
      <c r="G168" s="172">
        <f>ROUND(E168*F168,2)</f>
        <v>0</v>
      </c>
      <c r="H168" s="171"/>
      <c r="I168" s="172">
        <f>ROUND(E168*H168,2)</f>
        <v>0</v>
      </c>
      <c r="J168" s="171"/>
      <c r="K168" s="172">
        <f>ROUND(E168*J168,2)</f>
        <v>0</v>
      </c>
      <c r="L168" s="172">
        <v>21</v>
      </c>
      <c r="M168" s="172">
        <f>G168*(1+L168/100)</f>
        <v>0</v>
      </c>
      <c r="N168" s="163">
        <v>0.1</v>
      </c>
      <c r="O168" s="163">
        <f>ROUND(E168*N168,5)</f>
        <v>2.1</v>
      </c>
      <c r="P168" s="163">
        <v>0</v>
      </c>
      <c r="Q168" s="163">
        <f>ROUND(E168*P168,5)</f>
        <v>0</v>
      </c>
      <c r="R168" s="163"/>
      <c r="S168" s="163"/>
      <c r="T168" s="164">
        <v>3.6244999999999998</v>
      </c>
      <c r="U168" s="163">
        <f>ROUND(E168*T168,2)</f>
        <v>76.11</v>
      </c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 t="s">
        <v>128</v>
      </c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5">
      <c r="A169" s="154">
        <v>81</v>
      </c>
      <c r="B169" s="161" t="s">
        <v>355</v>
      </c>
      <c r="C169" s="192" t="s">
        <v>356</v>
      </c>
      <c r="D169" s="163" t="s">
        <v>352</v>
      </c>
      <c r="E169" s="168">
        <v>4</v>
      </c>
      <c r="F169" s="171"/>
      <c r="G169" s="172">
        <f>ROUND(E169*F169,2)</f>
        <v>0</v>
      </c>
      <c r="H169" s="171"/>
      <c r="I169" s="172">
        <f>ROUND(E169*H169,2)</f>
        <v>0</v>
      </c>
      <c r="J169" s="171"/>
      <c r="K169" s="172">
        <f>ROUND(E169*J169,2)</f>
        <v>0</v>
      </c>
      <c r="L169" s="172">
        <v>21</v>
      </c>
      <c r="M169" s="172">
        <f>G169*(1+L169/100)</f>
        <v>0</v>
      </c>
      <c r="N169" s="163">
        <v>0.02</v>
      </c>
      <c r="O169" s="163">
        <f>ROUND(E169*N169,5)</f>
        <v>0.08</v>
      </c>
      <c r="P169" s="163">
        <v>0</v>
      </c>
      <c r="Q169" s="163">
        <f>ROUND(E169*P169,5)</f>
        <v>0</v>
      </c>
      <c r="R169" s="163"/>
      <c r="S169" s="163"/>
      <c r="T169" s="164">
        <v>0</v>
      </c>
      <c r="U169" s="163">
        <f>ROUND(E169*T169,2)</f>
        <v>0</v>
      </c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 t="s">
        <v>128</v>
      </c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ht="20.399999999999999" outlineLevel="1" x14ac:dyDescent="0.25">
      <c r="A170" s="154">
        <v>82</v>
      </c>
      <c r="B170" s="161" t="s">
        <v>357</v>
      </c>
      <c r="C170" s="192" t="s">
        <v>358</v>
      </c>
      <c r="D170" s="163" t="s">
        <v>138</v>
      </c>
      <c r="E170" s="168">
        <v>33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21</v>
      </c>
      <c r="M170" s="172">
        <f>G170*(1+L170/100)</f>
        <v>0</v>
      </c>
      <c r="N170" s="163">
        <v>3.7200000000000002E-3</v>
      </c>
      <c r="O170" s="163">
        <f>ROUND(E170*N170,5)</f>
        <v>0.12275999999999999</v>
      </c>
      <c r="P170" s="163">
        <v>0</v>
      </c>
      <c r="Q170" s="163">
        <f>ROUND(E170*P170,5)</f>
        <v>0</v>
      </c>
      <c r="R170" s="163"/>
      <c r="S170" s="163"/>
      <c r="T170" s="164">
        <v>0.56137999999999999</v>
      </c>
      <c r="U170" s="163">
        <f>ROUND(E170*T170,2)</f>
        <v>18.53</v>
      </c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 t="s">
        <v>348</v>
      </c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5">
      <c r="A171" s="154">
        <v>83</v>
      </c>
      <c r="B171" s="161" t="s">
        <v>359</v>
      </c>
      <c r="C171" s="192" t="s">
        <v>360</v>
      </c>
      <c r="D171" s="163" t="s">
        <v>138</v>
      </c>
      <c r="E171" s="168">
        <v>229.06399999999999</v>
      </c>
      <c r="F171" s="171"/>
      <c r="G171" s="172">
        <f>ROUND(E171*F171,2)</f>
        <v>0</v>
      </c>
      <c r="H171" s="171"/>
      <c r="I171" s="172">
        <f>ROUND(E171*H171,2)</f>
        <v>0</v>
      </c>
      <c r="J171" s="171"/>
      <c r="K171" s="172">
        <f>ROUND(E171*J171,2)</f>
        <v>0</v>
      </c>
      <c r="L171" s="172">
        <v>21</v>
      </c>
      <c r="M171" s="172">
        <f>G171*(1+L171/100)</f>
        <v>0</v>
      </c>
      <c r="N171" s="163">
        <v>1.5E-3</v>
      </c>
      <c r="O171" s="163">
        <f>ROUND(E171*N171,5)</f>
        <v>0.34360000000000002</v>
      </c>
      <c r="P171" s="163">
        <v>0</v>
      </c>
      <c r="Q171" s="163">
        <f>ROUND(E171*P171,5)</f>
        <v>0</v>
      </c>
      <c r="R171" s="163"/>
      <c r="S171" s="163"/>
      <c r="T171" s="164">
        <v>0</v>
      </c>
      <c r="U171" s="163">
        <f>ROUND(E171*T171,2)</f>
        <v>0</v>
      </c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 t="s">
        <v>128</v>
      </c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5">
      <c r="A172" s="154"/>
      <c r="B172" s="161"/>
      <c r="C172" s="193" t="s">
        <v>248</v>
      </c>
      <c r="D172" s="165"/>
      <c r="E172" s="169">
        <v>229.06399999999999</v>
      </c>
      <c r="F172" s="172"/>
      <c r="G172" s="172"/>
      <c r="H172" s="172"/>
      <c r="I172" s="172"/>
      <c r="J172" s="172"/>
      <c r="K172" s="172"/>
      <c r="L172" s="172"/>
      <c r="M172" s="172"/>
      <c r="N172" s="163"/>
      <c r="O172" s="163"/>
      <c r="P172" s="163"/>
      <c r="Q172" s="163"/>
      <c r="R172" s="163"/>
      <c r="S172" s="163"/>
      <c r="T172" s="164"/>
      <c r="U172" s="16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 t="s">
        <v>130</v>
      </c>
      <c r="AF172" s="153">
        <v>0</v>
      </c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ht="20.399999999999999" outlineLevel="1" x14ac:dyDescent="0.25">
      <c r="A173" s="154">
        <v>84</v>
      </c>
      <c r="B173" s="161" t="s">
        <v>361</v>
      </c>
      <c r="C173" s="192" t="s">
        <v>362</v>
      </c>
      <c r="D173" s="163" t="s">
        <v>329</v>
      </c>
      <c r="E173" s="168">
        <v>2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21</v>
      </c>
      <c r="M173" s="172">
        <f>G173*(1+L173/100)</f>
        <v>0</v>
      </c>
      <c r="N173" s="163">
        <v>0.03</v>
      </c>
      <c r="O173" s="163">
        <f>ROUND(E173*N173,5)</f>
        <v>0.06</v>
      </c>
      <c r="P173" s="163">
        <v>0</v>
      </c>
      <c r="Q173" s="163">
        <f>ROUND(E173*P173,5)</f>
        <v>0</v>
      </c>
      <c r="R173" s="163"/>
      <c r="S173" s="163"/>
      <c r="T173" s="164">
        <v>0</v>
      </c>
      <c r="U173" s="163">
        <f>ROUND(E173*T173,2)</f>
        <v>0</v>
      </c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 t="s">
        <v>128</v>
      </c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5">
      <c r="A174" s="154">
        <v>85</v>
      </c>
      <c r="B174" s="161" t="s">
        <v>363</v>
      </c>
      <c r="C174" s="192" t="s">
        <v>364</v>
      </c>
      <c r="D174" s="163" t="s">
        <v>188</v>
      </c>
      <c r="E174" s="168">
        <v>4</v>
      </c>
      <c r="F174" s="171"/>
      <c r="G174" s="172">
        <f>ROUND(E174*F174,2)</f>
        <v>0</v>
      </c>
      <c r="H174" s="171"/>
      <c r="I174" s="172">
        <f>ROUND(E174*H174,2)</f>
        <v>0</v>
      </c>
      <c r="J174" s="171"/>
      <c r="K174" s="172">
        <f>ROUND(E174*J174,2)</f>
        <v>0</v>
      </c>
      <c r="L174" s="172">
        <v>21</v>
      </c>
      <c r="M174" s="172">
        <f>G174*(1+L174/100)</f>
        <v>0</v>
      </c>
      <c r="N174" s="163">
        <v>0</v>
      </c>
      <c r="O174" s="163">
        <f>ROUND(E174*N174,5)</f>
        <v>0</v>
      </c>
      <c r="P174" s="163">
        <v>0</v>
      </c>
      <c r="Q174" s="163">
        <f>ROUND(E174*P174,5)</f>
        <v>0</v>
      </c>
      <c r="R174" s="163"/>
      <c r="S174" s="163"/>
      <c r="T174" s="164">
        <v>2.4209999999999998</v>
      </c>
      <c r="U174" s="163">
        <f>ROUND(E174*T174,2)</f>
        <v>9.68</v>
      </c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 t="s">
        <v>128</v>
      </c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x14ac:dyDescent="0.25">
      <c r="A175" s="155" t="s">
        <v>123</v>
      </c>
      <c r="B175" s="162" t="s">
        <v>88</v>
      </c>
      <c r="C175" s="194" t="s">
        <v>89</v>
      </c>
      <c r="D175" s="166"/>
      <c r="E175" s="170"/>
      <c r="F175" s="173"/>
      <c r="G175" s="173">
        <f>SUMIF(AE176:AE192,"&lt;&gt;NOR",G176:G192)</f>
        <v>0</v>
      </c>
      <c r="H175" s="173"/>
      <c r="I175" s="173">
        <f>SUM(I176:I192)</f>
        <v>0</v>
      </c>
      <c r="J175" s="173"/>
      <c r="K175" s="173">
        <f>SUM(K176:K192)</f>
        <v>0</v>
      </c>
      <c r="L175" s="173"/>
      <c r="M175" s="173">
        <f>SUM(M176:M192)</f>
        <v>0</v>
      </c>
      <c r="N175" s="166"/>
      <c r="O175" s="166">
        <f>SUM(O176:O192)</f>
        <v>1.12249</v>
      </c>
      <c r="P175" s="166"/>
      <c r="Q175" s="166">
        <f>SUM(Q176:Q192)</f>
        <v>0.82438</v>
      </c>
      <c r="R175" s="166"/>
      <c r="S175" s="166"/>
      <c r="T175" s="167"/>
      <c r="U175" s="166">
        <f>SUM(U176:U192)</f>
        <v>399.23</v>
      </c>
      <c r="AE175" t="s">
        <v>124</v>
      </c>
    </row>
    <row r="176" spans="1:60" ht="20.399999999999999" outlineLevel="1" x14ac:dyDescent="0.25">
      <c r="A176" s="154">
        <v>86</v>
      </c>
      <c r="B176" s="161" t="s">
        <v>365</v>
      </c>
      <c r="C176" s="192" t="s">
        <v>366</v>
      </c>
      <c r="D176" s="163" t="s">
        <v>127</v>
      </c>
      <c r="E176" s="168">
        <v>412.19</v>
      </c>
      <c r="F176" s="171"/>
      <c r="G176" s="172">
        <f>ROUND(E176*F176,2)</f>
        <v>0</v>
      </c>
      <c r="H176" s="171"/>
      <c r="I176" s="172">
        <f>ROUND(E176*H176,2)</f>
        <v>0</v>
      </c>
      <c r="J176" s="171"/>
      <c r="K176" s="172">
        <f>ROUND(E176*J176,2)</f>
        <v>0</v>
      </c>
      <c r="L176" s="172">
        <v>21</v>
      </c>
      <c r="M176" s="172">
        <f>G176*(1+L176/100)</f>
        <v>0</v>
      </c>
      <c r="N176" s="163">
        <v>0</v>
      </c>
      <c r="O176" s="163">
        <f>ROUND(E176*N176,5)</f>
        <v>0</v>
      </c>
      <c r="P176" s="163">
        <v>2E-3</v>
      </c>
      <c r="Q176" s="163">
        <f>ROUND(E176*P176,5)</f>
        <v>0.82438</v>
      </c>
      <c r="R176" s="163"/>
      <c r="S176" s="163"/>
      <c r="T176" s="164">
        <v>0.26800000000000002</v>
      </c>
      <c r="U176" s="163">
        <f>ROUND(E176*T176,2)</f>
        <v>110.47</v>
      </c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 t="s">
        <v>128</v>
      </c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5">
      <c r="A177" s="154"/>
      <c r="B177" s="161"/>
      <c r="C177" s="193" t="s">
        <v>367</v>
      </c>
      <c r="D177" s="165"/>
      <c r="E177" s="169">
        <v>159.86000000000001</v>
      </c>
      <c r="F177" s="172"/>
      <c r="G177" s="172"/>
      <c r="H177" s="172"/>
      <c r="I177" s="172"/>
      <c r="J177" s="172"/>
      <c r="K177" s="172"/>
      <c r="L177" s="172"/>
      <c r="M177" s="172"/>
      <c r="N177" s="163"/>
      <c r="O177" s="163"/>
      <c r="P177" s="163"/>
      <c r="Q177" s="163"/>
      <c r="R177" s="163"/>
      <c r="S177" s="163"/>
      <c r="T177" s="164"/>
      <c r="U177" s="16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 t="s">
        <v>130</v>
      </c>
      <c r="AF177" s="153">
        <v>0</v>
      </c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5">
      <c r="A178" s="154"/>
      <c r="B178" s="161"/>
      <c r="C178" s="193" t="s">
        <v>368</v>
      </c>
      <c r="D178" s="165"/>
      <c r="E178" s="169">
        <v>111.84</v>
      </c>
      <c r="F178" s="172"/>
      <c r="G178" s="172"/>
      <c r="H178" s="172"/>
      <c r="I178" s="172"/>
      <c r="J178" s="172"/>
      <c r="K178" s="172"/>
      <c r="L178" s="172"/>
      <c r="M178" s="172"/>
      <c r="N178" s="163"/>
      <c r="O178" s="163"/>
      <c r="P178" s="163"/>
      <c r="Q178" s="163"/>
      <c r="R178" s="163"/>
      <c r="S178" s="163"/>
      <c r="T178" s="164"/>
      <c r="U178" s="16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 t="s">
        <v>130</v>
      </c>
      <c r="AF178" s="153">
        <v>0</v>
      </c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5">
      <c r="A179" s="154"/>
      <c r="B179" s="161"/>
      <c r="C179" s="193" t="s">
        <v>369</v>
      </c>
      <c r="D179" s="165"/>
      <c r="E179" s="169">
        <v>45</v>
      </c>
      <c r="F179" s="172"/>
      <c r="G179" s="172"/>
      <c r="H179" s="172"/>
      <c r="I179" s="172"/>
      <c r="J179" s="172"/>
      <c r="K179" s="172"/>
      <c r="L179" s="172"/>
      <c r="M179" s="172"/>
      <c r="N179" s="163"/>
      <c r="O179" s="163"/>
      <c r="P179" s="163"/>
      <c r="Q179" s="163"/>
      <c r="R179" s="163"/>
      <c r="S179" s="163"/>
      <c r="T179" s="164"/>
      <c r="U179" s="16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 t="s">
        <v>130</v>
      </c>
      <c r="AF179" s="153">
        <v>0</v>
      </c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5">
      <c r="A180" s="154"/>
      <c r="B180" s="161"/>
      <c r="C180" s="193" t="s">
        <v>370</v>
      </c>
      <c r="D180" s="165"/>
      <c r="E180" s="169">
        <v>95.49</v>
      </c>
      <c r="F180" s="172"/>
      <c r="G180" s="172"/>
      <c r="H180" s="172"/>
      <c r="I180" s="172"/>
      <c r="J180" s="172"/>
      <c r="K180" s="172"/>
      <c r="L180" s="172"/>
      <c r="M180" s="172"/>
      <c r="N180" s="163"/>
      <c r="O180" s="163"/>
      <c r="P180" s="163"/>
      <c r="Q180" s="163"/>
      <c r="R180" s="163"/>
      <c r="S180" s="163"/>
      <c r="T180" s="164"/>
      <c r="U180" s="16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 t="s">
        <v>130</v>
      </c>
      <c r="AF180" s="153">
        <v>0</v>
      </c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5">
      <c r="A181" s="154">
        <v>87</v>
      </c>
      <c r="B181" s="161" t="s">
        <v>371</v>
      </c>
      <c r="C181" s="192" t="s">
        <v>372</v>
      </c>
      <c r="D181" s="163" t="s">
        <v>138</v>
      </c>
      <c r="E181" s="168">
        <v>291.3</v>
      </c>
      <c r="F181" s="171"/>
      <c r="G181" s="172">
        <f>ROUND(E181*F181,2)</f>
        <v>0</v>
      </c>
      <c r="H181" s="171"/>
      <c r="I181" s="172">
        <f>ROUND(E181*H181,2)</f>
        <v>0</v>
      </c>
      <c r="J181" s="171"/>
      <c r="K181" s="172">
        <f>ROUND(E181*J181,2)</f>
        <v>0</v>
      </c>
      <c r="L181" s="172">
        <v>21</v>
      </c>
      <c r="M181" s="172">
        <f>G181*(1+L181/100)</f>
        <v>0</v>
      </c>
      <c r="N181" s="163">
        <v>0</v>
      </c>
      <c r="O181" s="163">
        <f>ROUND(E181*N181,5)</f>
        <v>0</v>
      </c>
      <c r="P181" s="163">
        <v>0</v>
      </c>
      <c r="Q181" s="163">
        <f>ROUND(E181*P181,5)</f>
        <v>0</v>
      </c>
      <c r="R181" s="163"/>
      <c r="S181" s="163"/>
      <c r="T181" s="164">
        <v>3.5000000000000003E-2</v>
      </c>
      <c r="U181" s="163">
        <f>ROUND(E181*T181,2)</f>
        <v>10.199999999999999</v>
      </c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 t="s">
        <v>128</v>
      </c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5">
      <c r="A182" s="154"/>
      <c r="B182" s="161"/>
      <c r="C182" s="193" t="s">
        <v>373</v>
      </c>
      <c r="D182" s="165"/>
      <c r="E182" s="169">
        <v>85.4</v>
      </c>
      <c r="F182" s="172"/>
      <c r="G182" s="172"/>
      <c r="H182" s="172"/>
      <c r="I182" s="172"/>
      <c r="J182" s="172"/>
      <c r="K182" s="172"/>
      <c r="L182" s="172"/>
      <c r="M182" s="172"/>
      <c r="N182" s="163"/>
      <c r="O182" s="163"/>
      <c r="P182" s="163"/>
      <c r="Q182" s="163"/>
      <c r="R182" s="163"/>
      <c r="S182" s="163"/>
      <c r="T182" s="164"/>
      <c r="U182" s="16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 t="s">
        <v>130</v>
      </c>
      <c r="AF182" s="153">
        <v>0</v>
      </c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5">
      <c r="A183" s="154"/>
      <c r="B183" s="161"/>
      <c r="C183" s="193" t="s">
        <v>374</v>
      </c>
      <c r="D183" s="165"/>
      <c r="E183" s="169">
        <v>65.099999999999994</v>
      </c>
      <c r="F183" s="172"/>
      <c r="G183" s="172"/>
      <c r="H183" s="172"/>
      <c r="I183" s="172"/>
      <c r="J183" s="172"/>
      <c r="K183" s="172"/>
      <c r="L183" s="172"/>
      <c r="M183" s="172"/>
      <c r="N183" s="163"/>
      <c r="O183" s="163"/>
      <c r="P183" s="163"/>
      <c r="Q183" s="163"/>
      <c r="R183" s="163"/>
      <c r="S183" s="163"/>
      <c r="T183" s="164"/>
      <c r="U183" s="16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 t="s">
        <v>130</v>
      </c>
      <c r="AF183" s="153">
        <v>0</v>
      </c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5">
      <c r="A184" s="154"/>
      <c r="B184" s="161"/>
      <c r="C184" s="193" t="s">
        <v>375</v>
      </c>
      <c r="D184" s="165"/>
      <c r="E184" s="169">
        <v>60.3</v>
      </c>
      <c r="F184" s="172"/>
      <c r="G184" s="172"/>
      <c r="H184" s="172"/>
      <c r="I184" s="172"/>
      <c r="J184" s="172"/>
      <c r="K184" s="172"/>
      <c r="L184" s="172"/>
      <c r="M184" s="172"/>
      <c r="N184" s="163"/>
      <c r="O184" s="163"/>
      <c r="P184" s="163"/>
      <c r="Q184" s="163"/>
      <c r="R184" s="163"/>
      <c r="S184" s="163"/>
      <c r="T184" s="164"/>
      <c r="U184" s="16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 t="s">
        <v>130</v>
      </c>
      <c r="AF184" s="153">
        <v>0</v>
      </c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5">
      <c r="A185" s="154"/>
      <c r="B185" s="161"/>
      <c r="C185" s="193" t="s">
        <v>142</v>
      </c>
      <c r="D185" s="165"/>
      <c r="E185" s="169">
        <v>80.5</v>
      </c>
      <c r="F185" s="172"/>
      <c r="G185" s="172"/>
      <c r="H185" s="172"/>
      <c r="I185" s="172"/>
      <c r="J185" s="172"/>
      <c r="K185" s="172"/>
      <c r="L185" s="172"/>
      <c r="M185" s="172"/>
      <c r="N185" s="163"/>
      <c r="O185" s="163"/>
      <c r="P185" s="163"/>
      <c r="Q185" s="163"/>
      <c r="R185" s="163"/>
      <c r="S185" s="163"/>
      <c r="T185" s="164"/>
      <c r="U185" s="16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 t="s">
        <v>130</v>
      </c>
      <c r="AF185" s="153">
        <v>0</v>
      </c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5">
      <c r="A186" s="154">
        <v>88</v>
      </c>
      <c r="B186" s="161" t="s">
        <v>376</v>
      </c>
      <c r="C186" s="192" t="s">
        <v>377</v>
      </c>
      <c r="D186" s="163" t="s">
        <v>127</v>
      </c>
      <c r="E186" s="168">
        <v>412.19</v>
      </c>
      <c r="F186" s="171"/>
      <c r="G186" s="172">
        <f>ROUND(E186*F186,2)</f>
        <v>0</v>
      </c>
      <c r="H186" s="171"/>
      <c r="I186" s="172">
        <f>ROUND(E186*H186,2)</f>
        <v>0</v>
      </c>
      <c r="J186" s="171"/>
      <c r="K186" s="172">
        <f>ROUND(E186*J186,2)</f>
        <v>0</v>
      </c>
      <c r="L186" s="172">
        <v>21</v>
      </c>
      <c r="M186" s="172">
        <f>G186*(1+L186/100)</f>
        <v>0</v>
      </c>
      <c r="N186" s="163">
        <v>0</v>
      </c>
      <c r="O186" s="163">
        <f>ROUND(E186*N186,5)</f>
        <v>0</v>
      </c>
      <c r="P186" s="163">
        <v>0</v>
      </c>
      <c r="Q186" s="163">
        <f>ROUND(E186*P186,5)</f>
        <v>0</v>
      </c>
      <c r="R186" s="163"/>
      <c r="S186" s="163"/>
      <c r="T186" s="164">
        <v>0.14699999999999999</v>
      </c>
      <c r="U186" s="163">
        <f>ROUND(E186*T186,2)</f>
        <v>60.59</v>
      </c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 t="s">
        <v>128</v>
      </c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5">
      <c r="A187" s="154">
        <v>89</v>
      </c>
      <c r="B187" s="161" t="s">
        <v>378</v>
      </c>
      <c r="C187" s="192" t="s">
        <v>379</v>
      </c>
      <c r="D187" s="163" t="s">
        <v>127</v>
      </c>
      <c r="E187" s="168">
        <v>412.19</v>
      </c>
      <c r="F187" s="171"/>
      <c r="G187" s="172">
        <f>ROUND(E187*F187,2)</f>
        <v>0</v>
      </c>
      <c r="H187" s="171"/>
      <c r="I187" s="172">
        <f>ROUND(E187*H187,2)</f>
        <v>0</v>
      </c>
      <c r="J187" s="171"/>
      <c r="K187" s="172">
        <f>ROUND(E187*J187,2)</f>
        <v>0</v>
      </c>
      <c r="L187" s="172">
        <v>21</v>
      </c>
      <c r="M187" s="172">
        <f>G187*(1+L187/100)</f>
        <v>0</v>
      </c>
      <c r="N187" s="163">
        <v>0</v>
      </c>
      <c r="O187" s="163">
        <f>ROUND(E187*N187,5)</f>
        <v>0</v>
      </c>
      <c r="P187" s="163">
        <v>0</v>
      </c>
      <c r="Q187" s="163">
        <f>ROUND(E187*P187,5)</f>
        <v>0</v>
      </c>
      <c r="R187" s="163"/>
      <c r="S187" s="163"/>
      <c r="T187" s="164">
        <v>4.5999999999999999E-2</v>
      </c>
      <c r="U187" s="163">
        <f>ROUND(E187*T187,2)</f>
        <v>18.96</v>
      </c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 t="s">
        <v>128</v>
      </c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ht="20.399999999999999" outlineLevel="1" x14ac:dyDescent="0.25">
      <c r="A188" s="154">
        <v>90</v>
      </c>
      <c r="B188" s="161" t="s">
        <v>380</v>
      </c>
      <c r="C188" s="192" t="s">
        <v>381</v>
      </c>
      <c r="D188" s="163" t="s">
        <v>127</v>
      </c>
      <c r="E188" s="168">
        <v>412.19</v>
      </c>
      <c r="F188" s="171"/>
      <c r="G188" s="172">
        <f>ROUND(E188*F188,2)</f>
        <v>0</v>
      </c>
      <c r="H188" s="171"/>
      <c r="I188" s="172">
        <f>ROUND(E188*H188,2)</f>
        <v>0</v>
      </c>
      <c r="J188" s="171"/>
      <c r="K188" s="172">
        <f>ROUND(E188*J188,2)</f>
        <v>0</v>
      </c>
      <c r="L188" s="172">
        <v>21</v>
      </c>
      <c r="M188" s="172">
        <f>G188*(1+L188/100)</f>
        <v>0</v>
      </c>
      <c r="N188" s="163">
        <v>2.5000000000000001E-4</v>
      </c>
      <c r="O188" s="163">
        <f>ROUND(E188*N188,5)</f>
        <v>0.10305</v>
      </c>
      <c r="P188" s="163">
        <v>0</v>
      </c>
      <c r="Q188" s="163">
        <f>ROUND(E188*P188,5)</f>
        <v>0</v>
      </c>
      <c r="R188" s="163"/>
      <c r="S188" s="163"/>
      <c r="T188" s="164">
        <v>0.38</v>
      </c>
      <c r="U188" s="163">
        <f>ROUND(E188*T188,2)</f>
        <v>156.63</v>
      </c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 t="s">
        <v>128</v>
      </c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ht="20.399999999999999" outlineLevel="1" x14ac:dyDescent="0.25">
      <c r="A189" s="154">
        <v>91</v>
      </c>
      <c r="B189" s="161" t="s">
        <v>382</v>
      </c>
      <c r="C189" s="192" t="s">
        <v>383</v>
      </c>
      <c r="D189" s="163" t="s">
        <v>138</v>
      </c>
      <c r="E189" s="168">
        <v>300</v>
      </c>
      <c r="F189" s="171"/>
      <c r="G189" s="172">
        <f>ROUND(E189*F189,2)</f>
        <v>0</v>
      </c>
      <c r="H189" s="171"/>
      <c r="I189" s="172">
        <f>ROUND(E189*H189,2)</f>
        <v>0</v>
      </c>
      <c r="J189" s="171"/>
      <c r="K189" s="172">
        <f>ROUND(E189*J189,2)</f>
        <v>0</v>
      </c>
      <c r="L189" s="172">
        <v>21</v>
      </c>
      <c r="M189" s="172">
        <f>G189*(1+L189/100)</f>
        <v>0</v>
      </c>
      <c r="N189" s="163">
        <v>8.0000000000000007E-5</v>
      </c>
      <c r="O189" s="163">
        <f>ROUND(E189*N189,5)</f>
        <v>2.4E-2</v>
      </c>
      <c r="P189" s="163">
        <v>0</v>
      </c>
      <c r="Q189" s="163">
        <f>ROUND(E189*P189,5)</f>
        <v>0</v>
      </c>
      <c r="R189" s="163"/>
      <c r="S189" s="163"/>
      <c r="T189" s="164">
        <v>0.13719999999999999</v>
      </c>
      <c r="U189" s="163">
        <f>ROUND(E189*T189,2)</f>
        <v>41.16</v>
      </c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 t="s">
        <v>128</v>
      </c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ht="20.399999999999999" outlineLevel="1" x14ac:dyDescent="0.25">
      <c r="A190" s="154">
        <v>92</v>
      </c>
      <c r="B190" s="161" t="s">
        <v>384</v>
      </c>
      <c r="C190" s="192" t="s">
        <v>385</v>
      </c>
      <c r="D190" s="163" t="s">
        <v>127</v>
      </c>
      <c r="E190" s="168">
        <v>432.79950000000002</v>
      </c>
      <c r="F190" s="171"/>
      <c r="G190" s="172">
        <f>ROUND(E190*F190,2)</f>
        <v>0</v>
      </c>
      <c r="H190" s="171"/>
      <c r="I190" s="172">
        <f>ROUND(E190*H190,2)</f>
        <v>0</v>
      </c>
      <c r="J190" s="171"/>
      <c r="K190" s="172">
        <f>ROUND(E190*J190,2)</f>
        <v>0</v>
      </c>
      <c r="L190" s="172">
        <v>21</v>
      </c>
      <c r="M190" s="172">
        <f>G190*(1+L190/100)</f>
        <v>0</v>
      </c>
      <c r="N190" s="163">
        <v>2.3E-3</v>
      </c>
      <c r="O190" s="163">
        <f>ROUND(E190*N190,5)</f>
        <v>0.99543999999999999</v>
      </c>
      <c r="P190" s="163">
        <v>0</v>
      </c>
      <c r="Q190" s="163">
        <f>ROUND(E190*P190,5)</f>
        <v>0</v>
      </c>
      <c r="R190" s="163"/>
      <c r="S190" s="163"/>
      <c r="T190" s="164">
        <v>0</v>
      </c>
      <c r="U190" s="163">
        <f>ROUND(E190*T190,2)</f>
        <v>0</v>
      </c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 t="s">
        <v>128</v>
      </c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5">
      <c r="A191" s="154"/>
      <c r="B191" s="161"/>
      <c r="C191" s="193" t="s">
        <v>386</v>
      </c>
      <c r="D191" s="165"/>
      <c r="E191" s="169">
        <v>432.79950000000002</v>
      </c>
      <c r="F191" s="172"/>
      <c r="G191" s="172"/>
      <c r="H191" s="172"/>
      <c r="I191" s="172"/>
      <c r="J191" s="172"/>
      <c r="K191" s="172"/>
      <c r="L191" s="172"/>
      <c r="M191" s="172"/>
      <c r="N191" s="163"/>
      <c r="O191" s="163"/>
      <c r="P191" s="163"/>
      <c r="Q191" s="163"/>
      <c r="R191" s="163"/>
      <c r="S191" s="163"/>
      <c r="T191" s="164"/>
      <c r="U191" s="16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 t="s">
        <v>130</v>
      </c>
      <c r="AF191" s="153">
        <v>0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5">
      <c r="A192" s="154">
        <v>93</v>
      </c>
      <c r="B192" s="161" t="s">
        <v>387</v>
      </c>
      <c r="C192" s="192" t="s">
        <v>388</v>
      </c>
      <c r="D192" s="163" t="s">
        <v>188</v>
      </c>
      <c r="E192" s="168">
        <v>1.1200000000000001</v>
      </c>
      <c r="F192" s="171"/>
      <c r="G192" s="172">
        <f>ROUND(E192*F192,2)</f>
        <v>0</v>
      </c>
      <c r="H192" s="171"/>
      <c r="I192" s="172">
        <f>ROUND(E192*H192,2)</f>
        <v>0</v>
      </c>
      <c r="J192" s="171"/>
      <c r="K192" s="172">
        <f>ROUND(E192*J192,2)</f>
        <v>0</v>
      </c>
      <c r="L192" s="172">
        <v>21</v>
      </c>
      <c r="M192" s="172">
        <f>G192*(1+L192/100)</f>
        <v>0</v>
      </c>
      <c r="N192" s="163">
        <v>0</v>
      </c>
      <c r="O192" s="163">
        <f>ROUND(E192*N192,5)</f>
        <v>0</v>
      </c>
      <c r="P192" s="163">
        <v>0</v>
      </c>
      <c r="Q192" s="163">
        <f>ROUND(E192*P192,5)</f>
        <v>0</v>
      </c>
      <c r="R192" s="163"/>
      <c r="S192" s="163"/>
      <c r="T192" s="164">
        <v>1.091</v>
      </c>
      <c r="U192" s="163">
        <f>ROUND(E192*T192,2)</f>
        <v>1.22</v>
      </c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 t="s">
        <v>128</v>
      </c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x14ac:dyDescent="0.25">
      <c r="A193" s="155" t="s">
        <v>123</v>
      </c>
      <c r="B193" s="162" t="s">
        <v>90</v>
      </c>
      <c r="C193" s="194" t="s">
        <v>91</v>
      </c>
      <c r="D193" s="166"/>
      <c r="E193" s="170"/>
      <c r="F193" s="173"/>
      <c r="G193" s="173">
        <f>SUMIF(AE194:AE198,"&lt;&gt;NOR",G194:G198)</f>
        <v>0</v>
      </c>
      <c r="H193" s="173"/>
      <c r="I193" s="173">
        <f>SUM(I194:I198)</f>
        <v>0</v>
      </c>
      <c r="J193" s="173"/>
      <c r="K193" s="173">
        <f>SUM(K194:K198)</f>
        <v>0</v>
      </c>
      <c r="L193" s="173"/>
      <c r="M193" s="173">
        <f>SUM(M194:M198)</f>
        <v>0</v>
      </c>
      <c r="N193" s="166"/>
      <c r="O193" s="166">
        <f>SUM(O194:O198)</f>
        <v>0</v>
      </c>
      <c r="P193" s="166"/>
      <c r="Q193" s="166">
        <f>SUM(Q194:Q198)</f>
        <v>2.1215999999999999</v>
      </c>
      <c r="R193" s="166"/>
      <c r="S193" s="166"/>
      <c r="T193" s="167"/>
      <c r="U193" s="166">
        <f>SUM(U194:U198)</f>
        <v>20.88</v>
      </c>
      <c r="AE193" t="s">
        <v>124</v>
      </c>
    </row>
    <row r="194" spans="1:60" outlineLevel="1" x14ac:dyDescent="0.25">
      <c r="A194" s="154">
        <v>94</v>
      </c>
      <c r="B194" s="161" t="s">
        <v>389</v>
      </c>
      <c r="C194" s="192" t="s">
        <v>390</v>
      </c>
      <c r="D194" s="163" t="s">
        <v>127</v>
      </c>
      <c r="E194" s="168">
        <v>31.200000000000003</v>
      </c>
      <c r="F194" s="171"/>
      <c r="G194" s="172">
        <f>ROUND(E194*F194,2)</f>
        <v>0</v>
      </c>
      <c r="H194" s="171"/>
      <c r="I194" s="172">
        <f>ROUND(E194*H194,2)</f>
        <v>0</v>
      </c>
      <c r="J194" s="171"/>
      <c r="K194" s="172">
        <f>ROUND(E194*J194,2)</f>
        <v>0</v>
      </c>
      <c r="L194" s="172">
        <v>21</v>
      </c>
      <c r="M194" s="172">
        <f>G194*(1+L194/100)</f>
        <v>0</v>
      </c>
      <c r="N194" s="163">
        <v>0</v>
      </c>
      <c r="O194" s="163">
        <f>ROUND(E194*N194,5)</f>
        <v>0</v>
      </c>
      <c r="P194" s="163">
        <v>6.8000000000000005E-2</v>
      </c>
      <c r="Q194" s="163">
        <f>ROUND(E194*P194,5)</f>
        <v>2.1215999999999999</v>
      </c>
      <c r="R194" s="163"/>
      <c r="S194" s="163"/>
      <c r="T194" s="164">
        <v>0.66937999999999998</v>
      </c>
      <c r="U194" s="163">
        <f>ROUND(E194*T194,2)</f>
        <v>20.88</v>
      </c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 t="s">
        <v>348</v>
      </c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5">
      <c r="A195" s="154"/>
      <c r="B195" s="161"/>
      <c r="C195" s="193" t="s">
        <v>391</v>
      </c>
      <c r="D195" s="165"/>
      <c r="E195" s="169">
        <v>8.5399999999999991</v>
      </c>
      <c r="F195" s="172"/>
      <c r="G195" s="172"/>
      <c r="H195" s="172"/>
      <c r="I195" s="172"/>
      <c r="J195" s="172"/>
      <c r="K195" s="172"/>
      <c r="L195" s="172"/>
      <c r="M195" s="172"/>
      <c r="N195" s="163"/>
      <c r="O195" s="163"/>
      <c r="P195" s="163"/>
      <c r="Q195" s="163"/>
      <c r="R195" s="163"/>
      <c r="S195" s="163"/>
      <c r="T195" s="164"/>
      <c r="U195" s="16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 t="s">
        <v>130</v>
      </c>
      <c r="AF195" s="153">
        <v>0</v>
      </c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ht="20.399999999999999" outlineLevel="1" x14ac:dyDescent="0.25">
      <c r="A196" s="154"/>
      <c r="B196" s="161"/>
      <c r="C196" s="193" t="s">
        <v>392</v>
      </c>
      <c r="D196" s="165"/>
      <c r="E196" s="169">
        <v>8.59</v>
      </c>
      <c r="F196" s="172"/>
      <c r="G196" s="172"/>
      <c r="H196" s="172"/>
      <c r="I196" s="172"/>
      <c r="J196" s="172"/>
      <c r="K196" s="172"/>
      <c r="L196" s="172"/>
      <c r="M196" s="172"/>
      <c r="N196" s="163"/>
      <c r="O196" s="163"/>
      <c r="P196" s="163"/>
      <c r="Q196" s="163"/>
      <c r="R196" s="163"/>
      <c r="S196" s="163"/>
      <c r="T196" s="164"/>
      <c r="U196" s="16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 t="s">
        <v>130</v>
      </c>
      <c r="AF196" s="153">
        <v>0</v>
      </c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5">
      <c r="A197" s="154"/>
      <c r="B197" s="161"/>
      <c r="C197" s="193" t="s">
        <v>393</v>
      </c>
      <c r="D197" s="165"/>
      <c r="E197" s="169">
        <v>6.02</v>
      </c>
      <c r="F197" s="172"/>
      <c r="G197" s="172"/>
      <c r="H197" s="172"/>
      <c r="I197" s="172"/>
      <c r="J197" s="172"/>
      <c r="K197" s="172"/>
      <c r="L197" s="172"/>
      <c r="M197" s="172"/>
      <c r="N197" s="163"/>
      <c r="O197" s="163"/>
      <c r="P197" s="163"/>
      <c r="Q197" s="163"/>
      <c r="R197" s="163"/>
      <c r="S197" s="163"/>
      <c r="T197" s="164"/>
      <c r="U197" s="16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 t="s">
        <v>130</v>
      </c>
      <c r="AF197" s="153">
        <v>0</v>
      </c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outlineLevel="1" x14ac:dyDescent="0.25">
      <c r="A198" s="154"/>
      <c r="B198" s="161"/>
      <c r="C198" s="193" t="s">
        <v>394</v>
      </c>
      <c r="D198" s="165"/>
      <c r="E198" s="169">
        <v>8.0500000000000007</v>
      </c>
      <c r="F198" s="172"/>
      <c r="G198" s="172"/>
      <c r="H198" s="172"/>
      <c r="I198" s="172"/>
      <c r="J198" s="172"/>
      <c r="K198" s="172"/>
      <c r="L198" s="172"/>
      <c r="M198" s="172"/>
      <c r="N198" s="163"/>
      <c r="O198" s="163"/>
      <c r="P198" s="163"/>
      <c r="Q198" s="163"/>
      <c r="R198" s="163"/>
      <c r="S198" s="163"/>
      <c r="T198" s="164"/>
      <c r="U198" s="16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 t="s">
        <v>130</v>
      </c>
      <c r="AF198" s="153">
        <v>0</v>
      </c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x14ac:dyDescent="0.25">
      <c r="A199" s="155" t="s">
        <v>123</v>
      </c>
      <c r="B199" s="162" t="s">
        <v>92</v>
      </c>
      <c r="C199" s="194" t="s">
        <v>93</v>
      </c>
      <c r="D199" s="166"/>
      <c r="E199" s="170"/>
      <c r="F199" s="173"/>
      <c r="G199" s="173">
        <f>SUMIF(AE200:AE201,"&lt;&gt;NOR",G200:G201)</f>
        <v>0</v>
      </c>
      <c r="H199" s="173"/>
      <c r="I199" s="173">
        <f>SUM(I200:I201)</f>
        <v>0</v>
      </c>
      <c r="J199" s="173"/>
      <c r="K199" s="173">
        <f>SUM(K200:K201)</f>
        <v>0</v>
      </c>
      <c r="L199" s="173"/>
      <c r="M199" s="173">
        <f>SUM(M200:M201)</f>
        <v>0</v>
      </c>
      <c r="N199" s="166"/>
      <c r="O199" s="166">
        <f>SUM(O200:O201)</f>
        <v>2.9790000000000001E-2</v>
      </c>
      <c r="P199" s="166"/>
      <c r="Q199" s="166">
        <f>SUM(Q200:Q201)</f>
        <v>0</v>
      </c>
      <c r="R199" s="166"/>
      <c r="S199" s="166"/>
      <c r="T199" s="167"/>
      <c r="U199" s="166">
        <f>SUM(U200:U201)</f>
        <v>15.92</v>
      </c>
      <c r="AE199" t="s">
        <v>124</v>
      </c>
    </row>
    <row r="200" spans="1:60" outlineLevel="1" x14ac:dyDescent="0.25">
      <c r="A200" s="154">
        <v>95</v>
      </c>
      <c r="B200" s="161" t="s">
        <v>395</v>
      </c>
      <c r="C200" s="192" t="s">
        <v>396</v>
      </c>
      <c r="D200" s="163" t="s">
        <v>127</v>
      </c>
      <c r="E200" s="168">
        <v>93.081999999999994</v>
      </c>
      <c r="F200" s="171"/>
      <c r="G200" s="172">
        <f>ROUND(E200*F200,2)</f>
        <v>0</v>
      </c>
      <c r="H200" s="171"/>
      <c r="I200" s="172">
        <f>ROUND(E200*H200,2)</f>
        <v>0</v>
      </c>
      <c r="J200" s="171"/>
      <c r="K200" s="172">
        <f>ROUND(E200*J200,2)</f>
        <v>0</v>
      </c>
      <c r="L200" s="172">
        <v>21</v>
      </c>
      <c r="M200" s="172">
        <f>G200*(1+L200/100)</f>
        <v>0</v>
      </c>
      <c r="N200" s="163">
        <v>3.2000000000000003E-4</v>
      </c>
      <c r="O200" s="163">
        <f>ROUND(E200*N200,5)</f>
        <v>2.9790000000000001E-2</v>
      </c>
      <c r="P200" s="163">
        <v>0</v>
      </c>
      <c r="Q200" s="163">
        <f>ROUND(E200*P200,5)</f>
        <v>0</v>
      </c>
      <c r="R200" s="163"/>
      <c r="S200" s="163"/>
      <c r="T200" s="164">
        <v>0.17100000000000001</v>
      </c>
      <c r="U200" s="163">
        <f>ROUND(E200*T200,2)</f>
        <v>15.92</v>
      </c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 t="s">
        <v>128</v>
      </c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5">
      <c r="A201" s="154"/>
      <c r="B201" s="161"/>
      <c r="C201" s="193" t="s">
        <v>397</v>
      </c>
      <c r="D201" s="165"/>
      <c r="E201" s="169">
        <v>93.081999999999994</v>
      </c>
      <c r="F201" s="172"/>
      <c r="G201" s="172"/>
      <c r="H201" s="172"/>
      <c r="I201" s="172"/>
      <c r="J201" s="172"/>
      <c r="K201" s="172"/>
      <c r="L201" s="172"/>
      <c r="M201" s="172"/>
      <c r="N201" s="163"/>
      <c r="O201" s="163"/>
      <c r="P201" s="163"/>
      <c r="Q201" s="163"/>
      <c r="R201" s="163"/>
      <c r="S201" s="163"/>
      <c r="T201" s="164"/>
      <c r="U201" s="16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 t="s">
        <v>130</v>
      </c>
      <c r="AF201" s="153">
        <v>0</v>
      </c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x14ac:dyDescent="0.25">
      <c r="A202" s="155" t="s">
        <v>123</v>
      </c>
      <c r="B202" s="162" t="s">
        <v>94</v>
      </c>
      <c r="C202" s="194" t="s">
        <v>95</v>
      </c>
      <c r="D202" s="166"/>
      <c r="E202" s="170"/>
      <c r="F202" s="173"/>
      <c r="G202" s="173">
        <f>SUMIF(AE203:AE225,"&lt;&gt;NOR",G203:G225)</f>
        <v>0</v>
      </c>
      <c r="H202" s="173"/>
      <c r="I202" s="173">
        <f>SUM(I203:I225)</f>
        <v>0</v>
      </c>
      <c r="J202" s="173"/>
      <c r="K202" s="173">
        <f>SUM(K203:K225)</f>
        <v>0</v>
      </c>
      <c r="L202" s="173"/>
      <c r="M202" s="173">
        <f>SUM(M203:M225)</f>
        <v>0</v>
      </c>
      <c r="N202" s="166"/>
      <c r="O202" s="166">
        <f>SUM(O203:O225)</f>
        <v>0.58418999999999999</v>
      </c>
      <c r="P202" s="166"/>
      <c r="Q202" s="166">
        <f>SUM(Q203:Q225)</f>
        <v>0</v>
      </c>
      <c r="R202" s="166"/>
      <c r="S202" s="166"/>
      <c r="T202" s="167"/>
      <c r="U202" s="166">
        <f>SUM(U203:U225)</f>
        <v>179.94</v>
      </c>
      <c r="AE202" t="s">
        <v>124</v>
      </c>
    </row>
    <row r="203" spans="1:60" ht="20.399999999999999" outlineLevel="1" x14ac:dyDescent="0.25">
      <c r="A203" s="154">
        <v>96</v>
      </c>
      <c r="B203" s="161" t="s">
        <v>398</v>
      </c>
      <c r="C203" s="192" t="s">
        <v>399</v>
      </c>
      <c r="D203" s="163" t="s">
        <v>127</v>
      </c>
      <c r="E203" s="168">
        <v>576</v>
      </c>
      <c r="F203" s="171"/>
      <c r="G203" s="172">
        <f>ROUND(E203*F203,2)</f>
        <v>0</v>
      </c>
      <c r="H203" s="171"/>
      <c r="I203" s="172">
        <f>ROUND(E203*H203,2)</f>
        <v>0</v>
      </c>
      <c r="J203" s="171"/>
      <c r="K203" s="172">
        <f>ROUND(E203*J203,2)</f>
        <v>0</v>
      </c>
      <c r="L203" s="172">
        <v>21</v>
      </c>
      <c r="M203" s="172">
        <f>G203*(1+L203/100)</f>
        <v>0</v>
      </c>
      <c r="N203" s="163">
        <v>3.2000000000000003E-4</v>
      </c>
      <c r="O203" s="163">
        <f>ROUND(E203*N203,5)</f>
        <v>0.18432000000000001</v>
      </c>
      <c r="P203" s="163">
        <v>0</v>
      </c>
      <c r="Q203" s="163">
        <f>ROUND(E203*P203,5)</f>
        <v>0</v>
      </c>
      <c r="R203" s="163"/>
      <c r="S203" s="163"/>
      <c r="T203" s="164">
        <v>0.13439999999999999</v>
      </c>
      <c r="U203" s="163">
        <f>ROUND(E203*T203,2)</f>
        <v>77.41</v>
      </c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 t="s">
        <v>128</v>
      </c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5">
      <c r="A204" s="154"/>
      <c r="B204" s="161"/>
      <c r="C204" s="193" t="s">
        <v>400</v>
      </c>
      <c r="D204" s="165"/>
      <c r="E204" s="169">
        <v>576</v>
      </c>
      <c r="F204" s="172"/>
      <c r="G204" s="172"/>
      <c r="H204" s="172"/>
      <c r="I204" s="172"/>
      <c r="J204" s="172"/>
      <c r="K204" s="172"/>
      <c r="L204" s="172"/>
      <c r="M204" s="172"/>
      <c r="N204" s="163"/>
      <c r="O204" s="163"/>
      <c r="P204" s="163"/>
      <c r="Q204" s="163"/>
      <c r="R204" s="163"/>
      <c r="S204" s="163"/>
      <c r="T204" s="164"/>
      <c r="U204" s="16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 t="s">
        <v>130</v>
      </c>
      <c r="AF204" s="153">
        <v>0</v>
      </c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5">
      <c r="A205" s="154">
        <v>97</v>
      </c>
      <c r="B205" s="161" t="s">
        <v>401</v>
      </c>
      <c r="C205" s="192" t="s">
        <v>402</v>
      </c>
      <c r="D205" s="163" t="s">
        <v>127</v>
      </c>
      <c r="E205" s="168">
        <v>1025.2954</v>
      </c>
      <c r="F205" s="171"/>
      <c r="G205" s="172">
        <f>ROUND(E205*F205,2)</f>
        <v>0</v>
      </c>
      <c r="H205" s="171"/>
      <c r="I205" s="172">
        <f>ROUND(E205*H205,2)</f>
        <v>0</v>
      </c>
      <c r="J205" s="171"/>
      <c r="K205" s="172">
        <f>ROUND(E205*J205,2)</f>
        <v>0</v>
      </c>
      <c r="L205" s="172">
        <v>21</v>
      </c>
      <c r="M205" s="172">
        <f>G205*(1+L205/100)</f>
        <v>0</v>
      </c>
      <c r="N205" s="163">
        <v>3.8999999999999999E-4</v>
      </c>
      <c r="O205" s="163">
        <f>ROUND(E205*N205,5)</f>
        <v>0.39987</v>
      </c>
      <c r="P205" s="163">
        <v>0</v>
      </c>
      <c r="Q205" s="163">
        <f>ROUND(E205*P205,5)</f>
        <v>0</v>
      </c>
      <c r="R205" s="163"/>
      <c r="S205" s="163"/>
      <c r="T205" s="164">
        <v>0.1</v>
      </c>
      <c r="U205" s="163">
        <f>ROUND(E205*T205,2)</f>
        <v>102.53</v>
      </c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 t="s">
        <v>128</v>
      </c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outlineLevel="1" x14ac:dyDescent="0.25">
      <c r="A206" s="154"/>
      <c r="B206" s="161"/>
      <c r="C206" s="193" t="s">
        <v>403</v>
      </c>
      <c r="D206" s="165"/>
      <c r="E206" s="169">
        <v>89.04</v>
      </c>
      <c r="F206" s="172"/>
      <c r="G206" s="172"/>
      <c r="H206" s="172"/>
      <c r="I206" s="172"/>
      <c r="J206" s="172"/>
      <c r="K206" s="172"/>
      <c r="L206" s="172"/>
      <c r="M206" s="172"/>
      <c r="N206" s="163"/>
      <c r="O206" s="163"/>
      <c r="P206" s="163"/>
      <c r="Q206" s="163"/>
      <c r="R206" s="163"/>
      <c r="S206" s="163"/>
      <c r="T206" s="164"/>
      <c r="U206" s="16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 t="s">
        <v>130</v>
      </c>
      <c r="AF206" s="153">
        <v>0</v>
      </c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5">
      <c r="A207" s="154"/>
      <c r="B207" s="161"/>
      <c r="C207" s="193" t="s">
        <v>404</v>
      </c>
      <c r="D207" s="165"/>
      <c r="E207" s="169">
        <v>79.06</v>
      </c>
      <c r="F207" s="172"/>
      <c r="G207" s="172"/>
      <c r="H207" s="172"/>
      <c r="I207" s="172"/>
      <c r="J207" s="172"/>
      <c r="K207" s="172"/>
      <c r="L207" s="172"/>
      <c r="M207" s="172"/>
      <c r="N207" s="163"/>
      <c r="O207" s="163"/>
      <c r="P207" s="163"/>
      <c r="Q207" s="163"/>
      <c r="R207" s="163"/>
      <c r="S207" s="163"/>
      <c r="T207" s="164"/>
      <c r="U207" s="16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 t="s">
        <v>130</v>
      </c>
      <c r="AF207" s="153">
        <v>0</v>
      </c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outlineLevel="1" x14ac:dyDescent="0.25">
      <c r="A208" s="154"/>
      <c r="B208" s="161"/>
      <c r="C208" s="193" t="s">
        <v>405</v>
      </c>
      <c r="D208" s="165"/>
      <c r="E208" s="169">
        <v>45.2</v>
      </c>
      <c r="F208" s="172"/>
      <c r="G208" s="172"/>
      <c r="H208" s="172"/>
      <c r="I208" s="172"/>
      <c r="J208" s="172"/>
      <c r="K208" s="172"/>
      <c r="L208" s="172"/>
      <c r="M208" s="172"/>
      <c r="N208" s="163"/>
      <c r="O208" s="163"/>
      <c r="P208" s="163"/>
      <c r="Q208" s="163"/>
      <c r="R208" s="163"/>
      <c r="S208" s="163"/>
      <c r="T208" s="164"/>
      <c r="U208" s="16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 t="s">
        <v>130</v>
      </c>
      <c r="AF208" s="153">
        <v>0</v>
      </c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5">
      <c r="A209" s="154"/>
      <c r="B209" s="161"/>
      <c r="C209" s="193" t="s">
        <v>406</v>
      </c>
      <c r="D209" s="165"/>
      <c r="E209" s="169">
        <v>15.824999999999999</v>
      </c>
      <c r="F209" s="172"/>
      <c r="G209" s="172"/>
      <c r="H209" s="172"/>
      <c r="I209" s="172"/>
      <c r="J209" s="172"/>
      <c r="K209" s="172"/>
      <c r="L209" s="172"/>
      <c r="M209" s="172"/>
      <c r="N209" s="163"/>
      <c r="O209" s="163"/>
      <c r="P209" s="163"/>
      <c r="Q209" s="163"/>
      <c r="R209" s="163"/>
      <c r="S209" s="163"/>
      <c r="T209" s="164"/>
      <c r="U209" s="16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 t="s">
        <v>130</v>
      </c>
      <c r="AF209" s="153">
        <v>0</v>
      </c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5">
      <c r="A210" s="154"/>
      <c r="B210" s="161"/>
      <c r="C210" s="193" t="s">
        <v>407</v>
      </c>
      <c r="D210" s="165"/>
      <c r="E210" s="169">
        <v>45.866399999999999</v>
      </c>
      <c r="F210" s="172"/>
      <c r="G210" s="172"/>
      <c r="H210" s="172"/>
      <c r="I210" s="172"/>
      <c r="J210" s="172"/>
      <c r="K210" s="172"/>
      <c r="L210" s="172"/>
      <c r="M210" s="172"/>
      <c r="N210" s="163"/>
      <c r="O210" s="163"/>
      <c r="P210" s="163"/>
      <c r="Q210" s="163"/>
      <c r="R210" s="163"/>
      <c r="S210" s="163"/>
      <c r="T210" s="164"/>
      <c r="U210" s="16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 t="s">
        <v>130</v>
      </c>
      <c r="AF210" s="153">
        <v>0</v>
      </c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5">
      <c r="A211" s="154"/>
      <c r="B211" s="161"/>
      <c r="C211" s="193" t="s">
        <v>408</v>
      </c>
      <c r="D211" s="165"/>
      <c r="E211" s="169">
        <v>83.46</v>
      </c>
      <c r="F211" s="172"/>
      <c r="G211" s="172"/>
      <c r="H211" s="172"/>
      <c r="I211" s="172"/>
      <c r="J211" s="172"/>
      <c r="K211" s="172"/>
      <c r="L211" s="172"/>
      <c r="M211" s="172"/>
      <c r="N211" s="163"/>
      <c r="O211" s="163"/>
      <c r="P211" s="163"/>
      <c r="Q211" s="163"/>
      <c r="R211" s="163"/>
      <c r="S211" s="163"/>
      <c r="T211" s="164"/>
      <c r="U211" s="16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 t="s">
        <v>130</v>
      </c>
      <c r="AF211" s="153">
        <v>0</v>
      </c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5">
      <c r="A212" s="154"/>
      <c r="B212" s="161"/>
      <c r="C212" s="193" t="s">
        <v>409</v>
      </c>
      <c r="D212" s="165"/>
      <c r="E212" s="169">
        <v>22</v>
      </c>
      <c r="F212" s="172"/>
      <c r="G212" s="172"/>
      <c r="H212" s="172"/>
      <c r="I212" s="172"/>
      <c r="J212" s="172"/>
      <c r="K212" s="172"/>
      <c r="L212" s="172"/>
      <c r="M212" s="172"/>
      <c r="N212" s="163"/>
      <c r="O212" s="163"/>
      <c r="P212" s="163"/>
      <c r="Q212" s="163"/>
      <c r="R212" s="163"/>
      <c r="S212" s="163"/>
      <c r="T212" s="164"/>
      <c r="U212" s="16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 t="s">
        <v>130</v>
      </c>
      <c r="AF212" s="153">
        <v>0</v>
      </c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5">
      <c r="A213" s="154"/>
      <c r="B213" s="161"/>
      <c r="C213" s="193" t="s">
        <v>410</v>
      </c>
      <c r="D213" s="165"/>
      <c r="E213" s="169">
        <v>18.625</v>
      </c>
      <c r="F213" s="172"/>
      <c r="G213" s="172"/>
      <c r="H213" s="172"/>
      <c r="I213" s="172"/>
      <c r="J213" s="172"/>
      <c r="K213" s="172"/>
      <c r="L213" s="172"/>
      <c r="M213" s="172"/>
      <c r="N213" s="163"/>
      <c r="O213" s="163"/>
      <c r="P213" s="163"/>
      <c r="Q213" s="163"/>
      <c r="R213" s="163"/>
      <c r="S213" s="163"/>
      <c r="T213" s="164"/>
      <c r="U213" s="16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 t="s">
        <v>130</v>
      </c>
      <c r="AF213" s="153">
        <v>0</v>
      </c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5">
      <c r="A214" s="154"/>
      <c r="B214" s="161"/>
      <c r="C214" s="193" t="s">
        <v>411</v>
      </c>
      <c r="D214" s="165"/>
      <c r="E214" s="169">
        <v>12.125</v>
      </c>
      <c r="F214" s="172"/>
      <c r="G214" s="172"/>
      <c r="H214" s="172"/>
      <c r="I214" s="172"/>
      <c r="J214" s="172"/>
      <c r="K214" s="172"/>
      <c r="L214" s="172"/>
      <c r="M214" s="172"/>
      <c r="N214" s="163"/>
      <c r="O214" s="163"/>
      <c r="P214" s="163"/>
      <c r="Q214" s="163"/>
      <c r="R214" s="163"/>
      <c r="S214" s="163"/>
      <c r="T214" s="164"/>
      <c r="U214" s="16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 t="s">
        <v>130</v>
      </c>
      <c r="AF214" s="153">
        <v>0</v>
      </c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outlineLevel="1" x14ac:dyDescent="0.25">
      <c r="A215" s="154"/>
      <c r="B215" s="161"/>
      <c r="C215" s="193" t="s">
        <v>412</v>
      </c>
      <c r="D215" s="165"/>
      <c r="E215" s="169">
        <v>39.064</v>
      </c>
      <c r="F215" s="172"/>
      <c r="G215" s="172"/>
      <c r="H215" s="172"/>
      <c r="I215" s="172"/>
      <c r="J215" s="172"/>
      <c r="K215" s="172"/>
      <c r="L215" s="172"/>
      <c r="M215" s="172"/>
      <c r="N215" s="163"/>
      <c r="O215" s="163"/>
      <c r="P215" s="163"/>
      <c r="Q215" s="163"/>
      <c r="R215" s="163"/>
      <c r="S215" s="163"/>
      <c r="T215" s="164"/>
      <c r="U215" s="16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 t="s">
        <v>130</v>
      </c>
      <c r="AF215" s="153">
        <v>0</v>
      </c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outlineLevel="1" x14ac:dyDescent="0.25">
      <c r="A216" s="154"/>
      <c r="B216" s="161"/>
      <c r="C216" s="193" t="s">
        <v>413</v>
      </c>
      <c r="D216" s="165"/>
      <c r="E216" s="169">
        <v>53.222499999999997</v>
      </c>
      <c r="F216" s="172"/>
      <c r="G216" s="172"/>
      <c r="H216" s="172"/>
      <c r="I216" s="172"/>
      <c r="J216" s="172"/>
      <c r="K216" s="172"/>
      <c r="L216" s="172"/>
      <c r="M216" s="172"/>
      <c r="N216" s="163"/>
      <c r="O216" s="163"/>
      <c r="P216" s="163"/>
      <c r="Q216" s="163"/>
      <c r="R216" s="163"/>
      <c r="S216" s="163"/>
      <c r="T216" s="164"/>
      <c r="U216" s="16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 t="s">
        <v>130</v>
      </c>
      <c r="AF216" s="153">
        <v>0</v>
      </c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5">
      <c r="A217" s="154"/>
      <c r="B217" s="161"/>
      <c r="C217" s="193" t="s">
        <v>414</v>
      </c>
      <c r="D217" s="165"/>
      <c r="E217" s="169">
        <v>51.069000000000003</v>
      </c>
      <c r="F217" s="172"/>
      <c r="G217" s="172"/>
      <c r="H217" s="172"/>
      <c r="I217" s="172"/>
      <c r="J217" s="172"/>
      <c r="K217" s="172"/>
      <c r="L217" s="172"/>
      <c r="M217" s="172"/>
      <c r="N217" s="163"/>
      <c r="O217" s="163"/>
      <c r="P217" s="163"/>
      <c r="Q217" s="163"/>
      <c r="R217" s="163"/>
      <c r="S217" s="163"/>
      <c r="T217" s="164"/>
      <c r="U217" s="16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 t="s">
        <v>130</v>
      </c>
      <c r="AF217" s="153">
        <v>0</v>
      </c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5">
      <c r="A218" s="154"/>
      <c r="B218" s="161"/>
      <c r="C218" s="193" t="s">
        <v>415</v>
      </c>
      <c r="D218" s="165"/>
      <c r="E218" s="169">
        <v>35.920999999999999</v>
      </c>
      <c r="F218" s="172"/>
      <c r="G218" s="172"/>
      <c r="H218" s="172"/>
      <c r="I218" s="172"/>
      <c r="J218" s="172"/>
      <c r="K218" s="172"/>
      <c r="L218" s="172"/>
      <c r="M218" s="172"/>
      <c r="N218" s="163"/>
      <c r="O218" s="163"/>
      <c r="P218" s="163"/>
      <c r="Q218" s="163"/>
      <c r="R218" s="163"/>
      <c r="S218" s="163"/>
      <c r="T218" s="164"/>
      <c r="U218" s="16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 t="s">
        <v>130</v>
      </c>
      <c r="AF218" s="153">
        <v>0</v>
      </c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5">
      <c r="A219" s="154"/>
      <c r="B219" s="161"/>
      <c r="C219" s="193" t="s">
        <v>416</v>
      </c>
      <c r="D219" s="165"/>
      <c r="E219" s="169">
        <v>118.66249999999999</v>
      </c>
      <c r="F219" s="172"/>
      <c r="G219" s="172"/>
      <c r="H219" s="172"/>
      <c r="I219" s="172"/>
      <c r="J219" s="172"/>
      <c r="K219" s="172"/>
      <c r="L219" s="172"/>
      <c r="M219" s="172"/>
      <c r="N219" s="163"/>
      <c r="O219" s="163"/>
      <c r="P219" s="163"/>
      <c r="Q219" s="163"/>
      <c r="R219" s="163"/>
      <c r="S219" s="163"/>
      <c r="T219" s="164"/>
      <c r="U219" s="16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 t="s">
        <v>130</v>
      </c>
      <c r="AF219" s="153">
        <v>0</v>
      </c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5">
      <c r="A220" s="154"/>
      <c r="B220" s="161"/>
      <c r="C220" s="193" t="s">
        <v>417</v>
      </c>
      <c r="D220" s="165"/>
      <c r="E220" s="169">
        <v>58.4375</v>
      </c>
      <c r="F220" s="172"/>
      <c r="G220" s="172"/>
      <c r="H220" s="172"/>
      <c r="I220" s="172"/>
      <c r="J220" s="172"/>
      <c r="K220" s="172"/>
      <c r="L220" s="172"/>
      <c r="M220" s="172"/>
      <c r="N220" s="163"/>
      <c r="O220" s="163"/>
      <c r="P220" s="163"/>
      <c r="Q220" s="163"/>
      <c r="R220" s="163"/>
      <c r="S220" s="163"/>
      <c r="T220" s="164"/>
      <c r="U220" s="16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 t="s">
        <v>130</v>
      </c>
      <c r="AF220" s="153">
        <v>0</v>
      </c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5">
      <c r="A221" s="154"/>
      <c r="B221" s="161"/>
      <c r="C221" s="193" t="s">
        <v>418</v>
      </c>
      <c r="D221" s="165"/>
      <c r="E221" s="169">
        <v>46.82</v>
      </c>
      <c r="F221" s="172"/>
      <c r="G221" s="172"/>
      <c r="H221" s="172"/>
      <c r="I221" s="172"/>
      <c r="J221" s="172"/>
      <c r="K221" s="172"/>
      <c r="L221" s="172"/>
      <c r="M221" s="172"/>
      <c r="N221" s="163"/>
      <c r="O221" s="163"/>
      <c r="P221" s="163"/>
      <c r="Q221" s="163"/>
      <c r="R221" s="163"/>
      <c r="S221" s="163"/>
      <c r="T221" s="164"/>
      <c r="U221" s="16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 t="s">
        <v>130</v>
      </c>
      <c r="AF221" s="153">
        <v>0</v>
      </c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outlineLevel="1" x14ac:dyDescent="0.25">
      <c r="A222" s="154"/>
      <c r="B222" s="161"/>
      <c r="C222" s="193" t="s">
        <v>419</v>
      </c>
      <c r="D222" s="165"/>
      <c r="E222" s="169">
        <v>43.185000000000002</v>
      </c>
      <c r="F222" s="172"/>
      <c r="G222" s="172"/>
      <c r="H222" s="172"/>
      <c r="I222" s="172"/>
      <c r="J222" s="172"/>
      <c r="K222" s="172"/>
      <c r="L222" s="172"/>
      <c r="M222" s="172"/>
      <c r="N222" s="163"/>
      <c r="O222" s="163"/>
      <c r="P222" s="163"/>
      <c r="Q222" s="163"/>
      <c r="R222" s="163"/>
      <c r="S222" s="163"/>
      <c r="T222" s="164"/>
      <c r="U222" s="16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 t="s">
        <v>130</v>
      </c>
      <c r="AF222" s="153">
        <v>0</v>
      </c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outlineLevel="1" x14ac:dyDescent="0.25">
      <c r="A223" s="154"/>
      <c r="B223" s="161"/>
      <c r="C223" s="193" t="s">
        <v>413</v>
      </c>
      <c r="D223" s="165"/>
      <c r="E223" s="169">
        <v>53.222499999999997</v>
      </c>
      <c r="F223" s="172"/>
      <c r="G223" s="172"/>
      <c r="H223" s="172"/>
      <c r="I223" s="172"/>
      <c r="J223" s="172"/>
      <c r="K223" s="172"/>
      <c r="L223" s="172"/>
      <c r="M223" s="172"/>
      <c r="N223" s="163"/>
      <c r="O223" s="163"/>
      <c r="P223" s="163"/>
      <c r="Q223" s="163"/>
      <c r="R223" s="163"/>
      <c r="S223" s="163"/>
      <c r="T223" s="164"/>
      <c r="U223" s="16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 t="s">
        <v>130</v>
      </c>
      <c r="AF223" s="153">
        <v>0</v>
      </c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5">
      <c r="A224" s="154"/>
      <c r="B224" s="161"/>
      <c r="C224" s="193" t="s">
        <v>420</v>
      </c>
      <c r="D224" s="165"/>
      <c r="E224" s="169">
        <v>46.47</v>
      </c>
      <c r="F224" s="172"/>
      <c r="G224" s="172"/>
      <c r="H224" s="172"/>
      <c r="I224" s="172"/>
      <c r="J224" s="172"/>
      <c r="K224" s="172"/>
      <c r="L224" s="172"/>
      <c r="M224" s="172"/>
      <c r="N224" s="163"/>
      <c r="O224" s="163"/>
      <c r="P224" s="163"/>
      <c r="Q224" s="163"/>
      <c r="R224" s="163"/>
      <c r="S224" s="163"/>
      <c r="T224" s="164"/>
      <c r="U224" s="16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 t="s">
        <v>130</v>
      </c>
      <c r="AF224" s="153">
        <v>0</v>
      </c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outlineLevel="1" x14ac:dyDescent="0.25">
      <c r="A225" s="181"/>
      <c r="B225" s="182"/>
      <c r="C225" s="195" t="s">
        <v>421</v>
      </c>
      <c r="D225" s="183"/>
      <c r="E225" s="184">
        <v>68.02</v>
      </c>
      <c r="F225" s="185"/>
      <c r="G225" s="185"/>
      <c r="H225" s="185"/>
      <c r="I225" s="185"/>
      <c r="J225" s="185"/>
      <c r="K225" s="185"/>
      <c r="L225" s="185"/>
      <c r="M225" s="185"/>
      <c r="N225" s="186"/>
      <c r="O225" s="186"/>
      <c r="P225" s="186"/>
      <c r="Q225" s="186"/>
      <c r="R225" s="186"/>
      <c r="S225" s="186"/>
      <c r="T225" s="187"/>
      <c r="U225" s="186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 t="s">
        <v>130</v>
      </c>
      <c r="AF225" s="153">
        <v>0</v>
      </c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</row>
    <row r="226" spans="1:60" x14ac:dyDescent="0.25">
      <c r="A226" s="6"/>
      <c r="B226" s="7" t="s">
        <v>422</v>
      </c>
      <c r="C226" s="196" t="s">
        <v>422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AC226">
        <v>15</v>
      </c>
      <c r="AD226">
        <v>21</v>
      </c>
    </row>
    <row r="227" spans="1:60" x14ac:dyDescent="0.25">
      <c r="A227" s="188"/>
      <c r="B227" s="189">
        <v>26</v>
      </c>
      <c r="C227" s="197" t="s">
        <v>422</v>
      </c>
      <c r="D227" s="190"/>
      <c r="E227" s="190"/>
      <c r="F227" s="190"/>
      <c r="G227" s="191">
        <f>G8+G15+G21+G29+G41+G44+G53+G67+G69+G73+G104+G107+G116+G134+G158+G175+G193+G199+G202</f>
        <v>0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AC227">
        <f>SUMIF(L7:L225,AC226,G7:G225)</f>
        <v>0</v>
      </c>
      <c r="AD227">
        <f>SUMIF(L7:L225,AD226,G7:G225)</f>
        <v>0</v>
      </c>
      <c r="AE227" t="s">
        <v>423</v>
      </c>
    </row>
    <row r="228" spans="1:60" x14ac:dyDescent="0.25">
      <c r="A228" s="6"/>
      <c r="B228" s="7" t="s">
        <v>422</v>
      </c>
      <c r="C228" s="196" t="s">
        <v>422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60" x14ac:dyDescent="0.25">
      <c r="A229" s="6"/>
      <c r="B229" s="7" t="s">
        <v>422</v>
      </c>
      <c r="C229" s="196" t="s">
        <v>422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60" x14ac:dyDescent="0.25">
      <c r="A230" s="251">
        <v>33</v>
      </c>
      <c r="B230" s="251"/>
      <c r="C230" s="252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60" x14ac:dyDescent="0.25">
      <c r="A231" s="253"/>
      <c r="B231" s="254"/>
      <c r="C231" s="255"/>
      <c r="D231" s="254"/>
      <c r="E231" s="254"/>
      <c r="F231" s="254"/>
      <c r="G231" s="25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AE231" t="s">
        <v>424</v>
      </c>
    </row>
    <row r="232" spans="1:60" x14ac:dyDescent="0.25">
      <c r="A232" s="257"/>
      <c r="B232" s="258"/>
      <c r="C232" s="259"/>
      <c r="D232" s="258"/>
      <c r="E232" s="258"/>
      <c r="F232" s="258"/>
      <c r="G232" s="260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60" x14ac:dyDescent="0.25">
      <c r="A233" s="257"/>
      <c r="B233" s="258"/>
      <c r="C233" s="259"/>
      <c r="D233" s="258"/>
      <c r="E233" s="258"/>
      <c r="F233" s="258"/>
      <c r="G233" s="260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60" x14ac:dyDescent="0.25">
      <c r="A234" s="257"/>
      <c r="B234" s="258"/>
      <c r="C234" s="259"/>
      <c r="D234" s="258"/>
      <c r="E234" s="258"/>
      <c r="F234" s="258"/>
      <c r="G234" s="260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60" x14ac:dyDescent="0.25">
      <c r="A235" s="261"/>
      <c r="B235" s="262"/>
      <c r="C235" s="263"/>
      <c r="D235" s="262"/>
      <c r="E235" s="262"/>
      <c r="F235" s="262"/>
      <c r="G235" s="264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60" x14ac:dyDescent="0.25">
      <c r="A236" s="6"/>
      <c r="B236" s="7" t="s">
        <v>422</v>
      </c>
      <c r="C236" s="196" t="s">
        <v>422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60" x14ac:dyDescent="0.25">
      <c r="C237" s="198"/>
      <c r="AE237" t="s">
        <v>425</v>
      </c>
    </row>
  </sheetData>
  <mergeCells count="8">
    <mergeCell ref="A230:C230"/>
    <mergeCell ref="A231:G235"/>
    <mergeCell ref="A1:G1"/>
    <mergeCell ref="C2:G2"/>
    <mergeCell ref="C3:G3"/>
    <mergeCell ref="C4:G4"/>
    <mergeCell ref="C26:G26"/>
    <mergeCell ref="C106:G106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</dc:creator>
  <cp:lastModifiedBy>znojmoinvesta</cp:lastModifiedBy>
  <cp:lastPrinted>2014-02-28T09:52:57Z</cp:lastPrinted>
  <dcterms:created xsi:type="dcterms:W3CDTF">2009-04-08T07:15:50Z</dcterms:created>
  <dcterms:modified xsi:type="dcterms:W3CDTF">2018-07-18T20:06:01Z</dcterms:modified>
</cp:coreProperties>
</file>