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810" windowWidth="18060" windowHeight="111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Položky!$A$1:$G$65</definedName>
    <definedName name="_xlnm.Print_Area" localSheetId="1">Rekapitulace!$A$1:$I$13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64" i="3" l="1"/>
  <c r="BE65" i="3" s="1"/>
  <c r="I11" i="2" s="1"/>
  <c r="BD64" i="3"/>
  <c r="BD65" i="3" s="1"/>
  <c r="H11" i="2" s="1"/>
  <c r="BC64" i="3"/>
  <c r="BC65" i="3" s="1"/>
  <c r="G11" i="2" s="1"/>
  <c r="BB64" i="3"/>
  <c r="BB65" i="3" s="1"/>
  <c r="F11" i="2" s="1"/>
  <c r="G64" i="3"/>
  <c r="BA64" i="3" s="1"/>
  <c r="BA65" i="3" s="1"/>
  <c r="E11" i="2" s="1"/>
  <c r="B11" i="2"/>
  <c r="A11" i="2"/>
  <c r="C65" i="3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10" i="2"/>
  <c r="A10" i="2"/>
  <c r="BE62" i="3"/>
  <c r="I10" i="2" s="1"/>
  <c r="C62" i="3"/>
  <c r="BE53" i="3"/>
  <c r="BE56" i="3" s="1"/>
  <c r="I9" i="2" s="1"/>
  <c r="BD53" i="3"/>
  <c r="BD56" i="3" s="1"/>
  <c r="H9" i="2" s="1"/>
  <c r="BC53" i="3"/>
  <c r="BB53" i="3"/>
  <c r="G53" i="3"/>
  <c r="BA53" i="3" s="1"/>
  <c r="BA56" i="3" s="1"/>
  <c r="E9" i="2" s="1"/>
  <c r="G9" i="2"/>
  <c r="F9" i="2"/>
  <c r="B9" i="2"/>
  <c r="A9" i="2"/>
  <c r="BC56" i="3"/>
  <c r="BB56" i="3"/>
  <c r="G56" i="3"/>
  <c r="C56" i="3"/>
  <c r="BE49" i="3"/>
  <c r="BE51" i="3" s="1"/>
  <c r="I8" i="2" s="1"/>
  <c r="BD49" i="3"/>
  <c r="BD51" i="3" s="1"/>
  <c r="H8" i="2" s="1"/>
  <c r="BC49" i="3"/>
  <c r="BC51" i="3" s="1"/>
  <c r="G8" i="2" s="1"/>
  <c r="BB49" i="3"/>
  <c r="G49" i="3"/>
  <c r="BA49" i="3" s="1"/>
  <c r="BE47" i="3"/>
  <c r="BD47" i="3"/>
  <c r="BC47" i="3"/>
  <c r="BB47" i="3"/>
  <c r="G47" i="3"/>
  <c r="G51" i="3" s="1"/>
  <c r="B8" i="2"/>
  <c r="A8" i="2"/>
  <c r="C51" i="3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E45" i="3" s="1"/>
  <c r="I7" i="2" s="1"/>
  <c r="BD8" i="3"/>
  <c r="BC8" i="3"/>
  <c r="BB8" i="3"/>
  <c r="BB45" i="3" s="1"/>
  <c r="F7" i="2" s="1"/>
  <c r="G8" i="3"/>
  <c r="BA8" i="3" s="1"/>
  <c r="B7" i="2"/>
  <c r="A7" i="2"/>
  <c r="C45" i="3"/>
  <c r="E4" i="3"/>
  <c r="C4" i="3"/>
  <c r="F3" i="3"/>
  <c r="C3" i="3"/>
  <c r="C2" i="2"/>
  <c r="C1" i="2"/>
  <c r="C31" i="1"/>
  <c r="C9" i="1"/>
  <c r="G7" i="1"/>
  <c r="D2" i="1"/>
  <c r="C2" i="1"/>
  <c r="I12" i="2" l="1"/>
  <c r="C21" i="1" s="1"/>
  <c r="BD45" i="3"/>
  <c r="H7" i="2" s="1"/>
  <c r="H12" i="2" s="1"/>
  <c r="C17" i="1" s="1"/>
  <c r="BC62" i="3"/>
  <c r="G10" i="2" s="1"/>
  <c r="BC45" i="3"/>
  <c r="G7" i="2" s="1"/>
  <c r="BD62" i="3"/>
  <c r="H10" i="2" s="1"/>
  <c r="BB51" i="3"/>
  <c r="F8" i="2" s="1"/>
  <c r="BB62" i="3"/>
  <c r="F10" i="2" s="1"/>
  <c r="G65" i="3"/>
  <c r="F12" i="2"/>
  <c r="C16" i="1" s="1"/>
  <c r="BA62" i="3"/>
  <c r="E10" i="2" s="1"/>
  <c r="BA45" i="3"/>
  <c r="E7" i="2" s="1"/>
  <c r="G12" i="2"/>
  <c r="C18" i="1" s="1"/>
  <c r="G45" i="3"/>
  <c r="BA47" i="3"/>
  <c r="BA51" i="3" s="1"/>
  <c r="E8" i="2" s="1"/>
  <c r="G62" i="3"/>
  <c r="E12" i="2" l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<sst xmlns="http://schemas.openxmlformats.org/spreadsheetml/2006/main" count="219" uniqueCount="151">
  <si>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</si>
  <si>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</si>
  <si>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</si>
  <si>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</si>
  <si>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</si>
  <si>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</si>
  <si>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</si>
  <si>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</si>
  <si>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</si>
  <si>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</si>
  <si>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</si>
  <si>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</si>
  <si>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</si>
  <si>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</si>
  <si>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</si>
  <si>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</si>
  <si>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</si>
  <si>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</si>
  <si>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</si>
  <si>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</si>
  <si>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</si>
  <si>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</si>
  <si>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</si>
  <si>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</si>
  <si>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</si>
  <si>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</si>
  <si>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</si>
  <si>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</si>
  <si>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</si>
  <si>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</si>
  <si>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</si>
  <si>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</si>
  <si>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</si>
  <si>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</si>
  <si>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</si>
  <si>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</si>
  <si>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</si>
  <si>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</si>
  <si>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</si>
  <si>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</si>
  <si>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</si>
  <si>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</si>
  <si>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</si>
  <si>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</si>
  <si>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</si>
  <si>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</si>
  <si>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</si>
  <si>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</si>
  <si>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</si>
  <si>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</si>
  <si>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</si>
  <si>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</si>
  <si>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</si>
  <si>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</si>
  <si>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</si>
  <si>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</si>
  <si>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</si>
  <si>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</si>
  <si>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</si>
  <si>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</si>
  <si>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</si>
  <si>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</si>
  <si>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</si>
  <si>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</si>
  <si>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</si>
  <si>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</si>
  <si>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</si>
  <si>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</si>
  <si>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</si>
  <si>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</si>
  <si>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</si>
  <si>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</si>
  <si>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20400011</t>
  </si>
  <si>
    <t>Rekonstrukce a přístavba Rychty Krásensko</t>
  </si>
  <si>
    <t>IO05</t>
  </si>
  <si>
    <t>LAPAČ TUKŮ</t>
  </si>
  <si>
    <t>LAPAČ TUKŮ - OTP</t>
  </si>
  <si>
    <t>119001422R00</t>
  </si>
  <si>
    <t xml:space="preserve">Dočasné zajištění kabelů - v počtu 3 - 6 kabelů </t>
  </si>
  <si>
    <t>m</t>
  </si>
  <si>
    <t>Položka se použije i pro zajištění kabelových tratí z volně ložených kabelů.</t>
  </si>
  <si>
    <t>120001101R00</t>
  </si>
  <si>
    <t xml:space="preserve">Příplatek za ztížení vykopávky v blízkosti vedení </t>
  </si>
  <si>
    <t>m3</t>
  </si>
  <si>
    <t>Položka se používá i pro ztížení vykopávky v blízkosti výbušnin.</t>
  </si>
  <si>
    <t>132301201R00</t>
  </si>
  <si>
    <t xml:space="preserve">Hloubení rýh šířky do 200 cm v hor.4 do 100 m3 </t>
  </si>
  <si>
    <t>TUK:2,60*2,0*2,0</t>
  </si>
  <si>
    <t>132301209R00</t>
  </si>
  <si>
    <t xml:space="preserve">Příplatek za lepivost - hloubení rýh 200cm v hor.4 </t>
  </si>
  <si>
    <t>161101101R00</t>
  </si>
  <si>
    <t xml:space="preserve">Svislé přemístění výkopku z hor.1-4 do 2,5 m </t>
  </si>
  <si>
    <t>Tabulka pro určení podílu svislého přemístění výkopku. Číselná hodnota uvedená v tabulce udává procento z celkového objemu výkopávky, pro něž se oceňuje svislé přemístění výkopku Platí pro hloubky výkopu 1 -  2,5 m.</t>
  </si>
  <si>
    <t>a) hloubení jam</t>
  </si>
  <si>
    <t xml:space="preserve">objemu do 100 m3    	100 %	</t>
  </si>
  <si>
    <t>objemu do 1000 m3                     8 %</t>
  </si>
  <si>
    <t xml:space="preserve">objemu do 10000 m3                   3 %	</t>
  </si>
  <si>
    <t>objemu nad 10000 m3                 2 %</t>
  </si>
  <si>
    <t>b) hloubení rýh š. do 60 cm</t>
  </si>
  <si>
    <t>bez ohledu na objem               100 %</t>
  </si>
  <si>
    <t>c) hloubení rýh š. do 200 cm</t>
  </si>
  <si>
    <t>objemu do 100 m3                   100 %</t>
  </si>
  <si>
    <t>objemu nad 100 m3                   50 %</t>
  </si>
  <si>
    <t>d) hloubení zářezů</t>
  </si>
  <si>
    <t>objemu do 1000 m3               neoceňuje se</t>
  </si>
  <si>
    <t>objemu do 10000 m3             neoceňuje se</t>
  </si>
  <si>
    <t xml:space="preserve">objemu nad 10000 m3           neoceňuje se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</si>
  <si>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</si>
  <si>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</si>
  <si>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</si>
  <si>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</si>
  <si>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8*20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</si>
  <si>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</si>
  <si>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</si>
  <si>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</si>
  <si>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</si>
  <si>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V položce je zahrnut i poplatek za skládku pro zeminu tř.1-4 ve výši 21 Kč/m3</t>
  </si>
  <si>
    <t>174101101R00</t>
  </si>
  <si>
    <t xml:space="preserve">Zásyp jam, rýh, šachet se zhutněním </t>
  </si>
  <si>
    <t>Položka obsahuje i přemístění materiálu pro zásyp ze vzdálenosti do 10 m od okraje zásypu.</t>
  </si>
  <si>
    <t>10,4-8</t>
  </si>
  <si>
    <t>4</t>
  </si>
  <si>
    <t>Vodorovné konstrukce</t>
  </si>
  <si>
    <t>451315111R00</t>
  </si>
  <si>
    <t>Podkladní vrstva z betonu prostého B 30 do 10 cm POD OTP</t>
  </si>
  <si>
    <t>m2</t>
  </si>
  <si>
    <t>2,4*2,0*0,15</t>
  </si>
  <si>
    <t>451535111R00</t>
  </si>
  <si>
    <t xml:space="preserve">Podkladní vrstva tl. do 25 cm ze štěrku </t>
  </si>
  <si>
    <t>87</t>
  </si>
  <si>
    <t>Potrubí z trub z plastických hmot</t>
  </si>
  <si>
    <t>831263195R00</t>
  </si>
  <si>
    <t xml:space="preserve">Příplatek za zřízení kanal. přípojky DN 100 - 300 </t>
  </si>
  <si>
    <t>kus</t>
  </si>
  <si>
    <t>Příplatek k položce je určen za zřízení kanalizační přípojky.</t>
  </si>
  <si>
    <t>Položka je určena pro každé jednotlivé připojení vnitřní kanalizace na kanalizační přípojku.</t>
  </si>
  <si>
    <t>89</t>
  </si>
  <si>
    <t>Ostatní konstrukce na trubním vedení</t>
  </si>
  <si>
    <t>51</t>
  </si>
  <si>
    <t xml:space="preserve">Montáž a doprava lapáku tuků </t>
  </si>
  <si>
    <t>52</t>
  </si>
  <si>
    <t>Odlučovač tuku NS2 nádrž z polyetylenu, hranatý, pro zakopání do země</t>
  </si>
  <si>
    <t>53</t>
  </si>
  <si>
    <t xml:space="preserve">nástavec pro odlučovač tuku </t>
  </si>
  <si>
    <t>55242162</t>
  </si>
  <si>
    <t>Poklop pachotěsný 600/600</t>
  </si>
  <si>
    <t>99</t>
  </si>
  <si>
    <t>Staveništní přesun hmot</t>
  </si>
  <si>
    <t>998276101R00</t>
  </si>
  <si>
    <t xml:space="preserve">Přesun hmot, trubní vedení plastová, otevř. výkop 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</si>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</sst>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1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2" fillId="3" borderId="59" xfId="1" applyNumberFormat="1" applyFont="1" applyFill="1" applyBorder="1" applyAlignment="1">
      <alignment horizontal="left" wrapText="1"/>
    </xf>
    <xf numFmtId="49" fontId="23" fillId="0" borderId="60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1" sqref="C2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IO05</v>
      </c>
      <c r="D2" s="5" t="str">
        <f>Rekapitulace!G2</f>
        <v>LAPAČ TUKŮ - OTP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74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2"/>
      <c r="D8" s="192"/>
      <c r="E8" s="19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2">
        <f>Projektant</f>
        <v>0</v>
      </c>
      <c r="D9" s="192"/>
      <c r="E9" s="193"/>
      <c r="F9" s="13"/>
      <c r="G9" s="34"/>
      <c r="H9" s="35"/>
    </row>
    <row r="10" spans="1:57" x14ac:dyDescent="0.2">
      <c r="A10" s="29" t="s">
        <v>14</v>
      </c>
      <c r="B10" s="13"/>
      <c r="C10" s="192"/>
      <c r="D10" s="192"/>
      <c r="E10" s="19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2"/>
      <c r="D11" s="192"/>
      <c r="E11" s="192"/>
      <c r="F11" s="39" t="s">
        <v>16</v>
      </c>
      <c r="G11" s="40">
        <v>20400011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4"/>
      <c r="D12" s="194"/>
      <c r="E12" s="19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/>
    </row>
    <row r="23" spans="1:7" ht="15.95" customHeight="1" thickBot="1" x14ac:dyDescent="0.25">
      <c r="A23" s="195" t="s">
        <v>33</v>
      </c>
      <c r="B23" s="196"/>
      <c r="C23" s="67">
        <f>C22+G23</f>
        <v>0</v>
      </c>
      <c r="D23" s="68" t="s">
        <v>34</v>
      </c>
      <c r="E23" s="69"/>
      <c r="F23" s="70"/>
      <c r="G23" s="56"/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187">
        <f>C23-F32</f>
        <v>0</v>
      </c>
      <c r="G30" s="188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187">
        <f>ROUND(PRODUCT(F30,C31/100),0)</f>
        <v>0</v>
      </c>
      <c r="G31" s="188"/>
    </row>
    <row r="32" spans="1:7" x14ac:dyDescent="0.2">
      <c r="A32" s="85" t="s">
        <v>42</v>
      </c>
      <c r="B32" s="86"/>
      <c r="C32" s="87"/>
      <c r="D32" s="86"/>
      <c r="E32" s="88"/>
      <c r="F32" s="187"/>
      <c r="G32" s="188"/>
    </row>
    <row r="33" spans="1:8" x14ac:dyDescent="0.2">
      <c r="A33" s="85" t="s">
        <v>44</v>
      </c>
      <c r="B33" s="89"/>
      <c r="C33" s="90"/>
      <c r="D33" s="86"/>
      <c r="E33" s="61"/>
      <c r="F33" s="187"/>
      <c r="G33" s="188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189">
        <f>ROUND(SUM(F30:F33),0)</f>
        <v>0</v>
      </c>
      <c r="G34" s="190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1"/>
      <c r="C37" s="191"/>
      <c r="D37" s="191"/>
      <c r="E37" s="191"/>
      <c r="F37" s="191"/>
      <c r="G37" s="191"/>
      <c r="H37" t="s">
        <v>5</v>
      </c>
    </row>
    <row r="38" spans="1:8" ht="12.75" customHeight="1" x14ac:dyDescent="0.2">
      <c r="A38" s="96"/>
      <c r="B38" s="191"/>
      <c r="C38" s="191"/>
      <c r="D38" s="191"/>
      <c r="E38" s="191"/>
      <c r="F38" s="191"/>
      <c r="G38" s="191"/>
      <c r="H38" t="s">
        <v>5</v>
      </c>
    </row>
    <row r="39" spans="1:8" x14ac:dyDescent="0.2">
      <c r="A39" s="96"/>
      <c r="B39" s="191"/>
      <c r="C39" s="191"/>
      <c r="D39" s="191"/>
      <c r="E39" s="191"/>
      <c r="F39" s="191"/>
      <c r="G39" s="191"/>
      <c r="H39" t="s">
        <v>5</v>
      </c>
    </row>
    <row r="40" spans="1:8" x14ac:dyDescent="0.2">
      <c r="A40" s="96"/>
      <c r="B40" s="191"/>
      <c r="C40" s="191"/>
      <c r="D40" s="191"/>
      <c r="E40" s="191"/>
      <c r="F40" s="191"/>
      <c r="G40" s="191"/>
      <c r="H40" t="s">
        <v>5</v>
      </c>
    </row>
    <row r="41" spans="1:8" x14ac:dyDescent="0.2">
      <c r="A41" s="96"/>
      <c r="B41" s="191"/>
      <c r="C41" s="191"/>
      <c r="D41" s="191"/>
      <c r="E41" s="191"/>
      <c r="F41" s="191"/>
      <c r="G41" s="191"/>
      <c r="H41" t="s">
        <v>5</v>
      </c>
    </row>
    <row r="42" spans="1:8" x14ac:dyDescent="0.2">
      <c r="A42" s="96"/>
      <c r="B42" s="191"/>
      <c r="C42" s="191"/>
      <c r="D42" s="191"/>
      <c r="E42" s="191"/>
      <c r="F42" s="191"/>
      <c r="G42" s="191"/>
      <c r="H42" t="s">
        <v>5</v>
      </c>
    </row>
    <row r="43" spans="1:8" x14ac:dyDescent="0.2">
      <c r="A43" s="96"/>
      <c r="B43" s="191"/>
      <c r="C43" s="191"/>
      <c r="D43" s="191"/>
      <c r="E43" s="191"/>
      <c r="F43" s="191"/>
      <c r="G43" s="191"/>
      <c r="H43" t="s">
        <v>5</v>
      </c>
    </row>
    <row r="44" spans="1:8" x14ac:dyDescent="0.2">
      <c r="A44" s="96"/>
      <c r="B44" s="191"/>
      <c r="C44" s="191"/>
      <c r="D44" s="191"/>
      <c r="E44" s="191"/>
      <c r="F44" s="191"/>
      <c r="G44" s="191"/>
      <c r="H44" t="s">
        <v>5</v>
      </c>
    </row>
    <row r="45" spans="1:8" ht="0.75" customHeight="1" x14ac:dyDescent="0.2">
      <c r="A45" s="96"/>
      <c r="B45" s="191"/>
      <c r="C45" s="191"/>
      <c r="D45" s="191"/>
      <c r="E45" s="191"/>
      <c r="F45" s="191"/>
      <c r="G45" s="191"/>
      <c r="H45" t="s">
        <v>5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3"/>
  <sheetViews>
    <sheetView workbookViewId="0">
      <selection activeCell="D36" sqref="D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7" t="s">
        <v>48</v>
      </c>
      <c r="B1" s="198"/>
      <c r="C1" s="97" t="str">
        <f>CONCATENATE(cislostavby," ",nazevstavby)</f>
        <v>20400011 Rekonstrukce a přístavba Rychty Krásensko</v>
      </c>
      <c r="D1" s="98"/>
      <c r="E1" s="99"/>
      <c r="F1" s="98"/>
      <c r="G1" s="100" t="s">
        <v>49</v>
      </c>
      <c r="H1" s="101" t="s">
        <v>74</v>
      </c>
      <c r="I1" s="102"/>
    </row>
    <row r="2" spans="1:9" ht="13.5" thickBot="1" x14ac:dyDescent="0.25">
      <c r="A2" s="199" t="s">
        <v>50</v>
      </c>
      <c r="B2" s="200"/>
      <c r="C2" s="103" t="str">
        <f>CONCATENATE(cisloobjektu," ",nazevobjektu)</f>
        <v>IO05 LAPAČ TUKŮ</v>
      </c>
      <c r="D2" s="104"/>
      <c r="E2" s="105"/>
      <c r="F2" s="104"/>
      <c r="G2" s="201" t="s">
        <v>76</v>
      </c>
      <c r="H2" s="202"/>
      <c r="I2" s="20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182" t="str">
        <f>Položky!B7</f>
        <v>1</v>
      </c>
      <c r="B7" s="115" t="str">
        <f>Položky!C7</f>
        <v>Zemní práce</v>
      </c>
      <c r="C7" s="66"/>
      <c r="D7" s="116"/>
      <c r="E7" s="183">
        <f>Položky!BA45</f>
        <v>0</v>
      </c>
      <c r="F7" s="184">
        <f>Položky!BB45</f>
        <v>0</v>
      </c>
      <c r="G7" s="184">
        <f>Položky!BC45</f>
        <v>0</v>
      </c>
      <c r="H7" s="184">
        <f>Položky!BD45</f>
        <v>0</v>
      </c>
      <c r="I7" s="185">
        <f>Položky!BE45</f>
        <v>0</v>
      </c>
    </row>
    <row r="8" spans="1:9" s="35" customFormat="1" x14ac:dyDescent="0.2">
      <c r="A8" s="182" t="str">
        <f>Položky!B46</f>
        <v>4</v>
      </c>
      <c r="B8" s="115" t="str">
        <f>Položky!C46</f>
        <v>Vodorovné konstrukce</v>
      </c>
      <c r="C8" s="66"/>
      <c r="D8" s="116"/>
      <c r="E8" s="183">
        <f>Položky!BA51</f>
        <v>0</v>
      </c>
      <c r="F8" s="184">
        <f>Položky!BB51</f>
        <v>0</v>
      </c>
      <c r="G8" s="184">
        <f>Položky!BC51</f>
        <v>0</v>
      </c>
      <c r="H8" s="184">
        <f>Položky!BD51</f>
        <v>0</v>
      </c>
      <c r="I8" s="185">
        <f>Položky!BE51</f>
        <v>0</v>
      </c>
    </row>
    <row r="9" spans="1:9" s="35" customFormat="1" x14ac:dyDescent="0.2">
      <c r="A9" s="182" t="str">
        <f>Položky!B52</f>
        <v>87</v>
      </c>
      <c r="B9" s="115" t="str">
        <f>Položky!C52</f>
        <v>Potrubí z trub z plastických hmot</v>
      </c>
      <c r="C9" s="66"/>
      <c r="D9" s="116"/>
      <c r="E9" s="183">
        <f>Položky!BA56</f>
        <v>0</v>
      </c>
      <c r="F9" s="184">
        <f>Položky!BB56</f>
        <v>0</v>
      </c>
      <c r="G9" s="184">
        <f>Položky!BC56</f>
        <v>0</v>
      </c>
      <c r="H9" s="184">
        <f>Položky!BD56</f>
        <v>0</v>
      </c>
      <c r="I9" s="185">
        <f>Položky!BE56</f>
        <v>0</v>
      </c>
    </row>
    <row r="10" spans="1:9" s="35" customFormat="1" x14ac:dyDescent="0.2">
      <c r="A10" s="182" t="str">
        <f>Položky!B57</f>
        <v>89</v>
      </c>
      <c r="B10" s="115" t="str">
        <f>Položky!C57</f>
        <v>Ostatní konstrukce na trubním vedení</v>
      </c>
      <c r="C10" s="66"/>
      <c r="D10" s="116"/>
      <c r="E10" s="183">
        <f>Položky!BA62</f>
        <v>0</v>
      </c>
      <c r="F10" s="184">
        <f>Položky!BB62</f>
        <v>0</v>
      </c>
      <c r="G10" s="184">
        <f>Položky!BC62</f>
        <v>0</v>
      </c>
      <c r="H10" s="184">
        <f>Položky!BD62</f>
        <v>0</v>
      </c>
      <c r="I10" s="185">
        <f>Položky!BE62</f>
        <v>0</v>
      </c>
    </row>
    <row r="11" spans="1:9" s="35" customFormat="1" ht="13.5" thickBot="1" x14ac:dyDescent="0.25">
      <c r="A11" s="182" t="str">
        <f>Položky!B63</f>
        <v>99</v>
      </c>
      <c r="B11" s="115" t="str">
        <f>Položky!C63</f>
        <v>Staveništní přesun hmot</v>
      </c>
      <c r="C11" s="66"/>
      <c r="D11" s="116"/>
      <c r="E11" s="183">
        <f>Položky!BA65</f>
        <v>0</v>
      </c>
      <c r="F11" s="184">
        <f>Položky!BB65</f>
        <v>0</v>
      </c>
      <c r="G11" s="184">
        <f>Položky!BC65</f>
        <v>0</v>
      </c>
      <c r="H11" s="184">
        <f>Položky!BD65</f>
        <v>0</v>
      </c>
      <c r="I11" s="185">
        <f>Položky!BE65</f>
        <v>0</v>
      </c>
    </row>
    <row r="12" spans="1:9" s="123" customFormat="1" ht="13.5" thickBot="1" x14ac:dyDescent="0.25">
      <c r="A12" s="117"/>
      <c r="B12" s="118" t="s">
        <v>57</v>
      </c>
      <c r="C12" s="118"/>
      <c r="D12" s="119"/>
      <c r="E12" s="120">
        <f>SUM(E7:E11)</f>
        <v>0</v>
      </c>
      <c r="F12" s="121">
        <f>SUM(F7:F11)</f>
        <v>0</v>
      </c>
      <c r="G12" s="121">
        <f>SUM(G7:G11)</f>
        <v>0</v>
      </c>
      <c r="H12" s="121">
        <f>SUM(H7:H11)</f>
        <v>0</v>
      </c>
      <c r="I12" s="122">
        <f>SUM(I7:I11)</f>
        <v>0</v>
      </c>
    </row>
    <row r="13" spans="1:9" x14ac:dyDescent="0.2">
      <c r="A13" s="66"/>
      <c r="B13" s="66"/>
      <c r="C13" s="66"/>
      <c r="D13" s="66"/>
      <c r="E13" s="66"/>
      <c r="F13" s="66"/>
      <c r="G13" s="66"/>
      <c r="H13" s="66"/>
      <c r="I13" s="66"/>
    </row>
    <row r="14" spans="1:9" x14ac:dyDescent="0.2">
      <c r="B14" s="123"/>
      <c r="F14" s="124"/>
      <c r="G14" s="125"/>
      <c r="H14" s="125"/>
      <c r="I14" s="126"/>
    </row>
    <row r="15" spans="1:9" x14ac:dyDescent="0.2">
      <c r="F15" s="124"/>
      <c r="G15" s="125"/>
      <c r="H15" s="125"/>
      <c r="I15" s="126"/>
    </row>
    <row r="16" spans="1:9" x14ac:dyDescent="0.2">
      <c r="F16" s="124"/>
      <c r="G16" s="125"/>
      <c r="H16" s="125"/>
      <c r="I16" s="126"/>
    </row>
    <row r="17" spans="6:9" x14ac:dyDescent="0.2">
      <c r="F17" s="124"/>
      <c r="G17" s="125"/>
      <c r="H17" s="125"/>
      <c r="I17" s="126"/>
    </row>
    <row r="18" spans="6:9" x14ac:dyDescent="0.2">
      <c r="F18" s="124"/>
      <c r="G18" s="125"/>
      <c r="H18" s="125"/>
      <c r="I18" s="126"/>
    </row>
    <row r="19" spans="6:9" x14ac:dyDescent="0.2">
      <c r="F19" s="124"/>
      <c r="G19" s="125"/>
      <c r="H19" s="125"/>
      <c r="I19" s="126"/>
    </row>
    <row r="20" spans="6:9" x14ac:dyDescent="0.2">
      <c r="F20" s="124"/>
      <c r="G20" s="125"/>
      <c r="H20" s="125"/>
      <c r="I20" s="126"/>
    </row>
    <row r="21" spans="6:9" x14ac:dyDescent="0.2">
      <c r="F21" s="124"/>
      <c r="G21" s="125"/>
      <c r="H21" s="125"/>
      <c r="I21" s="126"/>
    </row>
    <row r="22" spans="6:9" x14ac:dyDescent="0.2">
      <c r="F22" s="124"/>
      <c r="G22" s="125"/>
      <c r="H22" s="125"/>
      <c r="I22" s="126"/>
    </row>
    <row r="23" spans="6:9" x14ac:dyDescent="0.2">
      <c r="F23" s="124"/>
      <c r="G23" s="125"/>
      <c r="H23" s="125"/>
      <c r="I23" s="126"/>
    </row>
    <row r="24" spans="6:9" x14ac:dyDescent="0.2">
      <c r="F24" s="124"/>
      <c r="G24" s="125"/>
      <c r="H24" s="125"/>
      <c r="I24" s="126"/>
    </row>
    <row r="25" spans="6:9" x14ac:dyDescent="0.2">
      <c r="F25" s="124"/>
      <c r="G25" s="125"/>
      <c r="H25" s="125"/>
      <c r="I25" s="126"/>
    </row>
    <row r="26" spans="6:9" x14ac:dyDescent="0.2">
      <c r="F26" s="124"/>
      <c r="G26" s="125"/>
      <c r="H26" s="125"/>
      <c r="I26" s="126"/>
    </row>
    <row r="27" spans="6:9" x14ac:dyDescent="0.2">
      <c r="F27" s="124"/>
      <c r="G27" s="125"/>
      <c r="H27" s="125"/>
      <c r="I27" s="126"/>
    </row>
    <row r="28" spans="6:9" x14ac:dyDescent="0.2">
      <c r="F28" s="124"/>
      <c r="G28" s="125"/>
      <c r="H28" s="125"/>
      <c r="I28" s="126"/>
    </row>
    <row r="29" spans="6:9" x14ac:dyDescent="0.2">
      <c r="F29" s="124"/>
      <c r="G29" s="125"/>
      <c r="H29" s="125"/>
      <c r="I29" s="126"/>
    </row>
    <row r="30" spans="6:9" x14ac:dyDescent="0.2">
      <c r="F30" s="124"/>
      <c r="G30" s="125"/>
      <c r="H30" s="125"/>
      <c r="I30" s="126"/>
    </row>
    <row r="31" spans="6:9" x14ac:dyDescent="0.2">
      <c r="F31" s="124"/>
      <c r="G31" s="125"/>
      <c r="H31" s="125"/>
      <c r="I31" s="126"/>
    </row>
    <row r="32" spans="6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8"/>
  <sheetViews>
    <sheetView showGridLines="0" showZeros="0" topLeftCell="A19" zoomScaleNormal="100" workbookViewId="0">
      <selection activeCell="C52" sqref="C52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9" t="s">
        <v>71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7" t="s">
        <v>48</v>
      </c>
      <c r="B3" s="198"/>
      <c r="C3" s="97" t="str">
        <f>CONCATENATE(cislostavby," ",nazevstavby)</f>
        <v>20400011 Rekonstrukce a přístavba Rychty Krásensko</v>
      </c>
      <c r="D3" s="132"/>
      <c r="E3" s="133" t="s">
        <v>58</v>
      </c>
      <c r="F3" s="134" t="str">
        <f>Rekapitulace!H1</f>
        <v>IO05</v>
      </c>
      <c r="G3" s="135"/>
    </row>
    <row r="4" spans="1:104" ht="13.5" thickBot="1" x14ac:dyDescent="0.25">
      <c r="A4" s="210" t="s">
        <v>50</v>
      </c>
      <c r="B4" s="200"/>
      <c r="C4" s="103" t="str">
        <f>CONCATENATE(cisloobjektu," ",nazevobjektu)</f>
        <v>IO05 LAPAČ TUKŮ</v>
      </c>
      <c r="D4" s="136"/>
      <c r="E4" s="211" t="str">
        <f>Rekapitulace!G2</f>
        <v>LAPAČ TUKŮ - OTP</v>
      </c>
      <c r="F4" s="212"/>
      <c r="G4" s="213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 x14ac:dyDescent="0.2">
      <c r="A7" s="144" t="s">
        <v>66</v>
      </c>
      <c r="B7" s="145" t="s">
        <v>67</v>
      </c>
      <c r="C7" s="146" t="s">
        <v>68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77</v>
      </c>
      <c r="C8" s="154" t="s">
        <v>78</v>
      </c>
      <c r="D8" s="155" t="s">
        <v>79</v>
      </c>
      <c r="E8" s="156">
        <v>2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6.0999999999999999E-2</v>
      </c>
    </row>
    <row r="9" spans="1:104" x14ac:dyDescent="0.2">
      <c r="A9" s="159"/>
      <c r="B9" s="160"/>
      <c r="C9" s="206" t="s">
        <v>80</v>
      </c>
      <c r="D9" s="207"/>
      <c r="E9" s="207"/>
      <c r="F9" s="207"/>
      <c r="G9" s="208"/>
      <c r="L9" s="161" t="s">
        <v>80</v>
      </c>
      <c r="O9" s="151">
        <v>3</v>
      </c>
    </row>
    <row r="10" spans="1:104" x14ac:dyDescent="0.2">
      <c r="A10" s="152">
        <v>2</v>
      </c>
      <c r="B10" s="153" t="s">
        <v>81</v>
      </c>
      <c r="C10" s="154" t="s">
        <v>82</v>
      </c>
      <c r="D10" s="155" t="s">
        <v>83</v>
      </c>
      <c r="E10" s="156">
        <v>2</v>
      </c>
      <c r="F10" s="156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0</v>
      </c>
    </row>
    <row r="11" spans="1:104" x14ac:dyDescent="0.2">
      <c r="A11" s="159"/>
      <c r="B11" s="160"/>
      <c r="C11" s="206" t="s">
        <v>84</v>
      </c>
      <c r="D11" s="207"/>
      <c r="E11" s="207"/>
      <c r="F11" s="207"/>
      <c r="G11" s="208"/>
      <c r="L11" s="161" t="s">
        <v>84</v>
      </c>
      <c r="O11" s="151">
        <v>3</v>
      </c>
    </row>
    <row r="12" spans="1:104" x14ac:dyDescent="0.2">
      <c r="A12" s="152">
        <v>3</v>
      </c>
      <c r="B12" s="153" t="s">
        <v>85</v>
      </c>
      <c r="C12" s="154" t="s">
        <v>86</v>
      </c>
      <c r="D12" s="155" t="s">
        <v>83</v>
      </c>
      <c r="E12" s="156">
        <v>10.4</v>
      </c>
      <c r="F12" s="156">
        <v>0</v>
      </c>
      <c r="G12" s="157">
        <f>E12*F12</f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>IF(AZ12=1,G12,0)</f>
        <v>0</v>
      </c>
      <c r="BB12" s="127">
        <f>IF(AZ12=2,G12,0)</f>
        <v>0</v>
      </c>
      <c r="BC12" s="127">
        <f>IF(AZ12=3,G12,0)</f>
        <v>0</v>
      </c>
      <c r="BD12" s="127">
        <f>IF(AZ12=4,G12,0)</f>
        <v>0</v>
      </c>
      <c r="BE12" s="127">
        <f>IF(AZ12=5,G12,0)</f>
        <v>0</v>
      </c>
      <c r="CA12" s="158">
        <v>1</v>
      </c>
      <c r="CB12" s="158">
        <v>1</v>
      </c>
      <c r="CZ12" s="127">
        <v>0</v>
      </c>
    </row>
    <row r="13" spans="1:104" x14ac:dyDescent="0.2">
      <c r="A13" s="159"/>
      <c r="B13" s="162"/>
      <c r="C13" s="204" t="s">
        <v>87</v>
      </c>
      <c r="D13" s="205"/>
      <c r="E13" s="163">
        <v>10.4</v>
      </c>
      <c r="F13" s="164"/>
      <c r="G13" s="165"/>
      <c r="M13" s="161" t="s">
        <v>87</v>
      </c>
      <c r="O13" s="151"/>
    </row>
    <row r="14" spans="1:104" x14ac:dyDescent="0.2">
      <c r="A14" s="152">
        <v>4</v>
      </c>
      <c r="B14" s="153" t="s">
        <v>88</v>
      </c>
      <c r="C14" s="154" t="s">
        <v>89</v>
      </c>
      <c r="D14" s="155" t="s">
        <v>83</v>
      </c>
      <c r="E14" s="156">
        <v>10.4</v>
      </c>
      <c r="F14" s="156">
        <v>0</v>
      </c>
      <c r="G14" s="157">
        <f>E14*F14</f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1</v>
      </c>
      <c r="CB14" s="158">
        <v>1</v>
      </c>
      <c r="CZ14" s="127">
        <v>0</v>
      </c>
    </row>
    <row r="15" spans="1:104" x14ac:dyDescent="0.2">
      <c r="A15" s="152">
        <v>5</v>
      </c>
      <c r="B15" s="153" t="s">
        <v>90</v>
      </c>
      <c r="C15" s="154" t="s">
        <v>91</v>
      </c>
      <c r="D15" s="155" t="s">
        <v>83</v>
      </c>
      <c r="E15" s="156">
        <v>10.4</v>
      </c>
      <c r="F15" s="156">
        <v>0</v>
      </c>
      <c r="G15" s="157">
        <f>E15*F15</f>
        <v>0</v>
      </c>
      <c r="O15" s="151">
        <v>2</v>
      </c>
      <c r="AA15" s="127">
        <v>1</v>
      </c>
      <c r="AB15" s="127">
        <v>1</v>
      </c>
      <c r="AC15" s="127">
        <v>1</v>
      </c>
      <c r="AZ15" s="127">
        <v>1</v>
      </c>
      <c r="BA15" s="127">
        <f>IF(AZ15=1,G15,0)</f>
        <v>0</v>
      </c>
      <c r="BB15" s="127">
        <f>IF(AZ15=2,G15,0)</f>
        <v>0</v>
      </c>
      <c r="BC15" s="127">
        <f>IF(AZ15=3,G15,0)</f>
        <v>0</v>
      </c>
      <c r="BD15" s="127">
        <f>IF(AZ15=4,G15,0)</f>
        <v>0</v>
      </c>
      <c r="BE15" s="127">
        <f>IF(AZ15=5,G15,0)</f>
        <v>0</v>
      </c>
      <c r="CA15" s="158">
        <v>1</v>
      </c>
      <c r="CB15" s="158">
        <v>1</v>
      </c>
      <c r="CZ15" s="127">
        <v>0</v>
      </c>
    </row>
    <row r="16" spans="1:104" ht="33.75" x14ac:dyDescent="0.2">
      <c r="A16" s="159"/>
      <c r="B16" s="160"/>
      <c r="C16" s="206" t="s">
        <v>92</v>
      </c>
      <c r="D16" s="207"/>
      <c r="E16" s="207"/>
      <c r="F16" s="207"/>
      <c r="G16" s="208"/>
      <c r="L16" s="161" t="s">
        <v>92</v>
      </c>
      <c r="O16" s="151">
        <v>3</v>
      </c>
    </row>
    <row r="17" spans="1:15" x14ac:dyDescent="0.2">
      <c r="A17" s="159"/>
      <c r="B17" s="160"/>
      <c r="C17" s="206"/>
      <c r="D17" s="207"/>
      <c r="E17" s="207"/>
      <c r="F17" s="207"/>
      <c r="G17" s="208"/>
      <c r="L17" s="161"/>
      <c r="O17" s="151">
        <v>3</v>
      </c>
    </row>
    <row r="18" spans="1:15" x14ac:dyDescent="0.2">
      <c r="A18" s="159"/>
      <c r="B18" s="160"/>
      <c r="C18" s="206" t="s">
        <v>93</v>
      </c>
      <c r="D18" s="207"/>
      <c r="E18" s="207"/>
      <c r="F18" s="207"/>
      <c r="G18" s="208"/>
      <c r="L18" s="161" t="s">
        <v>93</v>
      </c>
      <c r="O18" s="151">
        <v>3</v>
      </c>
    </row>
    <row r="19" spans="1:15" x14ac:dyDescent="0.2">
      <c r="A19" s="159"/>
      <c r="B19" s="160"/>
      <c r="C19" s="206" t="s">
        <v>94</v>
      </c>
      <c r="D19" s="207"/>
      <c r="E19" s="207"/>
      <c r="F19" s="207"/>
      <c r="G19" s="208"/>
      <c r="L19" s="161" t="s">
        <v>94</v>
      </c>
      <c r="O19" s="151">
        <v>3</v>
      </c>
    </row>
    <row r="20" spans="1:15" x14ac:dyDescent="0.2">
      <c r="A20" s="159"/>
      <c r="B20" s="160"/>
      <c r="C20" s="206" t="s">
        <v>95</v>
      </c>
      <c r="D20" s="207"/>
      <c r="E20" s="207"/>
      <c r="F20" s="207"/>
      <c r="G20" s="208"/>
      <c r="L20" s="161" t="s">
        <v>95</v>
      </c>
      <c r="O20" s="151">
        <v>3</v>
      </c>
    </row>
    <row r="21" spans="1:15" x14ac:dyDescent="0.2">
      <c r="A21" s="159"/>
      <c r="B21" s="160"/>
      <c r="C21" s="206" t="s">
        <v>96</v>
      </c>
      <c r="D21" s="207"/>
      <c r="E21" s="207"/>
      <c r="F21" s="207"/>
      <c r="G21" s="208"/>
      <c r="L21" s="161" t="s">
        <v>96</v>
      </c>
      <c r="O21" s="151">
        <v>3</v>
      </c>
    </row>
    <row r="22" spans="1:15" x14ac:dyDescent="0.2">
      <c r="A22" s="159"/>
      <c r="B22" s="160"/>
      <c r="C22" s="206" t="s">
        <v>97</v>
      </c>
      <c r="D22" s="207"/>
      <c r="E22" s="207"/>
      <c r="F22" s="207"/>
      <c r="G22" s="208"/>
      <c r="L22" s="161" t="s">
        <v>97</v>
      </c>
      <c r="O22" s="151">
        <v>3</v>
      </c>
    </row>
    <row r="23" spans="1:15" x14ac:dyDescent="0.2">
      <c r="A23" s="159"/>
      <c r="B23" s="160"/>
      <c r="C23" s="206"/>
      <c r="D23" s="207"/>
      <c r="E23" s="207"/>
      <c r="F23" s="207"/>
      <c r="G23" s="208"/>
      <c r="L23" s="161"/>
      <c r="O23" s="151">
        <v>3</v>
      </c>
    </row>
    <row r="24" spans="1:15" x14ac:dyDescent="0.2">
      <c r="A24" s="159"/>
      <c r="B24" s="160"/>
      <c r="C24" s="206" t="s">
        <v>98</v>
      </c>
      <c r="D24" s="207"/>
      <c r="E24" s="207"/>
      <c r="F24" s="207"/>
      <c r="G24" s="208"/>
      <c r="L24" s="161" t="s">
        <v>98</v>
      </c>
      <c r="O24" s="151">
        <v>3</v>
      </c>
    </row>
    <row r="25" spans="1:15" x14ac:dyDescent="0.2">
      <c r="A25" s="159"/>
      <c r="B25" s="160"/>
      <c r="C25" s="206" t="s">
        <v>99</v>
      </c>
      <c r="D25" s="207"/>
      <c r="E25" s="207"/>
      <c r="F25" s="207"/>
      <c r="G25" s="208"/>
      <c r="L25" s="161" t="s">
        <v>99</v>
      </c>
      <c r="O25" s="151">
        <v>3</v>
      </c>
    </row>
    <row r="26" spans="1:15" x14ac:dyDescent="0.2">
      <c r="A26" s="159"/>
      <c r="B26" s="160"/>
      <c r="C26" s="206"/>
      <c r="D26" s="207"/>
      <c r="E26" s="207"/>
      <c r="F26" s="207"/>
      <c r="G26" s="208"/>
      <c r="L26" s="161"/>
      <c r="O26" s="151">
        <v>3</v>
      </c>
    </row>
    <row r="27" spans="1:15" x14ac:dyDescent="0.2">
      <c r="A27" s="159"/>
      <c r="B27" s="160"/>
      <c r="C27" s="206" t="s">
        <v>100</v>
      </c>
      <c r="D27" s="207"/>
      <c r="E27" s="207"/>
      <c r="F27" s="207"/>
      <c r="G27" s="208"/>
      <c r="L27" s="161" t="s">
        <v>100</v>
      </c>
      <c r="O27" s="151">
        <v>3</v>
      </c>
    </row>
    <row r="28" spans="1:15" x14ac:dyDescent="0.2">
      <c r="A28" s="159"/>
      <c r="B28" s="160"/>
      <c r="C28" s="206" t="s">
        <v>101</v>
      </c>
      <c r="D28" s="207"/>
      <c r="E28" s="207"/>
      <c r="F28" s="207"/>
      <c r="G28" s="208"/>
      <c r="L28" s="161" t="s">
        <v>101</v>
      </c>
      <c r="O28" s="151">
        <v>3</v>
      </c>
    </row>
    <row r="29" spans="1:15" x14ac:dyDescent="0.2">
      <c r="A29" s="159"/>
      <c r="B29" s="160"/>
      <c r="C29" s="206" t="s">
        <v>102</v>
      </c>
      <c r="D29" s="207"/>
      <c r="E29" s="207"/>
      <c r="F29" s="207"/>
      <c r="G29" s="208"/>
      <c r="L29" s="161" t="s">
        <v>102</v>
      </c>
      <c r="O29" s="151">
        <v>3</v>
      </c>
    </row>
    <row r="30" spans="1:15" x14ac:dyDescent="0.2">
      <c r="A30" s="159"/>
      <c r="B30" s="160"/>
      <c r="C30" s="206"/>
      <c r="D30" s="207"/>
      <c r="E30" s="207"/>
      <c r="F30" s="207"/>
      <c r="G30" s="208"/>
      <c r="L30" s="161"/>
      <c r="O30" s="151">
        <v>3</v>
      </c>
    </row>
    <row r="31" spans="1:15" x14ac:dyDescent="0.2">
      <c r="A31" s="159"/>
      <c r="B31" s="160"/>
      <c r="C31" s="206" t="s">
        <v>103</v>
      </c>
      <c r="D31" s="207"/>
      <c r="E31" s="207"/>
      <c r="F31" s="207"/>
      <c r="G31" s="208"/>
      <c r="L31" s="161" t="s">
        <v>103</v>
      </c>
      <c r="O31" s="151">
        <v>3</v>
      </c>
    </row>
    <row r="32" spans="1:15" x14ac:dyDescent="0.2">
      <c r="A32" s="159"/>
      <c r="B32" s="160"/>
      <c r="C32" s="206" t="s">
        <v>104</v>
      </c>
      <c r="D32" s="207"/>
      <c r="E32" s="207"/>
      <c r="F32" s="207"/>
      <c r="G32" s="208"/>
      <c r="L32" s="161" t="s">
        <v>104</v>
      </c>
      <c r="O32" s="151">
        <v>3</v>
      </c>
    </row>
    <row r="33" spans="1:104" x14ac:dyDescent="0.2">
      <c r="A33" s="159"/>
      <c r="B33" s="160"/>
      <c r="C33" s="206" t="s">
        <v>105</v>
      </c>
      <c r="D33" s="207"/>
      <c r="E33" s="207"/>
      <c r="F33" s="207"/>
      <c r="G33" s="208"/>
      <c r="L33" s="161" t="s">
        <v>105</v>
      </c>
      <c r="O33" s="151">
        <v>3</v>
      </c>
    </row>
    <row r="34" spans="1:104" x14ac:dyDescent="0.2">
      <c r="A34" s="159"/>
      <c r="B34" s="160"/>
      <c r="C34" s="206" t="s">
        <v>106</v>
      </c>
      <c r="D34" s="207"/>
      <c r="E34" s="207"/>
      <c r="F34" s="207"/>
      <c r="G34" s="208"/>
      <c r="L34" s="161" t="s">
        <v>106</v>
      </c>
      <c r="O34" s="151">
        <v>3</v>
      </c>
    </row>
    <row r="35" spans="1:104" x14ac:dyDescent="0.2">
      <c r="A35" s="159"/>
      <c r="B35" s="160"/>
      <c r="C35" s="206"/>
      <c r="D35" s="207"/>
      <c r="E35" s="207"/>
      <c r="F35" s="207"/>
      <c r="G35" s="208"/>
      <c r="L35" s="161"/>
      <c r="O35" s="151">
        <v>3</v>
      </c>
    </row>
    <row r="36" spans="1:104" x14ac:dyDescent="0.2">
      <c r="A36" s="152">
        <v>6</v>
      </c>
      <c r="B36" s="153" t="s">
        <v>107</v>
      </c>
      <c r="C36" s="154" t="s">
        <v>108</v>
      </c>
      <c r="D36" s="155" t="s">
        <v>83</v>
      </c>
      <c r="E36" s="156">
        <v>8</v>
      </c>
      <c r="F36" s="156">
        <v>0</v>
      </c>
      <c r="G36" s="157">
        <f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58">
        <v>1</v>
      </c>
      <c r="CB36" s="158">
        <v>1</v>
      </c>
      <c r="CZ36" s="127">
        <v>0</v>
      </c>
    </row>
    <row r="37" spans="1:104" x14ac:dyDescent="0.2">
      <c r="A37" s="152">
        <v>7</v>
      </c>
      <c r="B37" s="153" t="s">
        <v>109</v>
      </c>
      <c r="C37" s="154" t="s">
        <v>110</v>
      </c>
      <c r="D37" s="155" t="s">
        <v>83</v>
      </c>
      <c r="E37" s="156">
        <v>160</v>
      </c>
      <c r="F37" s="156">
        <v>0</v>
      </c>
      <c r="G37" s="157">
        <f>E37*F37</f>
        <v>0</v>
      </c>
      <c r="O37" s="151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>IF(AZ37=1,G37,0)</f>
        <v>0</v>
      </c>
      <c r="BB37" s="127">
        <f>IF(AZ37=2,G37,0)</f>
        <v>0</v>
      </c>
      <c r="BC37" s="127">
        <f>IF(AZ37=3,G37,0)</f>
        <v>0</v>
      </c>
      <c r="BD37" s="127">
        <f>IF(AZ37=4,G37,0)</f>
        <v>0</v>
      </c>
      <c r="BE37" s="127">
        <f>IF(AZ37=5,G37,0)</f>
        <v>0</v>
      </c>
      <c r="CA37" s="158">
        <v>1</v>
      </c>
      <c r="CB37" s="158">
        <v>1</v>
      </c>
      <c r="CZ37" s="127">
        <v>0</v>
      </c>
    </row>
    <row r="38" spans="1:104" x14ac:dyDescent="0.2">
      <c r="A38" s="159"/>
      <c r="B38" s="162"/>
      <c r="C38" s="204" t="s">
        <v>111</v>
      </c>
      <c r="D38" s="205"/>
      <c r="E38" s="163">
        <v>160</v>
      </c>
      <c r="F38" s="164"/>
      <c r="G38" s="165"/>
      <c r="M38" s="161" t="s">
        <v>111</v>
      </c>
      <c r="O38" s="151"/>
    </row>
    <row r="39" spans="1:104" x14ac:dyDescent="0.2">
      <c r="A39" s="152">
        <v>8</v>
      </c>
      <c r="B39" s="153" t="s">
        <v>112</v>
      </c>
      <c r="C39" s="154" t="s">
        <v>113</v>
      </c>
      <c r="D39" s="155" t="s">
        <v>83</v>
      </c>
      <c r="E39" s="156">
        <v>8</v>
      </c>
      <c r="F39" s="156">
        <v>0</v>
      </c>
      <c r="G39" s="157">
        <f>E39*F39</f>
        <v>0</v>
      </c>
      <c r="O39" s="151">
        <v>2</v>
      </c>
      <c r="AA39" s="127">
        <v>1</v>
      </c>
      <c r="AB39" s="127">
        <v>1</v>
      </c>
      <c r="AC39" s="127">
        <v>1</v>
      </c>
      <c r="AZ39" s="127">
        <v>1</v>
      </c>
      <c r="BA39" s="127">
        <f>IF(AZ39=1,G39,0)</f>
        <v>0</v>
      </c>
      <c r="BB39" s="127">
        <f>IF(AZ39=2,G39,0)</f>
        <v>0</v>
      </c>
      <c r="BC39" s="127">
        <f>IF(AZ39=3,G39,0)</f>
        <v>0</v>
      </c>
      <c r="BD39" s="127">
        <f>IF(AZ39=4,G39,0)</f>
        <v>0</v>
      </c>
      <c r="BE39" s="127">
        <f>IF(AZ39=5,G39,0)</f>
        <v>0</v>
      </c>
      <c r="CA39" s="158">
        <v>1</v>
      </c>
      <c r="CB39" s="158">
        <v>1</v>
      </c>
      <c r="CZ39" s="127">
        <v>0</v>
      </c>
    </row>
    <row r="40" spans="1:104" x14ac:dyDescent="0.2">
      <c r="A40" s="152">
        <v>9</v>
      </c>
      <c r="B40" s="153" t="s">
        <v>114</v>
      </c>
      <c r="C40" s="154" t="s">
        <v>115</v>
      </c>
      <c r="D40" s="155" t="s">
        <v>83</v>
      </c>
      <c r="E40" s="156">
        <v>8</v>
      </c>
      <c r="F40" s="156">
        <v>0</v>
      </c>
      <c r="G40" s="157">
        <f>E40*F40</f>
        <v>0</v>
      </c>
      <c r="O40" s="151">
        <v>2</v>
      </c>
      <c r="AA40" s="127">
        <v>1</v>
      </c>
      <c r="AB40" s="127">
        <v>1</v>
      </c>
      <c r="AC40" s="127">
        <v>1</v>
      </c>
      <c r="AZ40" s="127">
        <v>1</v>
      </c>
      <c r="BA40" s="127">
        <f>IF(AZ40=1,G40,0)</f>
        <v>0</v>
      </c>
      <c r="BB40" s="127">
        <f>IF(AZ40=2,G40,0)</f>
        <v>0</v>
      </c>
      <c r="BC40" s="127">
        <f>IF(AZ40=3,G40,0)</f>
        <v>0</v>
      </c>
      <c r="BD40" s="127">
        <f>IF(AZ40=4,G40,0)</f>
        <v>0</v>
      </c>
      <c r="BE40" s="127">
        <f>IF(AZ40=5,G40,0)</f>
        <v>0</v>
      </c>
      <c r="CA40" s="158">
        <v>1</v>
      </c>
      <c r="CB40" s="158">
        <v>1</v>
      </c>
      <c r="CZ40" s="127">
        <v>0</v>
      </c>
    </row>
    <row r="41" spans="1:104" x14ac:dyDescent="0.2">
      <c r="A41" s="159"/>
      <c r="B41" s="160"/>
      <c r="C41" s="206" t="s">
        <v>116</v>
      </c>
      <c r="D41" s="207"/>
      <c r="E41" s="207"/>
      <c r="F41" s="207"/>
      <c r="G41" s="208"/>
      <c r="L41" s="161" t="s">
        <v>116</v>
      </c>
      <c r="O41" s="151">
        <v>3</v>
      </c>
    </row>
    <row r="42" spans="1:104" x14ac:dyDescent="0.2">
      <c r="A42" s="152">
        <v>10</v>
      </c>
      <c r="B42" s="153" t="s">
        <v>117</v>
      </c>
      <c r="C42" s="154" t="s">
        <v>118</v>
      </c>
      <c r="D42" s="155" t="s">
        <v>83</v>
      </c>
      <c r="E42" s="156">
        <v>2.4</v>
      </c>
      <c r="F42" s="156">
        <v>0</v>
      </c>
      <c r="G42" s="157">
        <f>E42*F42</f>
        <v>0</v>
      </c>
      <c r="O42" s="151">
        <v>2</v>
      </c>
      <c r="AA42" s="127">
        <v>1</v>
      </c>
      <c r="AB42" s="127">
        <v>1</v>
      </c>
      <c r="AC42" s="127">
        <v>1</v>
      </c>
      <c r="AZ42" s="127">
        <v>1</v>
      </c>
      <c r="BA42" s="127">
        <f>IF(AZ42=1,G42,0)</f>
        <v>0</v>
      </c>
      <c r="BB42" s="127">
        <f>IF(AZ42=2,G42,0)</f>
        <v>0</v>
      </c>
      <c r="BC42" s="127">
        <f>IF(AZ42=3,G42,0)</f>
        <v>0</v>
      </c>
      <c r="BD42" s="127">
        <f>IF(AZ42=4,G42,0)</f>
        <v>0</v>
      </c>
      <c r="BE42" s="127">
        <f>IF(AZ42=5,G42,0)</f>
        <v>0</v>
      </c>
      <c r="CA42" s="158">
        <v>1</v>
      </c>
      <c r="CB42" s="158">
        <v>1</v>
      </c>
      <c r="CZ42" s="127">
        <v>0</v>
      </c>
    </row>
    <row r="43" spans="1:104" x14ac:dyDescent="0.2">
      <c r="A43" s="159"/>
      <c r="B43" s="160"/>
      <c r="C43" s="206" t="s">
        <v>119</v>
      </c>
      <c r="D43" s="207"/>
      <c r="E43" s="207"/>
      <c r="F43" s="207"/>
      <c r="G43" s="208"/>
      <c r="L43" s="161" t="s">
        <v>119</v>
      </c>
      <c r="O43" s="151">
        <v>3</v>
      </c>
    </row>
    <row r="44" spans="1:104" x14ac:dyDescent="0.2">
      <c r="A44" s="159"/>
      <c r="B44" s="162"/>
      <c r="C44" s="204" t="s">
        <v>120</v>
      </c>
      <c r="D44" s="205"/>
      <c r="E44" s="163">
        <v>2.4</v>
      </c>
      <c r="F44" s="164"/>
      <c r="G44" s="165"/>
      <c r="M44" s="161" t="s">
        <v>120</v>
      </c>
      <c r="O44" s="151"/>
    </row>
    <row r="45" spans="1:104" x14ac:dyDescent="0.2">
      <c r="A45" s="166"/>
      <c r="B45" s="167" t="s">
        <v>69</v>
      </c>
      <c r="C45" s="168" t="str">
        <f>CONCATENATE(B7," ",C7)</f>
        <v>1 Zemní práce</v>
      </c>
      <c r="D45" s="169"/>
      <c r="E45" s="170"/>
      <c r="F45" s="171"/>
      <c r="G45" s="172">
        <f>SUM(G7:G44)</f>
        <v>0</v>
      </c>
      <c r="O45" s="151">
        <v>4</v>
      </c>
      <c r="BA45" s="173">
        <f>SUM(BA7:BA44)</f>
        <v>0</v>
      </c>
      <c r="BB45" s="173">
        <f>SUM(BB7:BB44)</f>
        <v>0</v>
      </c>
      <c r="BC45" s="173">
        <f>SUM(BC7:BC44)</f>
        <v>0</v>
      </c>
      <c r="BD45" s="173">
        <f>SUM(BD7:BD44)</f>
        <v>0</v>
      </c>
      <c r="BE45" s="173">
        <f>SUM(BE7:BE44)</f>
        <v>0</v>
      </c>
    </row>
    <row r="46" spans="1:104" x14ac:dyDescent="0.2">
      <c r="A46" s="144" t="s">
        <v>66</v>
      </c>
      <c r="B46" s="145" t="s">
        <v>121</v>
      </c>
      <c r="C46" s="146" t="s">
        <v>122</v>
      </c>
      <c r="D46" s="147"/>
      <c r="E46" s="148"/>
      <c r="F46" s="148"/>
      <c r="G46" s="149"/>
      <c r="H46" s="150"/>
      <c r="I46" s="150"/>
      <c r="O46" s="151">
        <v>1</v>
      </c>
    </row>
    <row r="47" spans="1:104" ht="22.5" x14ac:dyDescent="0.2">
      <c r="A47" s="152">
        <v>11</v>
      </c>
      <c r="B47" s="153" t="s">
        <v>123</v>
      </c>
      <c r="C47" s="154" t="s">
        <v>124</v>
      </c>
      <c r="D47" s="155" t="s">
        <v>125</v>
      </c>
      <c r="E47" s="156">
        <v>0.72</v>
      </c>
      <c r="F47" s="156">
        <v>0</v>
      </c>
      <c r="G47" s="157">
        <f>E47*F47</f>
        <v>0</v>
      </c>
      <c r="O47" s="151">
        <v>2</v>
      </c>
      <c r="AA47" s="127">
        <v>1</v>
      </c>
      <c r="AB47" s="127">
        <v>1</v>
      </c>
      <c r="AC47" s="127">
        <v>1</v>
      </c>
      <c r="AZ47" s="127">
        <v>1</v>
      </c>
      <c r="BA47" s="127">
        <f>IF(AZ47=1,G47,0)</f>
        <v>0</v>
      </c>
      <c r="BB47" s="127">
        <f>IF(AZ47=2,G47,0)</f>
        <v>0</v>
      </c>
      <c r="BC47" s="127">
        <f>IF(AZ47=3,G47,0)</f>
        <v>0</v>
      </c>
      <c r="BD47" s="127">
        <f>IF(AZ47=4,G47,0)</f>
        <v>0</v>
      </c>
      <c r="BE47" s="127">
        <f>IF(AZ47=5,G47,0)</f>
        <v>0</v>
      </c>
      <c r="CA47" s="158">
        <v>1</v>
      </c>
      <c r="CB47" s="158">
        <v>1</v>
      </c>
      <c r="CZ47" s="127">
        <v>0.18967999999999999</v>
      </c>
    </row>
    <row r="48" spans="1:104" x14ac:dyDescent="0.2">
      <c r="A48" s="159"/>
      <c r="B48" s="162"/>
      <c r="C48" s="204" t="s">
        <v>126</v>
      </c>
      <c r="D48" s="205"/>
      <c r="E48" s="163">
        <v>0.72</v>
      </c>
      <c r="F48" s="164"/>
      <c r="G48" s="165"/>
      <c r="M48" s="161" t="s">
        <v>126</v>
      </c>
      <c r="O48" s="151"/>
    </row>
    <row r="49" spans="1:104" x14ac:dyDescent="0.2">
      <c r="A49" s="152">
        <v>12</v>
      </c>
      <c r="B49" s="153" t="s">
        <v>127</v>
      </c>
      <c r="C49" s="154" t="s">
        <v>128</v>
      </c>
      <c r="D49" s="155" t="s">
        <v>83</v>
      </c>
      <c r="E49" s="156">
        <v>0.72</v>
      </c>
      <c r="F49" s="156">
        <v>0</v>
      </c>
      <c r="G49" s="157">
        <f>E49*F49</f>
        <v>0</v>
      </c>
      <c r="O49" s="151">
        <v>2</v>
      </c>
      <c r="AA49" s="127">
        <v>1</v>
      </c>
      <c r="AB49" s="127">
        <v>1</v>
      </c>
      <c r="AC49" s="127">
        <v>1</v>
      </c>
      <c r="AZ49" s="127">
        <v>1</v>
      </c>
      <c r="BA49" s="127">
        <f>IF(AZ49=1,G49,0)</f>
        <v>0</v>
      </c>
      <c r="BB49" s="127">
        <f>IF(AZ49=2,G49,0)</f>
        <v>0</v>
      </c>
      <c r="BC49" s="127">
        <f>IF(AZ49=3,G49,0)</f>
        <v>0</v>
      </c>
      <c r="BD49" s="127">
        <f>IF(AZ49=4,G49,0)</f>
        <v>0</v>
      </c>
      <c r="BE49" s="127">
        <f>IF(AZ49=5,G49,0)</f>
        <v>0</v>
      </c>
      <c r="CA49" s="158">
        <v>1</v>
      </c>
      <c r="CB49" s="158">
        <v>1</v>
      </c>
      <c r="CZ49" s="127">
        <v>1.7875000000000001</v>
      </c>
    </row>
    <row r="50" spans="1:104" x14ac:dyDescent="0.2">
      <c r="A50" s="159"/>
      <c r="B50" s="162"/>
      <c r="C50" s="204" t="s">
        <v>126</v>
      </c>
      <c r="D50" s="205"/>
      <c r="E50" s="163">
        <v>0.72</v>
      </c>
      <c r="F50" s="164"/>
      <c r="G50" s="165"/>
      <c r="M50" s="161" t="s">
        <v>126</v>
      </c>
      <c r="O50" s="151"/>
    </row>
    <row r="51" spans="1:104" x14ac:dyDescent="0.2">
      <c r="A51" s="166"/>
      <c r="B51" s="167" t="s">
        <v>69</v>
      </c>
      <c r="C51" s="168" t="str">
        <f>CONCATENATE(B46," ",C46)</f>
        <v>4 Vodorovné konstrukce</v>
      </c>
      <c r="D51" s="169"/>
      <c r="E51" s="170"/>
      <c r="F51" s="171"/>
      <c r="G51" s="172">
        <f>SUM(G46:G50)</f>
        <v>0</v>
      </c>
      <c r="O51" s="151">
        <v>4</v>
      </c>
      <c r="BA51" s="173">
        <f>SUM(BA46:BA50)</f>
        <v>0</v>
      </c>
      <c r="BB51" s="173">
        <f>SUM(BB46:BB50)</f>
        <v>0</v>
      </c>
      <c r="BC51" s="173">
        <f>SUM(BC46:BC50)</f>
        <v>0</v>
      </c>
      <c r="BD51" s="173">
        <f>SUM(BD46:BD50)</f>
        <v>0</v>
      </c>
      <c r="BE51" s="173">
        <f>SUM(BE46:BE50)</f>
        <v>0</v>
      </c>
    </row>
    <row r="52" spans="1:104" x14ac:dyDescent="0.2">
      <c r="A52" s="144" t="s">
        <v>66</v>
      </c>
      <c r="B52" s="145" t="s">
        <v>129</v>
      </c>
      <c r="C52" s="146" t="s">
        <v>130</v>
      </c>
      <c r="D52" s="147"/>
      <c r="E52" s="148"/>
      <c r="F52" s="148"/>
      <c r="G52" s="149"/>
      <c r="H52" s="150"/>
      <c r="I52" s="150"/>
      <c r="O52" s="151">
        <v>1</v>
      </c>
    </row>
    <row r="53" spans="1:104" x14ac:dyDescent="0.2">
      <c r="A53" s="152">
        <v>13</v>
      </c>
      <c r="B53" s="153" t="s">
        <v>131</v>
      </c>
      <c r="C53" s="154" t="s">
        <v>132</v>
      </c>
      <c r="D53" s="155" t="s">
        <v>133</v>
      </c>
      <c r="E53" s="156">
        <v>15</v>
      </c>
      <c r="F53" s="156">
        <v>0</v>
      </c>
      <c r="G53" s="157">
        <f>E53*F53</f>
        <v>0</v>
      </c>
      <c r="O53" s="151">
        <v>2</v>
      </c>
      <c r="AA53" s="127">
        <v>1</v>
      </c>
      <c r="AB53" s="127">
        <v>1</v>
      </c>
      <c r="AC53" s="127">
        <v>1</v>
      </c>
      <c r="AZ53" s="127">
        <v>1</v>
      </c>
      <c r="BA53" s="127">
        <f>IF(AZ53=1,G53,0)</f>
        <v>0</v>
      </c>
      <c r="BB53" s="127">
        <f>IF(AZ53=2,G53,0)</f>
        <v>0</v>
      </c>
      <c r="BC53" s="127">
        <f>IF(AZ53=3,G53,0)</f>
        <v>0</v>
      </c>
      <c r="BD53" s="127">
        <f>IF(AZ53=4,G53,0)</f>
        <v>0</v>
      </c>
      <c r="BE53" s="127">
        <f>IF(AZ53=5,G53,0)</f>
        <v>0</v>
      </c>
      <c r="CA53" s="158">
        <v>1</v>
      </c>
      <c r="CB53" s="158">
        <v>1</v>
      </c>
      <c r="CZ53" s="127">
        <v>7.0999999999999994E-2</v>
      </c>
    </row>
    <row r="54" spans="1:104" x14ac:dyDescent="0.2">
      <c r="A54" s="159"/>
      <c r="B54" s="160"/>
      <c r="C54" s="206" t="s">
        <v>134</v>
      </c>
      <c r="D54" s="207"/>
      <c r="E54" s="207"/>
      <c r="F54" s="207"/>
      <c r="G54" s="208"/>
      <c r="L54" s="161" t="s">
        <v>134</v>
      </c>
      <c r="O54" s="151">
        <v>3</v>
      </c>
    </row>
    <row r="55" spans="1:104" x14ac:dyDescent="0.2">
      <c r="A55" s="159"/>
      <c r="B55" s="160"/>
      <c r="C55" s="206" t="s">
        <v>135</v>
      </c>
      <c r="D55" s="207"/>
      <c r="E55" s="207"/>
      <c r="F55" s="207"/>
      <c r="G55" s="208"/>
      <c r="L55" s="161" t="s">
        <v>135</v>
      </c>
      <c r="O55" s="151">
        <v>3</v>
      </c>
    </row>
    <row r="56" spans="1:104" x14ac:dyDescent="0.2">
      <c r="A56" s="166"/>
      <c r="B56" s="167" t="s">
        <v>69</v>
      </c>
      <c r="C56" s="168" t="str">
        <f>CONCATENATE(B52," ",C52)</f>
        <v>87 Potrubí z trub z plastických hmot</v>
      </c>
      <c r="D56" s="169"/>
      <c r="E56" s="170"/>
      <c r="F56" s="171"/>
      <c r="G56" s="172">
        <f>SUM(G52:G55)</f>
        <v>0</v>
      </c>
      <c r="O56" s="151">
        <v>4</v>
      </c>
      <c r="BA56" s="173">
        <f>SUM(BA52:BA55)</f>
        <v>0</v>
      </c>
      <c r="BB56" s="173">
        <f>SUM(BB52:BB55)</f>
        <v>0</v>
      </c>
      <c r="BC56" s="173">
        <f>SUM(BC52:BC55)</f>
        <v>0</v>
      </c>
      <c r="BD56" s="173">
        <f>SUM(BD52:BD55)</f>
        <v>0</v>
      </c>
      <c r="BE56" s="173">
        <f>SUM(BE52:BE55)</f>
        <v>0</v>
      </c>
    </row>
    <row r="57" spans="1:104" x14ac:dyDescent="0.2">
      <c r="A57" s="144" t="s">
        <v>66</v>
      </c>
      <c r="B57" s="145" t="s">
        <v>136</v>
      </c>
      <c r="C57" s="146" t="s">
        <v>137</v>
      </c>
      <c r="D57" s="147"/>
      <c r="E57" s="148"/>
      <c r="F57" s="148"/>
      <c r="G57" s="149"/>
      <c r="H57" s="150"/>
      <c r="I57" s="150"/>
      <c r="O57" s="151">
        <v>1</v>
      </c>
    </row>
    <row r="58" spans="1:104" x14ac:dyDescent="0.2">
      <c r="A58" s="152">
        <v>14</v>
      </c>
      <c r="B58" s="153" t="s">
        <v>138</v>
      </c>
      <c r="C58" s="154" t="s">
        <v>139</v>
      </c>
      <c r="D58" s="155" t="s">
        <v>133</v>
      </c>
      <c r="E58" s="156">
        <v>1</v>
      </c>
      <c r="F58" s="156">
        <v>0</v>
      </c>
      <c r="G58" s="157">
        <f>E58*F58</f>
        <v>0</v>
      </c>
      <c r="O58" s="151">
        <v>2</v>
      </c>
      <c r="AA58" s="127">
        <v>12</v>
      </c>
      <c r="AB58" s="127">
        <v>0</v>
      </c>
      <c r="AC58" s="127">
        <v>27</v>
      </c>
      <c r="AZ58" s="127">
        <v>1</v>
      </c>
      <c r="BA58" s="127">
        <f>IF(AZ58=1,G58,0)</f>
        <v>0</v>
      </c>
      <c r="BB58" s="127">
        <f>IF(AZ58=2,G58,0)</f>
        <v>0</v>
      </c>
      <c r="BC58" s="127">
        <f>IF(AZ58=3,G58,0)</f>
        <v>0</v>
      </c>
      <c r="BD58" s="127">
        <f>IF(AZ58=4,G58,0)</f>
        <v>0</v>
      </c>
      <c r="BE58" s="127">
        <f>IF(AZ58=5,G58,0)</f>
        <v>0</v>
      </c>
      <c r="CA58" s="158">
        <v>12</v>
      </c>
      <c r="CB58" s="158">
        <v>0</v>
      </c>
      <c r="CZ58" s="127">
        <v>0</v>
      </c>
    </row>
    <row r="59" spans="1:104" ht="22.5" x14ac:dyDescent="0.2">
      <c r="A59" s="152">
        <v>15</v>
      </c>
      <c r="B59" s="153" t="s">
        <v>140</v>
      </c>
      <c r="C59" s="154" t="s">
        <v>141</v>
      </c>
      <c r="D59" s="155" t="s">
        <v>133</v>
      </c>
      <c r="E59" s="156">
        <v>1</v>
      </c>
      <c r="F59" s="156">
        <v>0</v>
      </c>
      <c r="G59" s="157">
        <f>E59*F59</f>
        <v>0</v>
      </c>
      <c r="O59" s="151">
        <v>2</v>
      </c>
      <c r="AA59" s="127">
        <v>12</v>
      </c>
      <c r="AB59" s="127">
        <v>0</v>
      </c>
      <c r="AC59" s="127">
        <v>22</v>
      </c>
      <c r="AZ59" s="127">
        <v>1</v>
      </c>
      <c r="BA59" s="127">
        <f>IF(AZ59=1,G59,0)</f>
        <v>0</v>
      </c>
      <c r="BB59" s="127">
        <f>IF(AZ59=2,G59,0)</f>
        <v>0</v>
      </c>
      <c r="BC59" s="127">
        <f>IF(AZ59=3,G59,0)</f>
        <v>0</v>
      </c>
      <c r="BD59" s="127">
        <f>IF(AZ59=4,G59,0)</f>
        <v>0</v>
      </c>
      <c r="BE59" s="127">
        <f>IF(AZ59=5,G59,0)</f>
        <v>0</v>
      </c>
      <c r="CA59" s="158">
        <v>12</v>
      </c>
      <c r="CB59" s="158">
        <v>0</v>
      </c>
      <c r="CZ59" s="127">
        <v>0</v>
      </c>
    </row>
    <row r="60" spans="1:104" x14ac:dyDescent="0.2">
      <c r="A60" s="152">
        <v>16</v>
      </c>
      <c r="B60" s="153" t="s">
        <v>142</v>
      </c>
      <c r="C60" s="154" t="s">
        <v>143</v>
      </c>
      <c r="D60" s="155" t="s">
        <v>133</v>
      </c>
      <c r="E60" s="156">
        <v>1</v>
      </c>
      <c r="F60" s="156">
        <v>0</v>
      </c>
      <c r="G60" s="157">
        <f>E60*F60</f>
        <v>0</v>
      </c>
      <c r="O60" s="151">
        <v>2</v>
      </c>
      <c r="AA60" s="127">
        <v>12</v>
      </c>
      <c r="AB60" s="127">
        <v>0</v>
      </c>
      <c r="AC60" s="127">
        <v>21</v>
      </c>
      <c r="AZ60" s="127">
        <v>1</v>
      </c>
      <c r="BA60" s="127">
        <f>IF(AZ60=1,G60,0)</f>
        <v>0</v>
      </c>
      <c r="BB60" s="127">
        <f>IF(AZ60=2,G60,0)</f>
        <v>0</v>
      </c>
      <c r="BC60" s="127">
        <f>IF(AZ60=3,G60,0)</f>
        <v>0</v>
      </c>
      <c r="BD60" s="127">
        <f>IF(AZ60=4,G60,0)</f>
        <v>0</v>
      </c>
      <c r="BE60" s="127">
        <f>IF(AZ60=5,G60,0)</f>
        <v>0</v>
      </c>
      <c r="CA60" s="158">
        <v>12</v>
      </c>
      <c r="CB60" s="158">
        <v>0</v>
      </c>
      <c r="CZ60" s="127">
        <v>0</v>
      </c>
    </row>
    <row r="61" spans="1:104" x14ac:dyDescent="0.2">
      <c r="A61" s="152">
        <v>17</v>
      </c>
      <c r="B61" s="153" t="s">
        <v>144</v>
      </c>
      <c r="C61" s="154" t="s">
        <v>145</v>
      </c>
      <c r="D61" s="155" t="s">
        <v>133</v>
      </c>
      <c r="E61" s="156">
        <v>2</v>
      </c>
      <c r="F61" s="156">
        <v>0</v>
      </c>
      <c r="G61" s="157">
        <f>E61*F61</f>
        <v>0</v>
      </c>
      <c r="O61" s="151">
        <v>2</v>
      </c>
      <c r="AA61" s="127">
        <v>3</v>
      </c>
      <c r="AB61" s="127">
        <v>1</v>
      </c>
      <c r="AC61" s="127">
        <v>55242162</v>
      </c>
      <c r="AZ61" s="127">
        <v>1</v>
      </c>
      <c r="BA61" s="127">
        <f>IF(AZ61=1,G61,0)</f>
        <v>0</v>
      </c>
      <c r="BB61" s="127">
        <f>IF(AZ61=2,G61,0)</f>
        <v>0</v>
      </c>
      <c r="BC61" s="127">
        <f>IF(AZ61=3,G61,0)</f>
        <v>0</v>
      </c>
      <c r="BD61" s="127">
        <f>IF(AZ61=4,G61,0)</f>
        <v>0</v>
      </c>
      <c r="BE61" s="127">
        <f>IF(AZ61=5,G61,0)</f>
        <v>0</v>
      </c>
      <c r="CA61" s="158">
        <v>3</v>
      </c>
      <c r="CB61" s="158">
        <v>1</v>
      </c>
      <c r="CZ61" s="127">
        <v>4.4600000000000001E-2</v>
      </c>
    </row>
    <row r="62" spans="1:104" x14ac:dyDescent="0.2">
      <c r="A62" s="166"/>
      <c r="B62" s="167" t="s">
        <v>69</v>
      </c>
      <c r="C62" s="168" t="str">
        <f>CONCATENATE(B57," ",C57)</f>
        <v>89 Ostatní konstrukce na trubním vedení</v>
      </c>
      <c r="D62" s="169"/>
      <c r="E62" s="170"/>
      <c r="F62" s="171"/>
      <c r="G62" s="172">
        <f>SUM(G57:G61)</f>
        <v>0</v>
      </c>
      <c r="O62" s="151">
        <v>4</v>
      </c>
      <c r="BA62" s="173">
        <f>SUM(BA57:BA61)</f>
        <v>0</v>
      </c>
      <c r="BB62" s="173">
        <f>SUM(BB57:BB61)</f>
        <v>0</v>
      </c>
      <c r="BC62" s="173">
        <f>SUM(BC57:BC61)</f>
        <v>0</v>
      </c>
      <c r="BD62" s="173">
        <f>SUM(BD57:BD61)</f>
        <v>0</v>
      </c>
      <c r="BE62" s="173">
        <f>SUM(BE57:BE61)</f>
        <v>0</v>
      </c>
    </row>
    <row r="63" spans="1:104" x14ac:dyDescent="0.2">
      <c r="A63" s="144" t="s">
        <v>66</v>
      </c>
      <c r="B63" s="145" t="s">
        <v>146</v>
      </c>
      <c r="C63" s="146" t="s">
        <v>147</v>
      </c>
      <c r="D63" s="147"/>
      <c r="E63" s="148"/>
      <c r="F63" s="148"/>
      <c r="G63" s="149"/>
      <c r="H63" s="150"/>
      <c r="I63" s="150"/>
      <c r="O63" s="151">
        <v>1</v>
      </c>
    </row>
    <row r="64" spans="1:104" x14ac:dyDescent="0.2">
      <c r="A64" s="152">
        <v>18</v>
      </c>
      <c r="B64" s="153" t="s">
        <v>148</v>
      </c>
      <c r="C64" s="154" t="s">
        <v>149</v>
      </c>
      <c r="D64" s="155" t="s">
        <v>150</v>
      </c>
      <c r="E64" s="156">
        <v>2.6997696000000002</v>
      </c>
      <c r="F64" s="156">
        <v>0</v>
      </c>
      <c r="G64" s="157">
        <f>E64*F64</f>
        <v>0</v>
      </c>
      <c r="O64" s="151">
        <v>2</v>
      </c>
      <c r="AA64" s="127">
        <v>7</v>
      </c>
      <c r="AB64" s="127">
        <v>1</v>
      </c>
      <c r="AC64" s="127">
        <v>2</v>
      </c>
      <c r="AZ64" s="127">
        <v>1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58">
        <v>7</v>
      </c>
      <c r="CB64" s="158">
        <v>1</v>
      </c>
      <c r="CZ64" s="127">
        <v>0</v>
      </c>
    </row>
    <row r="65" spans="1:57" x14ac:dyDescent="0.2">
      <c r="A65" s="166"/>
      <c r="B65" s="167" t="s">
        <v>69</v>
      </c>
      <c r="C65" s="168" t="str">
        <f>CONCATENATE(B63," ",C63)</f>
        <v>99 Staveništní přesun hmot</v>
      </c>
      <c r="D65" s="169"/>
      <c r="E65" s="170"/>
      <c r="F65" s="171"/>
      <c r="G65" s="172">
        <f>SUM(G63:G64)</f>
        <v>0</v>
      </c>
      <c r="O65" s="151">
        <v>4</v>
      </c>
      <c r="BA65" s="173">
        <f>SUM(BA63:BA64)</f>
        <v>0</v>
      </c>
      <c r="BB65" s="173">
        <f>SUM(BB63:BB64)</f>
        <v>0</v>
      </c>
      <c r="BC65" s="173">
        <f>SUM(BC63:BC64)</f>
        <v>0</v>
      </c>
      <c r="BD65" s="173">
        <f>SUM(BD63:BD64)</f>
        <v>0</v>
      </c>
      <c r="BE65" s="173">
        <f>SUM(BE63:BE64)</f>
        <v>0</v>
      </c>
    </row>
    <row r="66" spans="1:57" x14ac:dyDescent="0.2">
      <c r="E66" s="127"/>
    </row>
    <row r="67" spans="1:57" x14ac:dyDescent="0.2">
      <c r="E67" s="127"/>
    </row>
    <row r="68" spans="1:57" x14ac:dyDescent="0.2">
      <c r="E68" s="127"/>
    </row>
    <row r="69" spans="1:57" x14ac:dyDescent="0.2">
      <c r="E69" s="127"/>
    </row>
    <row r="70" spans="1:57" x14ac:dyDescent="0.2">
      <c r="E70" s="127"/>
    </row>
    <row r="71" spans="1:57" x14ac:dyDescent="0.2">
      <c r="E71" s="127"/>
    </row>
    <row r="72" spans="1:57" x14ac:dyDescent="0.2">
      <c r="E72" s="127"/>
    </row>
    <row r="73" spans="1:57" x14ac:dyDescent="0.2">
      <c r="E73" s="127"/>
    </row>
    <row r="74" spans="1:57" x14ac:dyDescent="0.2">
      <c r="E74" s="127"/>
    </row>
    <row r="75" spans="1:57" x14ac:dyDescent="0.2">
      <c r="E75" s="127"/>
    </row>
    <row r="76" spans="1:57" x14ac:dyDescent="0.2">
      <c r="E76" s="127"/>
    </row>
    <row r="77" spans="1:57" x14ac:dyDescent="0.2">
      <c r="E77" s="127"/>
    </row>
    <row r="78" spans="1:57" x14ac:dyDescent="0.2">
      <c r="E78" s="127"/>
    </row>
    <row r="79" spans="1:57" x14ac:dyDescent="0.2">
      <c r="E79" s="127"/>
    </row>
    <row r="80" spans="1:57" x14ac:dyDescent="0.2">
      <c r="E80" s="127"/>
    </row>
    <row r="81" spans="1:7" x14ac:dyDescent="0.2">
      <c r="E81" s="127"/>
    </row>
    <row r="82" spans="1:7" x14ac:dyDescent="0.2">
      <c r="E82" s="127"/>
    </row>
    <row r="83" spans="1:7" x14ac:dyDescent="0.2">
      <c r="E83" s="127"/>
    </row>
    <row r="84" spans="1:7" x14ac:dyDescent="0.2">
      <c r="E84" s="127"/>
    </row>
    <row r="85" spans="1:7" x14ac:dyDescent="0.2">
      <c r="E85" s="127"/>
    </row>
    <row r="86" spans="1:7" x14ac:dyDescent="0.2">
      <c r="E86" s="127"/>
    </row>
    <row r="87" spans="1:7" x14ac:dyDescent="0.2">
      <c r="E87" s="127"/>
    </row>
    <row r="88" spans="1:7" x14ac:dyDescent="0.2">
      <c r="E88" s="127"/>
    </row>
    <row r="89" spans="1:7" x14ac:dyDescent="0.2">
      <c r="A89" s="174"/>
      <c r="B89" s="174"/>
      <c r="C89" s="174"/>
      <c r="D89" s="174"/>
      <c r="E89" s="174"/>
      <c r="F89" s="174"/>
      <c r="G89" s="174"/>
    </row>
    <row r="90" spans="1:7" x14ac:dyDescent="0.2">
      <c r="A90" s="174"/>
      <c r="B90" s="174"/>
      <c r="C90" s="174"/>
      <c r="D90" s="174"/>
      <c r="E90" s="174"/>
      <c r="F90" s="174"/>
      <c r="G90" s="174"/>
    </row>
    <row r="91" spans="1:7" x14ac:dyDescent="0.2">
      <c r="A91" s="174"/>
      <c r="B91" s="174"/>
      <c r="C91" s="174"/>
      <c r="D91" s="174"/>
      <c r="E91" s="174"/>
      <c r="F91" s="174"/>
      <c r="G91" s="174"/>
    </row>
    <row r="92" spans="1:7" x14ac:dyDescent="0.2">
      <c r="A92" s="174"/>
      <c r="B92" s="174"/>
      <c r="C92" s="174"/>
      <c r="D92" s="174"/>
      <c r="E92" s="174"/>
      <c r="F92" s="174"/>
      <c r="G92" s="174"/>
    </row>
    <row r="93" spans="1:7" x14ac:dyDescent="0.2">
      <c r="E93" s="127"/>
    </row>
    <row r="94" spans="1:7" x14ac:dyDescent="0.2">
      <c r="E94" s="127"/>
    </row>
    <row r="95" spans="1:7" x14ac:dyDescent="0.2">
      <c r="E95" s="127"/>
    </row>
    <row r="96" spans="1:7" x14ac:dyDescent="0.2">
      <c r="E96" s="127"/>
    </row>
    <row r="97" spans="5:5" x14ac:dyDescent="0.2">
      <c r="E97" s="127"/>
    </row>
    <row r="98" spans="5:5" x14ac:dyDescent="0.2">
      <c r="E98" s="127"/>
    </row>
    <row r="99" spans="5:5" x14ac:dyDescent="0.2">
      <c r="E99" s="127"/>
    </row>
    <row r="100" spans="5:5" x14ac:dyDescent="0.2">
      <c r="E100" s="127"/>
    </row>
    <row r="101" spans="5:5" x14ac:dyDescent="0.2">
      <c r="E101" s="127"/>
    </row>
    <row r="102" spans="5:5" x14ac:dyDescent="0.2">
      <c r="E102" s="127"/>
    </row>
    <row r="103" spans="5:5" x14ac:dyDescent="0.2">
      <c r="E103" s="127"/>
    </row>
    <row r="104" spans="5:5" x14ac:dyDescent="0.2">
      <c r="E104" s="127"/>
    </row>
    <row r="105" spans="5:5" x14ac:dyDescent="0.2">
      <c r="E105" s="127"/>
    </row>
    <row r="106" spans="5:5" x14ac:dyDescent="0.2">
      <c r="E106" s="127"/>
    </row>
    <row r="107" spans="5:5" x14ac:dyDescent="0.2">
      <c r="E107" s="127"/>
    </row>
    <row r="108" spans="5:5" x14ac:dyDescent="0.2">
      <c r="E108" s="127"/>
    </row>
    <row r="109" spans="5:5" x14ac:dyDescent="0.2">
      <c r="E109" s="127"/>
    </row>
    <row r="110" spans="5:5" x14ac:dyDescent="0.2">
      <c r="E110" s="127"/>
    </row>
    <row r="111" spans="5:5" x14ac:dyDescent="0.2">
      <c r="E111" s="127"/>
    </row>
    <row r="112" spans="5:5" x14ac:dyDescent="0.2">
      <c r="E112" s="127"/>
    </row>
    <row r="113" spans="1:7" x14ac:dyDescent="0.2">
      <c r="E113" s="127"/>
    </row>
    <row r="114" spans="1:7" x14ac:dyDescent="0.2">
      <c r="E114" s="127"/>
    </row>
    <row r="115" spans="1:7" x14ac:dyDescent="0.2">
      <c r="E115" s="127"/>
    </row>
    <row r="116" spans="1:7" x14ac:dyDescent="0.2">
      <c r="E116" s="127"/>
    </row>
    <row r="117" spans="1:7" x14ac:dyDescent="0.2">
      <c r="E117" s="127"/>
    </row>
    <row r="118" spans="1:7" x14ac:dyDescent="0.2">
      <c r="E118" s="127"/>
    </row>
    <row r="119" spans="1:7" x14ac:dyDescent="0.2">
      <c r="E119" s="127"/>
    </row>
    <row r="120" spans="1:7" x14ac:dyDescent="0.2">
      <c r="E120" s="127"/>
    </row>
    <row r="121" spans="1:7" x14ac:dyDescent="0.2">
      <c r="E121" s="127"/>
    </row>
    <row r="122" spans="1:7" x14ac:dyDescent="0.2">
      <c r="E122" s="127"/>
    </row>
    <row r="123" spans="1:7" x14ac:dyDescent="0.2">
      <c r="E123" s="127"/>
    </row>
    <row r="124" spans="1:7" x14ac:dyDescent="0.2">
      <c r="A124" s="175"/>
      <c r="B124" s="175"/>
    </row>
    <row r="125" spans="1:7" x14ac:dyDescent="0.2">
      <c r="A125" s="174"/>
      <c r="B125" s="174"/>
      <c r="C125" s="177"/>
      <c r="D125" s="177"/>
      <c r="E125" s="178"/>
      <c r="F125" s="177"/>
      <c r="G125" s="179"/>
    </row>
    <row r="126" spans="1:7" x14ac:dyDescent="0.2">
      <c r="A126" s="180"/>
      <c r="B126" s="180"/>
      <c r="C126" s="174"/>
      <c r="D126" s="174"/>
      <c r="E126" s="181"/>
      <c r="F126" s="174"/>
      <c r="G126" s="174"/>
    </row>
    <row r="127" spans="1:7" x14ac:dyDescent="0.2">
      <c r="A127" s="174"/>
      <c r="B127" s="174"/>
      <c r="C127" s="174"/>
      <c r="D127" s="174"/>
      <c r="E127" s="181"/>
      <c r="F127" s="174"/>
      <c r="G127" s="174"/>
    </row>
    <row r="128" spans="1:7" x14ac:dyDescent="0.2">
      <c r="A128" s="174"/>
      <c r="B128" s="174"/>
      <c r="C128" s="174"/>
      <c r="D128" s="174"/>
      <c r="E128" s="181"/>
      <c r="F128" s="174"/>
      <c r="G128" s="174"/>
    </row>
    <row r="129" spans="1:7" x14ac:dyDescent="0.2">
      <c r="A129" s="174"/>
      <c r="B129" s="174"/>
      <c r="C129" s="174"/>
      <c r="D129" s="174"/>
      <c r="E129" s="181"/>
      <c r="F129" s="174"/>
      <c r="G129" s="174"/>
    </row>
    <row r="130" spans="1:7" x14ac:dyDescent="0.2">
      <c r="A130" s="174"/>
      <c r="B130" s="174"/>
      <c r="C130" s="174"/>
      <c r="D130" s="174"/>
      <c r="E130" s="181"/>
      <c r="F130" s="174"/>
      <c r="G130" s="174"/>
    </row>
    <row r="131" spans="1:7" x14ac:dyDescent="0.2">
      <c r="A131" s="174"/>
      <c r="B131" s="174"/>
      <c r="C131" s="174"/>
      <c r="D131" s="174"/>
      <c r="E131" s="181"/>
      <c r="F131" s="174"/>
      <c r="G131" s="174"/>
    </row>
    <row r="132" spans="1:7" x14ac:dyDescent="0.2">
      <c r="A132" s="174"/>
      <c r="B132" s="174"/>
      <c r="C132" s="174"/>
      <c r="D132" s="174"/>
      <c r="E132" s="181"/>
      <c r="F132" s="174"/>
      <c r="G132" s="174"/>
    </row>
    <row r="133" spans="1:7" x14ac:dyDescent="0.2">
      <c r="A133" s="174"/>
      <c r="B133" s="174"/>
      <c r="C133" s="174"/>
      <c r="D133" s="174"/>
      <c r="E133" s="181"/>
      <c r="F133" s="174"/>
      <c r="G133" s="174"/>
    </row>
    <row r="134" spans="1:7" x14ac:dyDescent="0.2">
      <c r="A134" s="174"/>
      <c r="B134" s="174"/>
      <c r="C134" s="174"/>
      <c r="D134" s="174"/>
      <c r="E134" s="181"/>
      <c r="F134" s="174"/>
      <c r="G134" s="174"/>
    </row>
    <row r="135" spans="1:7" x14ac:dyDescent="0.2">
      <c r="A135" s="174"/>
      <c r="B135" s="174"/>
      <c r="C135" s="174"/>
      <c r="D135" s="174"/>
      <c r="E135" s="181"/>
      <c r="F135" s="174"/>
      <c r="G135" s="174"/>
    </row>
    <row r="136" spans="1:7" x14ac:dyDescent="0.2">
      <c r="A136" s="174"/>
      <c r="B136" s="174"/>
      <c r="C136" s="174"/>
      <c r="D136" s="174"/>
      <c r="E136" s="181"/>
      <c r="F136" s="174"/>
      <c r="G136" s="174"/>
    </row>
    <row r="137" spans="1:7" x14ac:dyDescent="0.2">
      <c r="A137" s="174"/>
      <c r="B137" s="174"/>
      <c r="C137" s="174"/>
      <c r="D137" s="174"/>
      <c r="E137" s="181"/>
      <c r="F137" s="174"/>
      <c r="G137" s="174"/>
    </row>
    <row r="138" spans="1:7" x14ac:dyDescent="0.2">
      <c r="A138" s="174"/>
      <c r="B138" s="174"/>
      <c r="C138" s="174"/>
      <c r="D138" s="174"/>
      <c r="E138" s="181"/>
      <c r="F138" s="174"/>
      <c r="G138" s="174"/>
    </row>
  </sheetData>
  <mergeCells count="35">
    <mergeCell ref="C22:G22"/>
    <mergeCell ref="A1:G1"/>
    <mergeCell ref="A3:B3"/>
    <mergeCell ref="A4:B4"/>
    <mergeCell ref="E4:G4"/>
    <mergeCell ref="C9:G9"/>
    <mergeCell ref="C11:G11"/>
    <mergeCell ref="C13:D13"/>
    <mergeCell ref="C16:G16"/>
    <mergeCell ref="C17:G17"/>
    <mergeCell ref="C18:G18"/>
    <mergeCell ref="C19:G19"/>
    <mergeCell ref="C20:G20"/>
    <mergeCell ref="C21:G21"/>
    <mergeCell ref="C34:G34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48:D48"/>
    <mergeCell ref="C50:D50"/>
    <mergeCell ref="C54:G54"/>
    <mergeCell ref="C55:G55"/>
    <mergeCell ref="C35:G35"/>
    <mergeCell ref="C38:D38"/>
    <mergeCell ref="C41:G41"/>
    <mergeCell ref="C43:G43"/>
    <mergeCell ref="C44:D4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cp:lastPrinted>2016-03-23T12:00:40Z</cp:lastPrinted>
  <dcterms:created xsi:type="dcterms:W3CDTF">2016-03-15T10:12:03Z</dcterms:created>
  <dcterms:modified xsi:type="dcterms:W3CDTF">2016-03-23T12:00:46Z</dcterms:modified>
</cp:coreProperties>
</file>