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01 - Stavební část" sheetId="2" r:id="rId2"/>
    <sheet name="Pokyny pro vyplnění" sheetId="3" r:id="rId3"/>
  </sheets>
  <definedNames>
    <definedName name="_xlnm.Print_Area" localSheetId="0">'Rekapitulace stavby'!$D$4:$AO$33,'Rekapitulace stavby'!$C$39:$AQ$53</definedName>
    <definedName name="_xlnm.Print_Titles" localSheetId="0">'Rekapitulace stavby'!$49:$49</definedName>
    <definedName name="_xlnm._FilterDatabase" localSheetId="1" hidden="1">'01 - Stavební část'!$C$87:$K$225</definedName>
    <definedName name="_xlnm.Print_Area" localSheetId="1">'01 - Stavební část'!$C$4:$J$36,'01 - Stavební část'!$C$42:$J$69,'01 - Stavební část'!$C$75:$K$225</definedName>
    <definedName name="_xlnm.Print_Titles" localSheetId="1">'01 - Stavební část'!$87:$87</definedName>
    <definedName name="_xlnm.Print_Area" localSheetId="2">'Pokyny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2"/>
  <c r="AX52"/>
  <c i="2" r="BI225"/>
  <c r="BH225"/>
  <c r="BG225"/>
  <c r="BF225"/>
  <c r="T225"/>
  <c r="R225"/>
  <c r="P225"/>
  <c r="BK225"/>
  <c r="J225"/>
  <c r="BE225"/>
  <c r="BI220"/>
  <c r="BH220"/>
  <c r="BG220"/>
  <c r="BF220"/>
  <c r="T220"/>
  <c r="R220"/>
  <c r="P220"/>
  <c r="BK220"/>
  <c r="J220"/>
  <c r="BE220"/>
  <c r="BI219"/>
  <c r="BH219"/>
  <c r="BG219"/>
  <c r="BF219"/>
  <c r="T219"/>
  <c r="R219"/>
  <c r="P219"/>
  <c r="BK219"/>
  <c r="J219"/>
  <c r="BE219"/>
  <c r="BI218"/>
  <c r="BH218"/>
  <c r="BG218"/>
  <c r="BF218"/>
  <c r="T218"/>
  <c r="R218"/>
  <c r="P218"/>
  <c r="BK218"/>
  <c r="J218"/>
  <c r="BE218"/>
  <c r="BI213"/>
  <c r="BH213"/>
  <c r="BG213"/>
  <c r="BF213"/>
  <c r="T213"/>
  <c r="R213"/>
  <c r="P213"/>
  <c r="BK213"/>
  <c r="J213"/>
  <c r="BE213"/>
  <c r="BI210"/>
  <c r="BH210"/>
  <c r="BG210"/>
  <c r="BF210"/>
  <c r="T210"/>
  <c r="R210"/>
  <c r="P210"/>
  <c r="BK210"/>
  <c r="J210"/>
  <c r="BE210"/>
  <c r="BI206"/>
  <c r="BH206"/>
  <c r="BG206"/>
  <c r="BF206"/>
  <c r="T206"/>
  <c r="T205"/>
  <c r="R206"/>
  <c r="R205"/>
  <c r="P206"/>
  <c r="P205"/>
  <c r="BK206"/>
  <c r="BK205"/>
  <c r="J205"/>
  <c r="J206"/>
  <c r="BE206"/>
  <c r="J68"/>
  <c r="BI203"/>
  <c r="BH203"/>
  <c r="BG203"/>
  <c r="BF203"/>
  <c r="T203"/>
  <c r="R203"/>
  <c r="P203"/>
  <c r="BK203"/>
  <c r="J203"/>
  <c r="BE203"/>
  <c r="BI201"/>
  <c r="BH201"/>
  <c r="BG201"/>
  <c r="BF201"/>
  <c r="T201"/>
  <c r="R201"/>
  <c r="P201"/>
  <c r="BK201"/>
  <c r="J201"/>
  <c r="BE201"/>
  <c r="BI195"/>
  <c r="BH195"/>
  <c r="BG195"/>
  <c r="BF195"/>
  <c r="T195"/>
  <c r="T194"/>
  <c r="R195"/>
  <c r="R194"/>
  <c r="P195"/>
  <c r="P194"/>
  <c r="BK195"/>
  <c r="BK194"/>
  <c r="J194"/>
  <c r="J195"/>
  <c r="BE195"/>
  <c r="J67"/>
  <c r="BI192"/>
  <c r="BH192"/>
  <c r="BG192"/>
  <c r="BF192"/>
  <c r="T192"/>
  <c r="R192"/>
  <c r="P192"/>
  <c r="BK192"/>
  <c r="J192"/>
  <c r="BE192"/>
  <c r="BI190"/>
  <c r="BH190"/>
  <c r="BG190"/>
  <c r="BF190"/>
  <c r="T190"/>
  <c r="R190"/>
  <c r="P190"/>
  <c r="BK190"/>
  <c r="J190"/>
  <c r="BE190"/>
  <c r="BI189"/>
  <c r="BH189"/>
  <c r="BG189"/>
  <c r="BF189"/>
  <c r="T189"/>
  <c r="R189"/>
  <c r="P189"/>
  <c r="BK189"/>
  <c r="J189"/>
  <c r="BE189"/>
  <c r="BI187"/>
  <c r="BH187"/>
  <c r="BG187"/>
  <c r="BF187"/>
  <c r="T187"/>
  <c r="R187"/>
  <c r="P187"/>
  <c r="BK187"/>
  <c r="J187"/>
  <c r="BE187"/>
  <c r="BI186"/>
  <c r="BH186"/>
  <c r="BG186"/>
  <c r="BF186"/>
  <c r="T186"/>
  <c r="R186"/>
  <c r="P186"/>
  <c r="BK186"/>
  <c r="J186"/>
  <c r="BE186"/>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79"/>
  <c r="BH179"/>
  <c r="BG179"/>
  <c r="BF179"/>
  <c r="T179"/>
  <c r="R179"/>
  <c r="P179"/>
  <c r="BK179"/>
  <c r="J179"/>
  <c r="BE179"/>
  <c r="BI178"/>
  <c r="BH178"/>
  <c r="BG178"/>
  <c r="BF178"/>
  <c r="T178"/>
  <c r="R178"/>
  <c r="P178"/>
  <c r="BK178"/>
  <c r="J178"/>
  <c r="BE178"/>
  <c r="BI176"/>
  <c r="BH176"/>
  <c r="BG176"/>
  <c r="BF176"/>
  <c r="T176"/>
  <c r="R176"/>
  <c r="P176"/>
  <c r="BK176"/>
  <c r="J176"/>
  <c r="BE176"/>
  <c r="BI175"/>
  <c r="BH175"/>
  <c r="BG175"/>
  <c r="BF175"/>
  <c r="T175"/>
  <c r="R175"/>
  <c r="P175"/>
  <c r="BK175"/>
  <c r="J175"/>
  <c r="BE175"/>
  <c r="BI173"/>
  <c r="BH173"/>
  <c r="BG173"/>
  <c r="BF173"/>
  <c r="T173"/>
  <c r="T172"/>
  <c r="R173"/>
  <c r="R172"/>
  <c r="P173"/>
  <c r="P172"/>
  <c r="BK173"/>
  <c r="BK172"/>
  <c r="J172"/>
  <c r="J173"/>
  <c r="BE173"/>
  <c r="J66"/>
  <c r="BI170"/>
  <c r="BH170"/>
  <c r="BG170"/>
  <c r="BF170"/>
  <c r="T170"/>
  <c r="R170"/>
  <c r="P170"/>
  <c r="BK170"/>
  <c r="J170"/>
  <c r="BE170"/>
  <c r="BI168"/>
  <c r="BH168"/>
  <c r="BG168"/>
  <c r="BF168"/>
  <c r="T168"/>
  <c r="R168"/>
  <c r="P168"/>
  <c r="BK168"/>
  <c r="J168"/>
  <c r="BE168"/>
  <c r="BI167"/>
  <c r="BH167"/>
  <c r="BG167"/>
  <c r="BF167"/>
  <c r="T167"/>
  <c r="R167"/>
  <c r="P167"/>
  <c r="BK167"/>
  <c r="J167"/>
  <c r="BE167"/>
  <c r="BI165"/>
  <c r="BH165"/>
  <c r="BG165"/>
  <c r="BF165"/>
  <c r="T165"/>
  <c r="R165"/>
  <c r="P165"/>
  <c r="BK165"/>
  <c r="J165"/>
  <c r="BE165"/>
  <c r="BI164"/>
  <c r="BH164"/>
  <c r="BG164"/>
  <c r="BF164"/>
  <c r="T164"/>
  <c r="R164"/>
  <c r="P164"/>
  <c r="BK164"/>
  <c r="J164"/>
  <c r="BE164"/>
  <c r="BI162"/>
  <c r="BH162"/>
  <c r="BG162"/>
  <c r="BF162"/>
  <c r="T162"/>
  <c r="R162"/>
  <c r="P162"/>
  <c r="BK162"/>
  <c r="J162"/>
  <c r="BE162"/>
  <c r="BI160"/>
  <c r="BH160"/>
  <c r="BG160"/>
  <c r="BF160"/>
  <c r="T160"/>
  <c r="R160"/>
  <c r="P160"/>
  <c r="BK160"/>
  <c r="J160"/>
  <c r="BE160"/>
  <c r="BI158"/>
  <c r="BH158"/>
  <c r="BG158"/>
  <c r="BF158"/>
  <c r="T158"/>
  <c r="R158"/>
  <c r="P158"/>
  <c r="BK158"/>
  <c r="J158"/>
  <c r="BE158"/>
  <c r="BI156"/>
  <c r="BH156"/>
  <c r="BG156"/>
  <c r="BF156"/>
  <c r="T156"/>
  <c r="R156"/>
  <c r="P156"/>
  <c r="BK156"/>
  <c r="J156"/>
  <c r="BE156"/>
  <c r="BI153"/>
  <c r="BH153"/>
  <c r="BG153"/>
  <c r="BF153"/>
  <c r="T153"/>
  <c r="R153"/>
  <c r="P153"/>
  <c r="BK153"/>
  <c r="J153"/>
  <c r="BE153"/>
  <c r="BI151"/>
  <c r="BH151"/>
  <c r="BG151"/>
  <c r="BF151"/>
  <c r="T151"/>
  <c r="R151"/>
  <c r="P151"/>
  <c r="BK151"/>
  <c r="J151"/>
  <c r="BE151"/>
  <c r="BI148"/>
  <c r="BH148"/>
  <c r="BG148"/>
  <c r="BF148"/>
  <c r="T148"/>
  <c r="R148"/>
  <c r="P148"/>
  <c r="BK148"/>
  <c r="J148"/>
  <c r="BE148"/>
  <c r="BI146"/>
  <c r="BH146"/>
  <c r="BG146"/>
  <c r="BF146"/>
  <c r="T146"/>
  <c r="R146"/>
  <c r="P146"/>
  <c r="BK146"/>
  <c r="J146"/>
  <c r="BE146"/>
  <c r="BI143"/>
  <c r="BH143"/>
  <c r="BG143"/>
  <c r="BF143"/>
  <c r="T143"/>
  <c r="R143"/>
  <c r="P143"/>
  <c r="BK143"/>
  <c r="J143"/>
  <c r="BE143"/>
  <c r="BI138"/>
  <c r="BH138"/>
  <c r="BG138"/>
  <c r="BF138"/>
  <c r="T138"/>
  <c r="R138"/>
  <c r="P138"/>
  <c r="BK138"/>
  <c r="J138"/>
  <c r="BE138"/>
  <c r="BI136"/>
  <c r="BH136"/>
  <c r="BG136"/>
  <c r="BF136"/>
  <c r="T136"/>
  <c r="R136"/>
  <c r="P136"/>
  <c r="BK136"/>
  <c r="J136"/>
  <c r="BE136"/>
  <c r="BI133"/>
  <c r="BH133"/>
  <c r="BG133"/>
  <c r="BF133"/>
  <c r="T133"/>
  <c r="R133"/>
  <c r="P133"/>
  <c r="BK133"/>
  <c r="J133"/>
  <c r="BE133"/>
  <c r="BI127"/>
  <c r="BH127"/>
  <c r="BG127"/>
  <c r="BF127"/>
  <c r="T127"/>
  <c r="T126"/>
  <c r="R127"/>
  <c r="R126"/>
  <c r="P127"/>
  <c r="P126"/>
  <c r="BK127"/>
  <c r="BK126"/>
  <c r="J126"/>
  <c r="J127"/>
  <c r="BE127"/>
  <c r="J65"/>
  <c r="BI124"/>
  <c r="BH124"/>
  <c r="BG124"/>
  <c r="BF124"/>
  <c r="T124"/>
  <c r="R124"/>
  <c r="P124"/>
  <c r="BK124"/>
  <c r="J124"/>
  <c r="BE124"/>
  <c r="BI123"/>
  <c r="BH123"/>
  <c r="BG123"/>
  <c r="BF123"/>
  <c r="T123"/>
  <c r="R123"/>
  <c r="P123"/>
  <c r="BK123"/>
  <c r="J123"/>
  <c r="BE123"/>
  <c r="BI122"/>
  <c r="BH122"/>
  <c r="BG122"/>
  <c r="BF122"/>
  <c r="T122"/>
  <c r="R122"/>
  <c r="P122"/>
  <c r="BK122"/>
  <c r="J122"/>
  <c r="BE122"/>
  <c r="BI119"/>
  <c r="BH119"/>
  <c r="BG119"/>
  <c r="BF119"/>
  <c r="T119"/>
  <c r="T118"/>
  <c r="R119"/>
  <c r="R118"/>
  <c r="P119"/>
  <c r="P118"/>
  <c r="BK119"/>
  <c r="BK118"/>
  <c r="J118"/>
  <c r="J119"/>
  <c r="BE119"/>
  <c r="J64"/>
  <c r="BI117"/>
  <c r="BH117"/>
  <c r="BG117"/>
  <c r="BF117"/>
  <c r="T117"/>
  <c r="T116"/>
  <c r="T115"/>
  <c r="R117"/>
  <c r="R116"/>
  <c r="R115"/>
  <c r="P117"/>
  <c r="P116"/>
  <c r="P115"/>
  <c r="BK117"/>
  <c r="BK116"/>
  <c r="J116"/>
  <c r="BK115"/>
  <c r="J115"/>
  <c r="J117"/>
  <c r="BE117"/>
  <c r="J63"/>
  <c r="J62"/>
  <c r="BI113"/>
  <c r="BH113"/>
  <c r="BG113"/>
  <c r="BF113"/>
  <c r="T113"/>
  <c r="R113"/>
  <c r="P113"/>
  <c r="BK113"/>
  <c r="J113"/>
  <c r="BE113"/>
  <c r="BI111"/>
  <c r="BH111"/>
  <c r="BG111"/>
  <c r="BF111"/>
  <c r="T111"/>
  <c r="T110"/>
  <c r="R111"/>
  <c r="R110"/>
  <c r="P111"/>
  <c r="P110"/>
  <c r="BK111"/>
  <c r="BK110"/>
  <c r="J110"/>
  <c r="J111"/>
  <c r="BE111"/>
  <c r="J61"/>
  <c r="BI108"/>
  <c r="BH108"/>
  <c r="BG108"/>
  <c r="BF108"/>
  <c r="T108"/>
  <c r="T107"/>
  <c r="R108"/>
  <c r="R107"/>
  <c r="P108"/>
  <c r="P107"/>
  <c r="BK108"/>
  <c r="BK107"/>
  <c r="J107"/>
  <c r="J108"/>
  <c r="BE108"/>
  <c r="J60"/>
  <c r="BI105"/>
  <c r="BH105"/>
  <c r="BG105"/>
  <c r="BF105"/>
  <c r="T105"/>
  <c r="R105"/>
  <c r="P105"/>
  <c r="BK105"/>
  <c r="J105"/>
  <c r="BE105"/>
  <c r="BI103"/>
  <c r="BH103"/>
  <c r="BG103"/>
  <c r="BF103"/>
  <c r="T103"/>
  <c r="R103"/>
  <c r="P103"/>
  <c r="BK103"/>
  <c r="J103"/>
  <c r="BE103"/>
  <c r="BI100"/>
  <c r="BH100"/>
  <c r="BG100"/>
  <c r="BF100"/>
  <c r="T100"/>
  <c r="R100"/>
  <c r="P100"/>
  <c r="BK100"/>
  <c r="J100"/>
  <c r="BE100"/>
  <c r="BI98"/>
  <c r="BH98"/>
  <c r="BG98"/>
  <c r="BF98"/>
  <c r="T98"/>
  <c r="R98"/>
  <c r="P98"/>
  <c r="BK98"/>
  <c r="J98"/>
  <c r="BE98"/>
  <c r="BI95"/>
  <c r="BH95"/>
  <c r="BG95"/>
  <c r="BF95"/>
  <c r="T95"/>
  <c r="T94"/>
  <c r="R95"/>
  <c r="R94"/>
  <c r="P95"/>
  <c r="P94"/>
  <c r="BK95"/>
  <c r="BK94"/>
  <c r="J94"/>
  <c r="J95"/>
  <c r="BE95"/>
  <c r="J59"/>
  <c r="BI93"/>
  <c r="BH93"/>
  <c r="BG93"/>
  <c r="BF93"/>
  <c r="T93"/>
  <c r="R93"/>
  <c r="P93"/>
  <c r="BK93"/>
  <c r="J93"/>
  <c r="BE93"/>
  <c r="BI91"/>
  <c r="F34"/>
  <c i="1" r="BD52"/>
  <c i="2" r="BH91"/>
  <c r="F33"/>
  <c i="1" r="BC52"/>
  <c i="2" r="BG91"/>
  <c r="F32"/>
  <c i="1" r="BB52"/>
  <c i="2" r="BF91"/>
  <c r="J31"/>
  <c i="1" r="AW52"/>
  <c i="2" r="F31"/>
  <c i="1" r="BA52"/>
  <c i="2" r="T91"/>
  <c r="T90"/>
  <c r="T89"/>
  <c r="T88"/>
  <c r="R91"/>
  <c r="R90"/>
  <c r="R89"/>
  <c r="R88"/>
  <c r="P91"/>
  <c r="P90"/>
  <c r="P89"/>
  <c r="P88"/>
  <c i="1" r="AU52"/>
  <c i="2" r="BK91"/>
  <c r="BK90"/>
  <c r="J90"/>
  <c r="BK89"/>
  <c r="J89"/>
  <c r="BK88"/>
  <c r="J88"/>
  <c r="J56"/>
  <c r="J27"/>
  <c i="1" r="AG52"/>
  <c i="2" r="J91"/>
  <c r="BE91"/>
  <c r="J30"/>
  <c i="1" r="AV52"/>
  <c i="2" r="F30"/>
  <c i="1" r="AZ52"/>
  <c i="2" r="J58"/>
  <c r="J57"/>
  <c r="F82"/>
  <c r="E80"/>
  <c r="F49"/>
  <c r="E47"/>
  <c r="J36"/>
  <c r="J21"/>
  <c r="E21"/>
  <c r="J84"/>
  <c r="J51"/>
  <c r="J20"/>
  <c r="J18"/>
  <c r="E18"/>
  <c r="F85"/>
  <c r="F52"/>
  <c r="J17"/>
  <c r="J15"/>
  <c r="E15"/>
  <c r="F84"/>
  <c r="F51"/>
  <c r="J14"/>
  <c r="J12"/>
  <c r="J82"/>
  <c r="J49"/>
  <c r="E7"/>
  <c r="E78"/>
  <c r="E45"/>
  <c i="1" r="BD51"/>
  <c r="W30"/>
  <c r="BC51"/>
  <c r="W29"/>
  <c r="BB51"/>
  <c r="W28"/>
  <c r="BA51"/>
  <c r="W27"/>
  <c r="AZ51"/>
  <c r="W26"/>
  <c r="AY51"/>
  <c r="AX51"/>
  <c r="AW51"/>
  <c r="AK27"/>
  <c r="AV51"/>
  <c r="AK26"/>
  <c r="AU51"/>
  <c r="AT51"/>
  <c r="AS51"/>
  <c r="AG51"/>
  <c r="AK2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<sst xmlns="http://schemas.openxmlformats.org/spreadsheetml/2006/main">
  <si>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</si>
  <si>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</si>
  <si>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</si>
  <si>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</si>
  <si>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</si>
  <si>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</si>
  <si>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</si>
  <si>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{2932442c-dace-49a8-b332-937b5cd91351}</t>
  </si>
  <si>
    <t>0,01</t>
  </si>
  <si>
    <t>21</t>
  </si>
  <si>
    <t>15</t>
  </si>
  <si>
    <t>REKAPITULACE STAVBY</t>
  </si>
  <si>
    <t xml:space="preserve">v ---  níže se nacházejí doplnkové a pomocné údaje k sestavám  --- v</t>
  </si>
  <si>
    <t>Návod na vyplnění</t>
  </si>
  <si>
    <t>0,001</t>
  </si>
  <si>
    <t>Kód:</t>
  </si>
  <si>
    <t>18-038</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</si>
  <si>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</si>
  <si>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</si>
  <si>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Srdce v domě, Klentnice</t>
  </si>
  <si>
    <t>KSO:</t>
  </si>
  <si>
    <t/>
  </si>
  <si>
    <t>CC-CZ:</t>
  </si>
  <si>
    <t>Místo:</t>
  </si>
  <si>
    <t xml:space="preserve"> </t>
  </si>
  <si>
    <t>Datum:</t>
  </si>
  <si>
    <t>21.9.2018</t>
  </si>
  <si>
    <t>Zadavatel:</t>
  </si>
  <si>
    <t>IČ:</t>
  </si>
  <si>
    <t>DIČ:</t>
  </si>
  <si>
    <t>Uchazeč:</t>
  </si>
  <si>
    <t>Vyplň údaj</t>
  </si>
  <si>
    <t>Projektant:</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</si>
  <si>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</si>
  <si>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</si>
  <si>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</si>
  <si>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</si>
  <si>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</si>
  <si>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</si>
  <si>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</si>
  <si>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</si>
  <si>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</si>
  <si>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</si>
  <si>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</si>
  <si>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</si>
  <si>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</si>
  <si>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</si>
  <si>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</si>
  <si>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</si>
  <si>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</si>
  <si>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</si>
  <si>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</si>
  <si>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</si>
  <si>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</si>
  <si>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</si>
  <si>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</si>
  <si>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</si>
  <si>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</si>
  <si>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</si>
  <si>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</si>
  <si>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</si>
  <si>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</si>
  <si>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</si>
  <si>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</si>
  <si>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</si>
  <si>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</si>
  <si>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</si>
  <si>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</si>
  <si>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</si>
  <si>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</si>
  <si>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</si>
  <si>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</si>
  <si>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</si>
  <si>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</si>
  <si>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</si>
  <si>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</si>
  <si>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Stavební část</t>
  </si>
  <si>
    <t>STA</t>
  </si>
  <si>
    <t>1</t>
  </si>
  <si>
    <t>{1befe096-45da-42dd-91f3-477cb3b3812c}</t>
  </si>
  <si>
    <t>2</t>
  </si>
  <si>
    <t>1) Krycí list soupisu</t>
  </si>
  <si>
    <t>2) Rekapitulace</t>
  </si>
  <si>
    <t>3) Soupis prací</t>
  </si>
  <si>
    <t>Zpět na list:</t>
  </si>
  <si>
    <t>Rekapitulace stavby</t>
  </si>
  <si>
    <t>KRYCÍ LIST SOUPISU</t>
  </si>
  <si>
    <t>Objekt:</t>
  </si>
  <si>
    <t>01 - Stavební část</t>
  </si>
  <si>
    <t>REKAPITULACE ČLENĚNÍ SOUPISU PRACÍ</t>
  </si>
  <si>
    <t>Kód dílu - Popis</t>
  </si>
  <si>
    <t>Cena celkem [CZK]</t>
  </si>
  <si>
    <t>Náklady soupisu celkem</t>
  </si>
  <si>
    <t>-1</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</si>
  <si>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</si>
  <si>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</si>
  <si>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</si>
  <si>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</si>
  <si>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</si>
  <si>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</si>
  <si>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741 - Elektroinstalace - silnoproud</t>
  </si>
  <si>
    <t xml:space="preserve">    751 - Vzduchotechnika</t>
  </si>
  <si>
    <t xml:space="preserve">    763 - Konstrukce suché výstavby</t>
  </si>
  <si>
    <t xml:space="preserve">    766 - Konstrukce truhlářské</t>
  </si>
  <si>
    <t xml:space="preserve">    776 - Podlahy povlakové</t>
  </si>
  <si>
    <t xml:space="preserve">    783 - Dokončovací práce - nátěry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</si>
  <si>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</si>
  <si>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</si>
  <si>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</si>
  <si>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</si>
  <si>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</si>
  <si>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</si>
  <si>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</si>
  <si>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</si>
  <si>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</si>
  <si>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</si>
  <si>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</si>
  <si>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</si>
  <si>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</si>
  <si>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</si>
  <si>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</si>
  <si>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</si>
  <si>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</si>
  <si>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6</t>
  </si>
  <si>
    <t>Úpravy povrchů, podlahy a osazování výplní</t>
  </si>
  <si>
    <t>35</t>
  </si>
  <si>
    <t>K</t>
  </si>
  <si>
    <t>644941121</t>
  </si>
  <si>
    <t>Montáž průvětrníků nebo mřížek odvětrávacích montáž průchodky (trubky) se zhotovením otvoru v tepelné izolaci</t>
  </si>
  <si>
    <t>kus</t>
  </si>
  <si>
    <t>CS ÚRS 2018 01</t>
  </si>
  <si>
    <t>4</t>
  </si>
  <si>
    <t>1244900534</t>
  </si>
  <si>
    <t>PSC</t>
  </si>
  <si>
    <t xml:space="preserve">Poznámka k souboru cen:_x000d_
1. V cenách nejsou započteny náklady na dodávku průvětrníku nebo mřížky, tyto se oceňují ve specifikaci. </t>
  </si>
  <si>
    <t>36</t>
  </si>
  <si>
    <t>M</t>
  </si>
  <si>
    <t>56245640</t>
  </si>
  <si>
    <t>mřížka větrací kruhová plast 160 se síťovinou</t>
  </si>
  <si>
    <t>8</t>
  </si>
  <si>
    <t>-1480560035</t>
  </si>
  <si>
    <t>9</t>
  </si>
  <si>
    <t>Ostatní konstrukce a práce, bourání</t>
  </si>
  <si>
    <t>53</t>
  </si>
  <si>
    <t>943211111</t>
  </si>
  <si>
    <t>Montáž lešení prostorového rámového lehkého pracovního s podlahami s provozním zatížením tř. 3 do 200 kg/m2, výšky do 10 m</t>
  </si>
  <si>
    <t>m3</t>
  </si>
  <si>
    <t>1261527970</t>
  </si>
  <si>
    <t xml:space="preserve">Poznámka k souboru cen:_x000d_
1. Montáž lešení prostorového rámového lehkého výšky přes 25 m se oceňuje individuálně. </t>
  </si>
  <si>
    <t>VV</t>
  </si>
  <si>
    <t>2*2*10</t>
  </si>
  <si>
    <t>54</t>
  </si>
  <si>
    <t>943211119</t>
  </si>
  <si>
    <t>Montáž lešení prostorového rámového lehkého pracovního s podlahami Příplatek k cenám za půdorysnou plochu do 6 m2</t>
  </si>
  <si>
    <t>307806548</t>
  </si>
  <si>
    <t>55</t>
  </si>
  <si>
    <t>943211211</t>
  </si>
  <si>
    <t>Montáž lešení prostorového rámového lehkého pracovního s podlahami Příplatek za první a každý další den použití lešení k ceně -1111</t>
  </si>
  <si>
    <t>777943432</t>
  </si>
  <si>
    <t>40*5 'Přepočtené koeficientem množství</t>
  </si>
  <si>
    <t>56</t>
  </si>
  <si>
    <t>943211811</t>
  </si>
  <si>
    <t>Demontáž lešení prostorového rámového lehkého pracovního s podlahami s provozním zatížením tř. 3 do 200 kg/m2, výšky do 10 m</t>
  </si>
  <si>
    <t>-1640795032</t>
  </si>
  <si>
    <t xml:space="preserve">Poznámka k souboru cen:_x000d_
1. Demontáž lešení prostorového rámového lehkého výšky přes 25 m se oceňuje individuálně. </t>
  </si>
  <si>
    <t>30</t>
  </si>
  <si>
    <t>977151124</t>
  </si>
  <si>
    <t>Jádrové vrty diamantovými korunkami do stavebních materiálů (železobetonu, betonu, cihel, obkladů, dlažeb, kamene) průměru přes 150 do 180 mm</t>
  </si>
  <si>
    <t>m</t>
  </si>
  <si>
    <t>2093665960</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</si>
  <si>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</si>
  <si>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997</t>
  </si>
  <si>
    <t>Přesun sutě</t>
  </si>
  <si>
    <t>42</t>
  </si>
  <si>
    <t>997013212</t>
  </si>
  <si>
    <t>Vnitrostaveništní doprava suti a vybouraných hmot vodorovně do 50 m svisle ručně (nošením po schodech) pro budovy a haly výšky přes 6 do 9 m</t>
  </si>
  <si>
    <t>t</t>
  </si>
  <si>
    <t>1377389665</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</si>
  <si>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</si>
  <si>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998</t>
  </si>
  <si>
    <t>Přesun hmot</t>
  </si>
  <si>
    <t>62</t>
  </si>
  <si>
    <t>998011002</t>
  </si>
  <si>
    <t>Přesun hmot pro budovy občanské výstavby, bydlení, výrobu a služby s nosnou svislou konstrukcí zděnou z cihel, tvárnic nebo kamene vodorovná dopravní vzdálenost do 100 m pro budovy výšky přes 6 do 12 m</t>
  </si>
  <si>
    <t>1854325743</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</si>
  <si>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</si>
  <si>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63</t>
  </si>
  <si>
    <t>998017002</t>
  </si>
  <si>
    <t>Přesun hmot pro budovy občanské výstavby, bydlení, výrobu a služby s omezením mechanizace vodorovná dopravní vzdálenost do 100 m pro budovy s jakoukoliv nosnou konstrukcí výšky přes 6 do 12 m</t>
  </si>
  <si>
    <t>-1158161521</t>
  </si>
  <si>
    <t>PSV</t>
  </si>
  <si>
    <t>Práce a dodávky PSV</t>
  </si>
  <si>
    <t>741</t>
  </si>
  <si>
    <t>Elektroinstalace - silnoproud</t>
  </si>
  <si>
    <t>87</t>
  </si>
  <si>
    <t>741ak1</t>
  </si>
  <si>
    <t>Dle samostatného soupisu</t>
  </si>
  <si>
    <t>soub</t>
  </si>
  <si>
    <t>16</t>
  </si>
  <si>
    <t>423643480</t>
  </si>
  <si>
    <t>751</t>
  </si>
  <si>
    <t>Vzduchotechnika</t>
  </si>
  <si>
    <t>32</t>
  </si>
  <si>
    <t>721174065</t>
  </si>
  <si>
    <t>Potrubí z plastových trub polypropylenové větrací DN 150</t>
  </si>
  <si>
    <t>1774491529</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</si>
  <si>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</si>
  <si>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0,7+0,5</t>
  </si>
  <si>
    <t>33</t>
  </si>
  <si>
    <t>751398021</t>
  </si>
  <si>
    <t>Montáž ostatních zařízení větrací mřížky stěnové, průřezu do 0,040 m2</t>
  </si>
  <si>
    <t>-1133046855</t>
  </si>
  <si>
    <t>37</t>
  </si>
  <si>
    <t>55341428</t>
  </si>
  <si>
    <t>mřížka větrací nerezová 150 kruhová se síťovinou</t>
  </si>
  <si>
    <t>873282778</t>
  </si>
  <si>
    <t>83</t>
  </si>
  <si>
    <t>998751101</t>
  </si>
  <si>
    <t>Přesun hmot pro vzduchotechniku stanovený z hmotnosti přesunovaného materiálu vodorovná dopravní vzdálenost do 100 m v objektech výšky do 12 m</t>
  </si>
  <si>
    <t>410800580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</si>
  <si>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</si>
  <si>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763</t>
  </si>
  <si>
    <t>Konstrukce suché výstavby</t>
  </si>
  <si>
    <t>68</t>
  </si>
  <si>
    <t>763111314</t>
  </si>
  <si>
    <t>Příčka ze sádrokartonových desek s nosnou konstrukcí z jednoduchých ocelových profilů UW, CW jednoduše opláštěná deskou standardní A tl. 12,5 mm, příčka tl. 100 mm, profil 75 TI tl. 60 mm, EI 30, Rw 47 dB</t>
  </si>
  <si>
    <t>m2</t>
  </si>
  <si>
    <t>821340751</t>
  </si>
  <si>
    <t xml:space="preserve">Poznámka k souboru cen:_x000d_
1. V cenách jsou započteny i náklady na tmelení a výztužnou pásku. 2. V cenách nejsou započteny náklady na základní penetrační nátěr; tyto se oceňují cenou cenou -1717. 3. Cenu -1524 lze použít i pro příčky s tepelnou izolací tl. 100 mm o objemové hmotnosti min. 16 kg/m3. 4. Cena -1611 Montáž nosné konstrukce je stanovena pro m2 plochy příčky. 5. Ceny -1621 až -1627 Montáž desek, -1717 Penetrační nátěr, -1718 Úprava spar separační páskou a -1771, -1772 Příplatek za rovinnost jsou stanoveny pro obě strany příčky. 6. V ceně -1611 nejsou započteny náklady na profily; tyto se oceňují ve specifikaci. Doporučené množství na 1 m2 příčky je 1,9 m profilu CW a 0,8 m profilu UW. 7. V cenách -1621 až -1627 nejsou započteny náklady na desky; tato dodávka se oceňuje ve specifikaci. </t>
  </si>
  <si>
    <t>2*(4,475*0,76+4,475*3,19*0,5)+5,3*3,95-0,8*2,12</t>
  </si>
  <si>
    <t>(3,6+1,25+3,1)*3,05-0,8*2,12</t>
  </si>
  <si>
    <t>2*0,15*2,12</t>
  </si>
  <si>
    <t>Součet</t>
  </si>
  <si>
    <t>69</t>
  </si>
  <si>
    <t>763111714</t>
  </si>
  <si>
    <t>Příčka ze sádrokartonových desek ostatní konstrukce a práce na příčkách ze sádrokartonových desek zalomení příčky</t>
  </si>
  <si>
    <t>735655892</t>
  </si>
  <si>
    <t>3,1*2+3,95*2</t>
  </si>
  <si>
    <t>74</t>
  </si>
  <si>
    <t>763111717</t>
  </si>
  <si>
    <t>Příčka ze sádrokartonových desek ostatní konstrukce a práce na příčkách ze sádrokartonových desek základní penetrační nátěr</t>
  </si>
  <si>
    <t>1930461161</t>
  </si>
  <si>
    <t>70</t>
  </si>
  <si>
    <t>763111718</t>
  </si>
  <si>
    <t>Příčka ze sádrokartonových desek ostatní konstrukce a práce na příčkách ze sádrokartonových desek úprava styku příčky a podhledu separační páskou se silikonem</t>
  </si>
  <si>
    <t>1276777990</t>
  </si>
  <si>
    <t>0,66*2+5,5*2+5,3</t>
  </si>
  <si>
    <t>3,6+1,25+3,1</t>
  </si>
  <si>
    <t>71</t>
  </si>
  <si>
    <t>763111724</t>
  </si>
  <si>
    <t>Příčka ze sádrokartonových desek ostatní konstrukce a práce na příčkách ze sádrokartonových desek ochrana rohů páska k vyztužení různých úhlů vysoce pevná a nárazu odolná</t>
  </si>
  <si>
    <t>-18292358</t>
  </si>
  <si>
    <t>3,85*2+1,86*4</t>
  </si>
  <si>
    <t>75</t>
  </si>
  <si>
    <t>763111771</t>
  </si>
  <si>
    <t>Příčka ze sádrokartonových desek Příplatek k cenám za rovinnost kvality speciální tmelení kvality Q3</t>
  </si>
  <si>
    <t>-499672470</t>
  </si>
  <si>
    <t>73</t>
  </si>
  <si>
    <t>763121441</t>
  </si>
  <si>
    <t>Stěna předsazená ze sádrokartonových desek s nosnou konstrukcí z ocelových profilů CW, UW jednoduše opláštěná deskou protipožární DF tl. 15 mm, TI tl. 40 mm 50 kg/m2, EI 30 stěna tl. 65 mm, profil 50</t>
  </si>
  <si>
    <t>1143887186</t>
  </si>
  <si>
    <t xml:space="preserve">Poznámka k souboru cen:_x000d_
1. V cenách jsou započteny i náklady na tmelení a výztužnou pásku. 2. V cenách nejsou započteny náklady na základní penetrační nátěr; tyto se oceňují cenou 763 12-1714. 3. Ceny pro předsazené stěny lepené celoplošně jsou určeny pro lepení na rovný podklad, lepené na bochánky jsou určeny pro podklad o nerovnosti do 20 mm a lepené na pásky jsou určeny pro podklad o nerovnosti přes 20 mm. 4. Ceny -1611 a -1612 Montáž nosné konstrukce je stanoveny pro m2 plochy předsazené stěny. 5. V ceně -1611 a -1612 nejsou započteny náklady na profily; tyto se oceňují ve specifikaci. Doporučené množství na 1 m2 stěny je: a) 1,9 m profilu CW a 0,8 m profilu UW u ceny. -1611, b) 1,9 m profilu CD a 0,5 m profilu UD u ceny -1612. 6. V cenách -1621 až -1641 Montáž desek nejsou započteny náklady na desky; tato dodávka se oceňuje ve specifikaci. 7. Ostatní konstrukce a práce a příplatky, neuvedené v tomto souboru cen, se oceňují cenami 763 11-17.. pro příčky ze sádrokartonových desek. </t>
  </si>
  <si>
    <t>4*(6,42*0,76+6,42*2,29*0,5)-2,62*1,96-1,85*2,12+0,4*(2,62+1,55+1,96*4)</t>
  </si>
  <si>
    <t>76</t>
  </si>
  <si>
    <t>763121714</t>
  </si>
  <si>
    <t>Stěna předsazená ze sádrokartonových desek ostatní konstrukce a práce na předsazených stěnách ze sádrokartonových desek základní penetrační nátěr</t>
  </si>
  <si>
    <t>-826692681</t>
  </si>
  <si>
    <t>78</t>
  </si>
  <si>
    <t>763121715</t>
  </si>
  <si>
    <t>Stěna předsazená ze sádrokartonových desek ostatní konstrukce a práce na předsazených stěnách ze sádrokartonových desek úprava styku stěny a podhledu separační páskou se silikonem</t>
  </si>
  <si>
    <t>784368151</t>
  </si>
  <si>
    <t>8*(0,66+3,95)</t>
  </si>
  <si>
    <t>77</t>
  </si>
  <si>
    <t>763121761</t>
  </si>
  <si>
    <t>Stěna předsazená ze sádrokartonových desek Příplatek k cenám za rovinnost kvality speciální tmelení kvality Q3</t>
  </si>
  <si>
    <t>1488440089</t>
  </si>
  <si>
    <t>29</t>
  </si>
  <si>
    <t>763121911</t>
  </si>
  <si>
    <t>Zhotovení otvorů v předsazených a šachtových stěnách ze sádrokartonových desek pro prostupy (voda, elektro, topení, VZT), osvětlení, okna, revizní klapky včetně vyztužení profily pro stěnu tl. do 100 mm, velikost do 0,10 m2</t>
  </si>
  <si>
    <t>-296779161</t>
  </si>
  <si>
    <t xml:space="preserve">Poznámka k souboru cen:_x000d_
1. V cenách jsou započteny i náklady na tmelení a krycí pásku. </t>
  </si>
  <si>
    <t>72</t>
  </si>
  <si>
    <t>763164316</t>
  </si>
  <si>
    <t>Obklad ze sádrokartonových desek konstrukcí dřevěných včetně ochranných úhelníků uzavřeného tvaru rozvinuté šíře do 0,8 m, opláštěný deskou protipožární DF, tl. 15 mm</t>
  </si>
  <si>
    <t>1363456526</t>
  </si>
  <si>
    <t xml:space="preserve">Poznámka k souboru cen:_x000d_
1. Ceny jsou určeny pro obklad trámů i sloupů. 2. V cenách jsou započteny i náklady na tmelení, výztužnou pásku a ochranu rohů úhelníky. 3. V cenách nejsou započteny náklady na základní penetrační nátěr; tyto se oceňují cenou 763 13-1714. 4. V cenách montáže obkladů nejsou započteny náklady na: a) desky; tato dodávka se oceňuje ve specifikaci, b) ochranné úhelníky; tato dodávka se oceňuje ve specifikaci, c) profily u obkladu konstrukcí kovových – u cen -4791 až -4793; tato dodávka se oceňuje ve specifikaci. </t>
  </si>
  <si>
    <t>763181321</t>
  </si>
  <si>
    <t>Výplně otvorů konstrukcí ze sádrokartonových desek montáž zárubně kovové s příslušenstvím pro příčky výšky přes 2,75 do 4,75 m nebo zátěže dveřního křídla přes 25 kg, s profilem UW jednokřídlové</t>
  </si>
  <si>
    <t>1953866055</t>
  </si>
  <si>
    <t xml:space="preserve">Poznámka k souboru cen:_x000d_
1. V cenách montáže zárubní -1311 až -1322 nejsou započteny náklady na dodávku zárubní, profilů a patek zárubní; tato dodávka se oceňuje ve specifikaci. Množství profilů se určí: a) pro příčku výšky do 2,75 m takto: - délka profilu CW = 2x konstrukční výška příčky - délka profilu UW = 2x konstrukční výška příčky + šířka dveří + 300 mm, b) pro příčku výšky přes 2,75 do 4,25 m takto: - délka profilu UW = šířka dveří + 300 mm, - délka profilu UA = 2x konstrukční výška příčky, - patka UA = 4 kusy. 2. Montáž zárubní dřevěných a obložkových lze oceňovat cenami katalogu 800-766 Konstrukce truhlářské. 3. V cenách -2313 a -2314 ostění oken jsou započteny i náklady na ochranné úhelníky. 4. V ceně -2411 opláštění střešního okna jsou započteny i náklady na UA profily. 5. Pro volbu ceny montáže stavebního pouzdra -3111 až -3222 je rozhodující čistá průchozí šířka dveřního otvoru resp. dveřních otvorů. 6. V cenách -3111 až -3222 jsou započteny i náklady na sestavení stavebního pouzdra. 7. V cenách -3111 až -3222 nejsou započteny náklady na opláštění stavebního pouzdra sádrokartonovými deskami a jejich povrchové úpravy. Tyto práce se oceňují příslušnými položkami souboru cen 763 11-1 Příčka ze sádrokartonových desek. </t>
  </si>
  <si>
    <t>10</t>
  </si>
  <si>
    <t>55331522</t>
  </si>
  <si>
    <t>zárubeň ocelová pro sádrokarton 100 800 L/P</t>
  </si>
  <si>
    <t>444462400</t>
  </si>
  <si>
    <t>11</t>
  </si>
  <si>
    <t>763181322</t>
  </si>
  <si>
    <t>Výplně otvorů konstrukcí ze sádrokartonových desek montáž zárubně kovové s příslušenstvím pro příčky výšky přes 2,75 do 4,75 m nebo zátěže dveřního křídla přes 25 kg, s profilem UW dvoukřídlové</t>
  </si>
  <si>
    <t>-501776110</t>
  </si>
  <si>
    <t>12</t>
  </si>
  <si>
    <t>55331526</t>
  </si>
  <si>
    <t>zárubeň ocelová pro sádrokarton 100 1450 dvoukřídlá</t>
  </si>
  <si>
    <t>-1989371761</t>
  </si>
  <si>
    <t>66</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</si>
  <si>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</si>
  <si>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</si>
  <si>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-52792208</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</si>
  <si>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</si>
  <si>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67</t>
  </si>
  <si>
    <t>998763381</t>
  </si>
  <si>
    <t>Přesun hmot pro konstrukce montované z desek sádrokartonových, sádrovláknitých, cementovláknitých nebo cementových Příplatek k cenám za přesun prováděný bez použití mechanizace pro jakoukoliv výšku objektu</t>
  </si>
  <si>
    <t>-1646305095</t>
  </si>
  <si>
    <t>766</t>
  </si>
  <si>
    <t>Konstrukce truhlářské</t>
  </si>
  <si>
    <t>5</t>
  </si>
  <si>
    <t>766660021</t>
  </si>
  <si>
    <t>Montáž dveřních křídel dřevěných nebo plastových otevíravých do ocelové zárubně protipožárních jednokřídlových, šířky do 800 mm</t>
  </si>
  <si>
    <t>-1686287626</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</si>
  <si>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</si>
  <si>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61165602</t>
  </si>
  <si>
    <t>dveře vnitřní požárně odolné lakovaná MDF EI (EW) 30 D3,1křídlové 80x197cm</t>
  </si>
  <si>
    <t>-1505957115</t>
  </si>
  <si>
    <t>7</t>
  </si>
  <si>
    <t>766660031</t>
  </si>
  <si>
    <t>Montáž dveřních křídel dřevěných nebo plastových otevíravých do ocelové zárubně protipožárních dvoukřídlových jakékoliv šířky</t>
  </si>
  <si>
    <t>1442715205</t>
  </si>
  <si>
    <t>61165606</t>
  </si>
  <si>
    <t>dveře vnitřní požárně odolné lakovaná MDF EI (EW) 30 D3 2křídlové 145x197cm</t>
  </si>
  <si>
    <t>-998642695</t>
  </si>
  <si>
    <t>17</t>
  </si>
  <si>
    <t>766660722</t>
  </si>
  <si>
    <t>Montáž dveřních doplňků dveřního kování zámku</t>
  </si>
  <si>
    <t>1032430450</t>
  </si>
  <si>
    <t xml:space="preserve">Poznámka k souboru cen:_x000d_
1. V ceně -0722 je započtena montáž zámku, zámkové vložky a osazení štítku s klikou. </t>
  </si>
  <si>
    <t>18</t>
  </si>
  <si>
    <t>54926043</t>
  </si>
  <si>
    <t>zámek stavební zadlabací vložkový 24026 s převodem L HB</t>
  </si>
  <si>
    <t>1121630911</t>
  </si>
  <si>
    <t>19</t>
  </si>
  <si>
    <t>54914120</t>
  </si>
  <si>
    <t>kování bezpečnostní, klika-klika, R4 ASTRA</t>
  </si>
  <si>
    <t>-963291616</t>
  </si>
  <si>
    <t>20</t>
  </si>
  <si>
    <t>54964150</t>
  </si>
  <si>
    <t>vložka zámková cylindrická oboustranná + 4 klíče</t>
  </si>
  <si>
    <t>908491546</t>
  </si>
  <si>
    <t>13</t>
  </si>
  <si>
    <t>766695212</t>
  </si>
  <si>
    <t>Montáž ostatních truhlářských konstrukcí prahů dveří jednokřídlových, šířky do 100 mm</t>
  </si>
  <si>
    <t>1124249919</t>
  </si>
  <si>
    <t xml:space="preserve">Poznámka k souboru cen:_x000d_
1. Cenami -8111 a -8112 se oceňuje montáž vrat oboru JKPOV 611. 2. Cenami -97 . . nelze oceňovat venkovní krycí lišty balkónových dveří; tato montáž se oceňuje cenou -1610. </t>
  </si>
  <si>
    <t>14</t>
  </si>
  <si>
    <t>61187156</t>
  </si>
  <si>
    <t>práh dveřní dřevěný dubový tl 2cm dl 82cm š 10cm</t>
  </si>
  <si>
    <t>884042847</t>
  </si>
  <si>
    <t>766695232</t>
  </si>
  <si>
    <t>Montáž ostatních truhlářských konstrukcí prahů dveří dvoukřídlových, šířky do 100 mm</t>
  </si>
  <si>
    <t>1002961827</t>
  </si>
  <si>
    <t>61187256</t>
  </si>
  <si>
    <t>práh dveřní dřevěný dubový tl 2cm dl 147cm š 10cm</t>
  </si>
  <si>
    <t>1641330347</t>
  </si>
  <si>
    <t>41</t>
  </si>
  <si>
    <t>998766102</t>
  </si>
  <si>
    <t>Přesun hmot pro konstrukce truhlářské stanovený z hmotnosti přesunovaného materiálu vodorovná dopravní vzdálenost do 50 m v objektech výšky přes 6 do 12 m</t>
  </si>
  <si>
    <t>-1928721576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</si>
  <si>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</si>
  <si>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46</t>
  </si>
  <si>
    <t>998766181</t>
  </si>
  <si>
    <t>Přesun hmot pro konstrukce truhlářské stanovený z hmotnosti přesunovaného materiálu Příplatek k ceně za přesun prováděný bez použití mechanizace pro jakoukoliv výšku objektu</t>
  </si>
  <si>
    <t>-1380601590</t>
  </si>
  <si>
    <t>776</t>
  </si>
  <si>
    <t>Podlahy povlakové</t>
  </si>
  <si>
    <t>84</t>
  </si>
  <si>
    <t>776421111</t>
  </si>
  <si>
    <t>Montáž lišt obvodových lepených</t>
  </si>
  <si>
    <t>84420779</t>
  </si>
  <si>
    <t xml:space="preserve">1,9*4+0,4*2+6,42*2-1,55*2+0,3*2 </t>
  </si>
  <si>
    <t>2*(3,6+1,25-0,9+3,1)</t>
  </si>
  <si>
    <t>2*(4,475*2+2,3*2-0,9*2)</t>
  </si>
  <si>
    <t>4*0,2</t>
  </si>
  <si>
    <t>85</t>
  </si>
  <si>
    <t>28411003</t>
  </si>
  <si>
    <t>lišta soklová PVC 30 x 30 mm</t>
  </si>
  <si>
    <t>-640476792</t>
  </si>
  <si>
    <t>57,14*1,02 'Přepočtené koeficientem množství</t>
  </si>
  <si>
    <t>86</t>
  </si>
  <si>
    <t>998776102</t>
  </si>
  <si>
    <t>Přesun hmot pro podlahy povlakové stanovený z hmotnosti přesunovaného materiálu vodorovná dopravní vzdálenost do 50 m v objektech výšky přes 6 do 12 m</t>
  </si>
  <si>
    <t>516745970</t>
  </si>
  <si>
    <t>783</t>
  </si>
  <si>
    <t>Dokončovací práce - nátěry</t>
  </si>
  <si>
    <t>48</t>
  </si>
  <si>
    <t>783201201</t>
  </si>
  <si>
    <t>Příprava podkladu tesařských konstrukcí před provedením nátěru broušení</t>
  </si>
  <si>
    <t>-186240789</t>
  </si>
  <si>
    <t>0,14*4*2*6 "sloupky"</t>
  </si>
  <si>
    <t>(0,14+0,08)*2*2*3*7 "kleštiny"</t>
  </si>
  <si>
    <t>49</t>
  </si>
  <si>
    <t>783213011</t>
  </si>
  <si>
    <t>Napouštěcí nátěr tesařských prvků proti dřevokazným houbám, hmyzu a plísním nezabudovaných do konstrukce jednonásobný syntetický</t>
  </si>
  <si>
    <t>1205816641</t>
  </si>
  <si>
    <t xml:space="preserve">Poznámka k souboru cen:_x000d_
1. Položky souboru cen jsou určeny pro preventivní nátěr tesařských prvků natíraných před zabudováním do konstrukce. 2. Položky jednonásobného nátěru jsou určeny pro ochranu dřeva pod lazurovací nebo krycí nátěry do interiéru. 3. Položky dvojnásobného nátěru jsou určeny pro ochranu dřeva jako samostatného impregnačního nátěru prvků do interéru nebo pro ochranu dřeva pod lazurovací nebo krycí nátěry v exteriéru. </t>
  </si>
  <si>
    <t>(0,14+0,08)*2*2*3*5 "kleštiny"</t>
  </si>
  <si>
    <t>51</t>
  </si>
  <si>
    <t>783213121</t>
  </si>
  <si>
    <t>Napouštěcí nátěr tesařských konstrukcí zabudovaných do konstrukce proti dřevokazným houbám, hmyzu a plísním dvojnásobný syntetický</t>
  </si>
  <si>
    <t>976440184</t>
  </si>
  <si>
    <t xml:space="preserve">Poznámka k souboru cen:_x000d_
1. Položky souboru cen jsou určeny pro preventivní nátěr tesařských konstrukcí (např. krovu). 2. Položky jednonásobného nátěru jsou určeny pro ochranu dřeva v interiéru pod lazurovací nebo krycí nátěry. 3. Položky dvojnásobného nátěru jsou určeny pro ochranu dřeva jako samostatného impregnačního nátěru tesařské konstrukce v interéru nebo pro ochranu dřeva pod lazurovací nebo krycí nátěry v exteriéru. </t>
  </si>
  <si>
    <t>(0,14+0,08)*2*2*3*2 "kleštiny"</t>
  </si>
  <si>
    <t>50</t>
  </si>
  <si>
    <t>783218111</t>
  </si>
  <si>
    <t>Lazurovací nátěr tesařských konstrukcí dvojnásobný syntetický</t>
  </si>
  <si>
    <t>1811577512</t>
  </si>
  <si>
    <t>23</t>
  </si>
  <si>
    <t>783301401</t>
  </si>
  <si>
    <t>Příprava podkladu zámečnických konstrukcí před provedením nátěru ometení</t>
  </si>
  <si>
    <t>1326264207</t>
  </si>
  <si>
    <t>783315101</t>
  </si>
  <si>
    <t>Mezinátěr zámečnických konstrukcí jednonásobný syntetický standardní</t>
  </si>
  <si>
    <t>1374463836</t>
  </si>
  <si>
    <t>2*(0,1+0,05*2)*(0,9+2,02*2)</t>
  </si>
  <si>
    <t>(0,1+0,05*2)*(1,55+2,02*2)</t>
  </si>
  <si>
    <t>zárubně</t>
  </si>
  <si>
    <t>22</t>
  </si>
  <si>
    <t>783317101</t>
  </si>
  <si>
    <t>Krycí nátěr (email) zámečnických konstrukcí jednonásobný syntetický standardní</t>
  </si>
  <si>
    <t>-1772648302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</si>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</sst>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5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5"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0"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0" fillId="0" borderId="0" xfId="0" applyFont="1" applyAlignment="1">
      <alignment horizontal="left" vertical="center"/>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4" fontId="21"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0"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4" fillId="0" borderId="0" xfId="0" applyFont="1" applyAlignment="1">
      <alignment horizontal="left" vertical="center"/>
    </xf>
    <xf numFmtId="0" fontId="0" fillId="0" borderId="0" xfId="0" applyProtection="1">
      <protection locked="0"/>
    </xf>
    <xf numFmtId="0" fontId="13" fillId="2" borderId="0" xfId="0" applyFont="1" applyFill="1" applyAlignment="1">
      <alignment vertical="center"/>
    </xf>
    <xf numFmtId="0" fontId="14" fillId="2" borderId="0" xfId="0" applyFont="1" applyFill="1" applyAlignment="1">
      <alignment horizontal="left" vertical="center"/>
    </xf>
    <xf numFmtId="0" fontId="31" fillId="2" borderId="0" xfId="1" applyFont="1" applyFill="1" applyAlignment="1">
      <alignment vertical="center"/>
    </xf>
    <xf numFmtId="0" fontId="13"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19"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19" fillId="0" borderId="0" xfId="0" applyFont="1" applyAlignment="1" applyProtection="1">
      <alignment horizontal="left" vertical="center" wrapText="1"/>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3"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3"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lignment vertical="top"/>
      <protection locked="0"/>
    </xf>
    <xf numFmtId="0" fontId="38" fillId="0" borderId="29" xfId="0" applyFont="1" applyBorder="1" applyAlignment="1">
      <alignment vertical="center" wrapText="1"/>
      <protection locked="0"/>
    </xf>
    <xf numFmtId="0" fontId="38" fillId="0" borderId="30" xfId="0" applyFont="1" applyBorder="1" applyAlignment="1">
      <alignment vertical="center" wrapText="1"/>
      <protection locked="0"/>
    </xf>
    <xf numFmtId="0" fontId="38" fillId="0" borderId="31" xfId="0" applyFont="1" applyBorder="1" applyAlignment="1">
      <alignment vertical="center" wrapText="1"/>
      <protection locked="0"/>
    </xf>
    <xf numFmtId="0" fontId="38" fillId="0" borderId="32" xfId="0" applyFont="1" applyBorder="1" applyAlignment="1">
      <alignment horizontal="center" vertical="center" wrapText="1"/>
      <protection locked="0"/>
    </xf>
    <xf numFmtId="0" fontId="39" fillId="0" borderId="1" xfId="0" applyFont="1" applyBorder="1" applyAlignment="1">
      <alignment horizontal="center" vertical="center" wrapText="1"/>
      <protection locked="0"/>
    </xf>
    <xf numFmtId="0" fontId="38" fillId="0" borderId="33" xfId="0" applyFont="1" applyBorder="1" applyAlignment="1">
      <alignment horizontal="center" vertical="center" wrapText="1"/>
      <protection locked="0"/>
    </xf>
    <xf numFmtId="0" fontId="38" fillId="0" borderId="32" xfId="0" applyFont="1" applyBorder="1" applyAlignment="1">
      <alignment vertical="center" wrapText="1"/>
      <protection locked="0"/>
    </xf>
    <xf numFmtId="0" fontId="40" fillId="0" borderId="34" xfId="0" applyFont="1" applyBorder="1" applyAlignment="1">
      <alignment horizontal="left" wrapText="1"/>
      <protection locked="0"/>
    </xf>
    <xf numFmtId="0" fontId="38" fillId="0" borderId="33" xfId="0" applyFont="1" applyBorder="1" applyAlignment="1">
      <alignment vertical="center" wrapText="1"/>
      <protection locked="0"/>
    </xf>
    <xf numFmtId="0" fontId="40" fillId="0" borderId="1" xfId="0" applyFont="1" applyBorder="1" applyAlignment="1">
      <alignment horizontal="left" vertical="center" wrapText="1"/>
      <protection locked="0"/>
    </xf>
    <xf numFmtId="0" fontId="41" fillId="0" borderId="1" xfId="0" applyFont="1" applyBorder="1" applyAlignment="1">
      <alignment horizontal="left" vertical="center" wrapText="1"/>
      <protection locked="0"/>
    </xf>
    <xf numFmtId="0" fontId="41" fillId="0" borderId="32" xfId="0" applyFont="1" applyBorder="1" applyAlignment="1">
      <alignment vertical="center" wrapText="1"/>
      <protection locked="0"/>
    </xf>
    <xf numFmtId="0" fontId="41" fillId="0" borderId="1" xfId="0" applyFont="1" applyBorder="1" applyAlignment="1">
      <alignment vertical="center" wrapText="1"/>
      <protection locked="0"/>
    </xf>
    <xf numFmtId="0" fontId="41" fillId="0" borderId="1" xfId="0" applyFont="1" applyBorder="1" applyAlignment="1">
      <alignment vertical="center"/>
      <protection locked="0"/>
    </xf>
    <xf numFmtId="0" fontId="41" fillId="0" borderId="1" xfId="0" applyFont="1" applyBorder="1" applyAlignment="1">
      <alignment horizontal="left" vertical="center"/>
      <protection locked="0"/>
    </xf>
    <xf numFmtId="49" fontId="41" fillId="0" borderId="1" xfId="0" applyNumberFormat="1" applyFont="1" applyBorder="1" applyAlignment="1">
      <alignment horizontal="left" vertical="center" wrapText="1"/>
      <protection locked="0"/>
    </xf>
    <xf numFmtId="49" fontId="41" fillId="0" borderId="1" xfId="0" applyNumberFormat="1" applyFont="1" applyBorder="1" applyAlignment="1">
      <alignment vertical="center" wrapText="1"/>
      <protection locked="0"/>
    </xf>
    <xf numFmtId="0" fontId="38" fillId="0" borderId="35" xfId="0" applyFont="1" applyBorder="1" applyAlignment="1">
      <alignment vertical="center" wrapText="1"/>
      <protection locked="0"/>
    </xf>
    <xf numFmtId="0" fontId="42" fillId="0" borderId="34" xfId="0" applyFont="1" applyBorder="1" applyAlignment="1">
      <alignment vertical="center" wrapText="1"/>
      <protection locked="0"/>
    </xf>
    <xf numFmtId="0" fontId="38" fillId="0" borderId="36" xfId="0" applyFont="1" applyBorder="1" applyAlignment="1">
      <alignment vertical="center" wrapText="1"/>
      <protection locked="0"/>
    </xf>
    <xf numFmtId="0" fontId="38" fillId="0" borderId="1" xfId="0" applyFont="1" applyBorder="1" applyAlignment="1">
      <alignment vertical="top"/>
      <protection locked="0"/>
    </xf>
    <xf numFmtId="0" fontId="38" fillId="0" borderId="0" xfId="0" applyFont="1" applyAlignment="1">
      <alignment vertical="top"/>
      <protection locked="0"/>
    </xf>
    <xf numFmtId="0" fontId="38" fillId="0" borderId="29" xfId="0" applyFont="1" applyBorder="1" applyAlignment="1">
      <alignment horizontal="left" vertical="center"/>
      <protection locked="0"/>
    </xf>
    <xf numFmtId="0" fontId="38" fillId="0" borderId="30" xfId="0" applyFont="1" applyBorder="1" applyAlignment="1">
      <alignment horizontal="left" vertical="center"/>
      <protection locked="0"/>
    </xf>
    <xf numFmtId="0" fontId="38" fillId="0" borderId="31" xfId="0" applyFont="1" applyBorder="1" applyAlignment="1">
      <alignment horizontal="left" vertical="center"/>
      <protection locked="0"/>
    </xf>
    <xf numFmtId="0" fontId="38" fillId="0" borderId="32" xfId="0" applyFont="1" applyBorder="1" applyAlignment="1">
      <alignment horizontal="left" vertical="center"/>
      <protection locked="0"/>
    </xf>
    <xf numFmtId="0" fontId="39" fillId="0" borderId="1" xfId="0" applyFont="1" applyBorder="1" applyAlignment="1">
      <alignment horizontal="center" vertical="center"/>
      <protection locked="0"/>
    </xf>
    <xf numFmtId="0" fontId="38" fillId="0" borderId="33" xfId="0" applyFont="1" applyBorder="1" applyAlignment="1">
      <alignment horizontal="left" vertical="center"/>
      <protection locked="0"/>
    </xf>
    <xf numFmtId="0" fontId="40" fillId="0" borderId="1" xfId="0" applyFont="1" applyBorder="1" applyAlignment="1">
      <alignment horizontal="left" vertical="center"/>
      <protection locked="0"/>
    </xf>
    <xf numFmtId="0" fontId="43" fillId="0" borderId="0" xfId="0" applyFont="1" applyAlignment="1">
      <alignment horizontal="left" vertical="center"/>
      <protection locked="0"/>
    </xf>
    <xf numFmtId="0" fontId="40" fillId="0" borderId="34" xfId="0" applyFont="1" applyBorder="1" applyAlignment="1">
      <alignment horizontal="left" vertical="center"/>
      <protection locked="0"/>
    </xf>
    <xf numFmtId="0" fontId="40" fillId="0" borderId="34" xfId="0" applyFont="1" applyBorder="1" applyAlignment="1">
      <alignment horizontal="center" vertical="center"/>
      <protection locked="0"/>
    </xf>
    <xf numFmtId="0" fontId="43" fillId="0" borderId="34" xfId="0" applyFont="1" applyBorder="1" applyAlignment="1">
      <alignment horizontal="left" vertical="center"/>
      <protection locked="0"/>
    </xf>
    <xf numFmtId="0" fontId="44" fillId="0" borderId="1" xfId="0" applyFont="1" applyBorder="1" applyAlignment="1">
      <alignment horizontal="left" vertical="center"/>
      <protection locked="0"/>
    </xf>
    <xf numFmtId="0" fontId="41" fillId="0" borderId="0" xfId="0" applyFont="1" applyAlignment="1">
      <alignment horizontal="left" vertical="center"/>
      <protection locked="0"/>
    </xf>
    <xf numFmtId="0" fontId="41" fillId="0" borderId="1" xfId="0" applyFont="1" applyBorder="1" applyAlignment="1">
      <alignment horizontal="center" vertical="center"/>
      <protection locked="0"/>
    </xf>
    <xf numFmtId="0" fontId="41" fillId="0" borderId="32" xfId="0" applyFont="1" applyBorder="1" applyAlignment="1">
      <alignment horizontal="left" vertical="center"/>
      <protection locked="0"/>
    </xf>
    <xf numFmtId="0" fontId="41" fillId="0" borderId="1" xfId="0" applyFont="1" applyFill="1" applyBorder="1" applyAlignment="1">
      <alignment horizontal="left" vertical="center"/>
      <protection locked="0"/>
    </xf>
    <xf numFmtId="0" fontId="41" fillId="0" borderId="1" xfId="0" applyFont="1" applyFill="1" applyBorder="1" applyAlignment="1">
      <alignment horizontal="center" vertical="center"/>
      <protection locked="0"/>
    </xf>
    <xf numFmtId="0" fontId="38" fillId="0" borderId="35" xfId="0" applyFont="1" applyBorder="1" applyAlignment="1">
      <alignment horizontal="left" vertical="center"/>
      <protection locked="0"/>
    </xf>
    <xf numFmtId="0" fontId="42" fillId="0" borderId="34" xfId="0" applyFont="1" applyBorder="1" applyAlignment="1">
      <alignment horizontal="left" vertical="center"/>
      <protection locked="0"/>
    </xf>
    <xf numFmtId="0" fontId="38" fillId="0" borderId="36" xfId="0" applyFont="1" applyBorder="1" applyAlignment="1">
      <alignment horizontal="left" vertical="center"/>
      <protection locked="0"/>
    </xf>
    <xf numFmtId="0" fontId="38"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1" fillId="0" borderId="34" xfId="0" applyFont="1" applyBorder="1" applyAlignment="1">
      <alignment horizontal="left" vertical="center"/>
      <protection locked="0"/>
    </xf>
    <xf numFmtId="0" fontId="38" fillId="0" borderId="1" xfId="0" applyFont="1" applyBorder="1" applyAlignment="1">
      <alignment horizontal="left" vertical="center" wrapText="1"/>
      <protection locked="0"/>
    </xf>
    <xf numFmtId="0" fontId="41" fillId="0" borderId="1" xfId="0" applyFont="1" applyBorder="1" applyAlignment="1">
      <alignment horizontal="center" vertical="center" wrapText="1"/>
      <protection locked="0"/>
    </xf>
    <xf numFmtId="0" fontId="38" fillId="0" borderId="29" xfId="0" applyFont="1" applyBorder="1" applyAlignment="1">
      <alignment horizontal="left" vertical="center" wrapText="1"/>
      <protection locked="0"/>
    </xf>
    <xf numFmtId="0" fontId="38" fillId="0" borderId="30" xfId="0" applyFont="1" applyBorder="1" applyAlignment="1">
      <alignment horizontal="left" vertical="center" wrapText="1"/>
      <protection locked="0"/>
    </xf>
    <xf numFmtId="0" fontId="38" fillId="0" borderId="31" xfId="0" applyFont="1" applyBorder="1" applyAlignment="1">
      <alignment horizontal="left" vertical="center" wrapText="1"/>
      <protection locked="0"/>
    </xf>
    <xf numFmtId="0" fontId="38" fillId="0" borderId="32" xfId="0" applyFont="1" applyBorder="1" applyAlignment="1">
      <alignment horizontal="left" vertical="center" wrapText="1"/>
      <protection locked="0"/>
    </xf>
    <xf numFmtId="0" fontId="38" fillId="0" borderId="33" xfId="0" applyFont="1" applyBorder="1" applyAlignment="1">
      <alignment horizontal="left" vertical="center" wrapText="1"/>
      <protection locked="0"/>
    </xf>
    <xf numFmtId="0" fontId="43" fillId="0" borderId="32" xfId="0" applyFont="1" applyBorder="1" applyAlignment="1">
      <alignment horizontal="left" vertical="center" wrapText="1"/>
      <protection locked="0"/>
    </xf>
    <xf numFmtId="0" fontId="43" fillId="0" borderId="33"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41" fillId="0" borderId="33" xfId="0" applyFont="1" applyBorder="1" applyAlignment="1">
      <alignment horizontal="left" vertical="center"/>
      <protection locked="0"/>
    </xf>
    <xf numFmtId="0" fontId="41" fillId="0" borderId="35" xfId="0" applyFont="1" applyBorder="1" applyAlignment="1">
      <alignment horizontal="left" vertical="center" wrapText="1"/>
      <protection locked="0"/>
    </xf>
    <xf numFmtId="0" fontId="41" fillId="0" borderId="34" xfId="0" applyFont="1" applyBorder="1" applyAlignment="1">
      <alignment horizontal="left" vertical="center" wrapText="1"/>
      <protection locked="0"/>
    </xf>
    <xf numFmtId="0" fontId="41" fillId="0" borderId="36" xfId="0" applyFont="1" applyBorder="1" applyAlignment="1">
      <alignment horizontal="left" vertical="center" wrapText="1"/>
      <protection locked="0"/>
    </xf>
    <xf numFmtId="0" fontId="41" fillId="0" borderId="1" xfId="0" applyFont="1" applyBorder="1" applyAlignment="1">
      <alignment horizontal="left" vertical="top"/>
      <protection locked="0"/>
    </xf>
    <xf numFmtId="0" fontId="41" fillId="0" borderId="1" xfId="0" applyFont="1" applyBorder="1" applyAlignment="1">
      <alignment horizontal="center" vertical="top"/>
      <protection locked="0"/>
    </xf>
    <xf numFmtId="0" fontId="41" fillId="0" borderId="35" xfId="0" applyFont="1" applyBorder="1" applyAlignment="1">
      <alignment horizontal="left" vertical="center"/>
      <protection locked="0"/>
    </xf>
    <xf numFmtId="0" fontId="41" fillId="0" borderId="36" xfId="0" applyFont="1" applyBorder="1" applyAlignment="1">
      <alignment horizontal="left" vertical="center"/>
      <protection locked="0"/>
    </xf>
    <xf numFmtId="0" fontId="43" fillId="0" borderId="0" xfId="0" applyFont="1" applyAlignment="1">
      <alignment vertical="center"/>
      <protection locked="0"/>
    </xf>
    <xf numFmtId="0" fontId="40" fillId="0" borderId="1" xfId="0" applyFont="1" applyBorder="1" applyAlignment="1">
      <alignment vertical="center"/>
      <protection locked="0"/>
    </xf>
    <xf numFmtId="0" fontId="43" fillId="0" borderId="34" xfId="0" applyFont="1" applyBorder="1" applyAlignment="1">
      <alignment vertical="center"/>
      <protection locked="0"/>
    </xf>
    <xf numFmtId="0" fontId="40" fillId="0" borderId="34" xfId="0" applyFont="1" applyBorder="1" applyAlignment="1">
      <alignment vertical="center"/>
      <protection locked="0"/>
    </xf>
    <xf numFmtId="0" fontId="0" fillId="0" borderId="1" xfId="0" applyBorder="1" applyAlignment="1">
      <alignment vertical="top"/>
      <protection locked="0"/>
    </xf>
    <xf numFmtId="49" fontId="41"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0" fillId="0" borderId="34" xfId="0" applyFont="1" applyBorder="1" applyAlignment="1">
      <alignment horizontal="left"/>
      <protection locked="0"/>
    </xf>
    <xf numFmtId="0" fontId="43" fillId="0" borderId="34" xfId="0" applyFont="1" applyBorder="1" applyAlignment="1">
      <protection locked="0"/>
    </xf>
    <xf numFmtId="0" fontId="38" fillId="0" borderId="32" xfId="0" applyFont="1" applyBorder="1" applyAlignment="1">
      <alignment vertical="top"/>
      <protection locked="0"/>
    </xf>
    <xf numFmtId="0" fontId="38" fillId="0" borderId="33" xfId="0" applyFont="1" applyBorder="1" applyAlignment="1">
      <alignment vertical="top"/>
      <protection locked="0"/>
    </xf>
    <xf numFmtId="0" fontId="38" fillId="0" borderId="1" xfId="0" applyFont="1" applyBorder="1" applyAlignment="1">
      <alignment horizontal="center" vertical="center"/>
      <protection locked="0"/>
    </xf>
    <xf numFmtId="0" fontId="38" fillId="0" borderId="1" xfId="0" applyFont="1" applyBorder="1" applyAlignment="1">
      <alignment horizontal="left" vertical="top"/>
      <protection locked="0"/>
    </xf>
    <xf numFmtId="0" fontId="38" fillId="0" borderId="35" xfId="0" applyFont="1" applyBorder="1" applyAlignment="1">
      <alignment vertical="top"/>
      <protection locked="0"/>
    </xf>
    <xf numFmtId="0" fontId="38" fillId="0" borderId="34" xfId="0" applyFont="1" applyBorder="1" applyAlignment="1">
      <alignment vertical="top"/>
      <protection locked="0"/>
    </xf>
    <xf numFmtId="0" fontId="38"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ht="36.96" customHeight="1">
      <c r="AR2"/>
      <c r="BS2" s="23" t="s">
        <v>8</v>
      </c>
      <c r="BT2" s="23" t="s">
        <v>9</v>
      </c>
    </row>
    <row r="3" ht="6.96"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ht="36.96"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ht="14.4" customHeight="1">
      <c r="B5" s="27"/>
      <c r="C5" s="28"/>
      <c r="D5" s="33" t="s">
        <v>15</v>
      </c>
      <c r="E5" s="28"/>
      <c r="F5" s="28"/>
      <c r="G5" s="28"/>
      <c r="H5" s="28"/>
      <c r="I5" s="28"/>
      <c r="J5" s="28"/>
      <c r="K5" s="34" t="s">
        <v>16</v>
      </c>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30"/>
      <c r="BE5" s="35" t="s">
        <v>17</v>
      </c>
      <c r="BS5" s="23" t="s">
        <v>8</v>
      </c>
    </row>
    <row r="6" ht="36.96" customHeight="1">
      <c r="B6" s="27"/>
      <c r="C6" s="28"/>
      <c r="D6" s="36" t="s">
        <v>18</v>
      </c>
      <c r="E6" s="28"/>
      <c r="F6" s="28"/>
      <c r="G6" s="28"/>
      <c r="H6" s="28"/>
      <c r="I6" s="28"/>
      <c r="J6" s="28"/>
      <c r="K6" s="37" t="s">
        <v>19</v>
      </c>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30"/>
      <c r="BE6" s="38"/>
      <c r="BS6" s="23" t="s">
        <v>8</v>
      </c>
    </row>
    <row r="7" ht="14.4" customHeight="1">
      <c r="B7" s="27"/>
      <c r="C7" s="28"/>
      <c r="D7" s="39"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9" t="s">
        <v>22</v>
      </c>
      <c r="AL7" s="28"/>
      <c r="AM7" s="28"/>
      <c r="AN7" s="34" t="s">
        <v>21</v>
      </c>
      <c r="AO7" s="28"/>
      <c r="AP7" s="28"/>
      <c r="AQ7" s="30"/>
      <c r="BE7" s="38"/>
      <c r="BS7" s="23" t="s">
        <v>8</v>
      </c>
    </row>
    <row r="8" ht="14.4" customHeight="1">
      <c r="B8" s="27"/>
      <c r="C8" s="28"/>
      <c r="D8" s="39" t="s">
        <v>23</v>
      </c>
      <c r="E8" s="28"/>
      <c r="F8" s="28"/>
      <c r="G8" s="28"/>
      <c r="H8" s="28"/>
      <c r="I8" s="28"/>
      <c r="J8" s="28"/>
      <c r="K8" s="34" t="s">
        <v>24</v>
      </c>
      <c r="L8" s="28"/>
      <c r="M8" s="28"/>
      <c r="N8" s="28"/>
      <c r="O8" s="28"/>
      <c r="P8" s="28"/>
      <c r="Q8" s="28"/>
      <c r="R8" s="28"/>
      <c r="S8" s="28"/>
      <c r="T8" s="28"/>
      <c r="U8" s="28"/>
      <c r="V8" s="28"/>
      <c r="W8" s="28"/>
      <c r="X8" s="28"/>
      <c r="Y8" s="28"/>
      <c r="Z8" s="28"/>
      <c r="AA8" s="28"/>
      <c r="AB8" s="28"/>
      <c r="AC8" s="28"/>
      <c r="AD8" s="28"/>
      <c r="AE8" s="28"/>
      <c r="AF8" s="28"/>
      <c r="AG8" s="28"/>
      <c r="AH8" s="28"/>
      <c r="AI8" s="28"/>
      <c r="AJ8" s="28"/>
      <c r="AK8" s="39" t="s">
        <v>25</v>
      </c>
      <c r="AL8" s="28"/>
      <c r="AM8" s="28"/>
      <c r="AN8" s="40" t="s">
        <v>26</v>
      </c>
      <c r="AO8" s="28"/>
      <c r="AP8" s="28"/>
      <c r="AQ8" s="30"/>
      <c r="BE8" s="38"/>
      <c r="BS8" s="23" t="s">
        <v>8</v>
      </c>
    </row>
    <row r="9" ht="14.4"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8"/>
      <c r="BS9" s="23" t="s">
        <v>8</v>
      </c>
    </row>
    <row r="10" ht="14.4" customHeight="1">
      <c r="B10" s="27"/>
      <c r="C10" s="28"/>
      <c r="D10" s="39" t="s">
        <v>27</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9" t="s">
        <v>28</v>
      </c>
      <c r="AL10" s="28"/>
      <c r="AM10" s="28"/>
      <c r="AN10" s="34" t="s">
        <v>21</v>
      </c>
      <c r="AO10" s="28"/>
      <c r="AP10" s="28"/>
      <c r="AQ10" s="30"/>
      <c r="BE10" s="38"/>
      <c r="BS10" s="23" t="s">
        <v>8</v>
      </c>
    </row>
    <row r="11" ht="18.48" customHeight="1">
      <c r="B11" s="27"/>
      <c r="C11" s="28"/>
      <c r="D11" s="28"/>
      <c r="E11" s="34" t="s">
        <v>24</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9" t="s">
        <v>29</v>
      </c>
      <c r="AL11" s="28"/>
      <c r="AM11" s="28"/>
      <c r="AN11" s="34" t="s">
        <v>21</v>
      </c>
      <c r="AO11" s="28"/>
      <c r="AP11" s="28"/>
      <c r="AQ11" s="30"/>
      <c r="BE11" s="38"/>
      <c r="BS11" s="23" t="s">
        <v>8</v>
      </c>
    </row>
    <row r="12" ht="6.96"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8"/>
      <c r="BS12" s="23" t="s">
        <v>8</v>
      </c>
    </row>
    <row r="13" ht="14.4" customHeight="1">
      <c r="B13" s="27"/>
      <c r="C13" s="28"/>
      <c r="D13" s="39" t="s">
        <v>30</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9" t="s">
        <v>28</v>
      </c>
      <c r="AL13" s="28"/>
      <c r="AM13" s="28"/>
      <c r="AN13" s="41" t="s">
        <v>31</v>
      </c>
      <c r="AO13" s="28"/>
      <c r="AP13" s="28"/>
      <c r="AQ13" s="30"/>
      <c r="BE13" s="38"/>
      <c r="BS13" s="23" t="s">
        <v>8</v>
      </c>
    </row>
    <row r="14">
      <c r="B14" s="27"/>
      <c r="C14" s="28"/>
      <c r="D14" s="28"/>
      <c r="E14" s="41" t="s">
        <v>31</v>
      </c>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39" t="s">
        <v>29</v>
      </c>
      <c r="AL14" s="28"/>
      <c r="AM14" s="28"/>
      <c r="AN14" s="41" t="s">
        <v>31</v>
      </c>
      <c r="AO14" s="28"/>
      <c r="AP14" s="28"/>
      <c r="AQ14" s="30"/>
      <c r="BE14" s="38"/>
      <c r="BS14" s="23" t="s">
        <v>8</v>
      </c>
    </row>
    <row r="15" ht="6.96"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8"/>
      <c r="BS15" s="23" t="s">
        <v>6</v>
      </c>
    </row>
    <row r="16" ht="14.4" customHeight="1">
      <c r="B16" s="27"/>
      <c r="C16" s="28"/>
      <c r="D16" s="39" t="s">
        <v>32</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9" t="s">
        <v>28</v>
      </c>
      <c r="AL16" s="28"/>
      <c r="AM16" s="28"/>
      <c r="AN16" s="34" t="s">
        <v>21</v>
      </c>
      <c r="AO16" s="28"/>
      <c r="AP16" s="28"/>
      <c r="AQ16" s="30"/>
      <c r="BE16" s="38"/>
      <c r="BS16" s="23" t="s">
        <v>6</v>
      </c>
    </row>
    <row r="17" ht="18.48" customHeight="1">
      <c r="B17" s="27"/>
      <c r="C17" s="28"/>
      <c r="D17" s="28"/>
      <c r="E17" s="34" t="s">
        <v>24</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9" t="s">
        <v>29</v>
      </c>
      <c r="AL17" s="28"/>
      <c r="AM17" s="28"/>
      <c r="AN17" s="34" t="s">
        <v>21</v>
      </c>
      <c r="AO17" s="28"/>
      <c r="AP17" s="28"/>
      <c r="AQ17" s="30"/>
      <c r="BE17" s="38"/>
      <c r="BS17" s="23" t="s">
        <v>33</v>
      </c>
    </row>
    <row r="18" ht="6.96"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8"/>
      <c r="BS18" s="23" t="s">
        <v>8</v>
      </c>
    </row>
    <row r="19" ht="14.4" customHeight="1">
      <c r="B19" s="27"/>
      <c r="C19" s="28"/>
      <c r="D19" s="39" t="s">
        <v>34</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8"/>
      <c r="BS19" s="23" t="s">
        <v>8</v>
      </c>
    </row>
    <row r="20" ht="57" customHeight="1">
      <c r="B20" s="27"/>
      <c r="C20" s="28"/>
      <c r="D20" s="28"/>
      <c r="E20" s="43" t="s">
        <v>35</v>
      </c>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28"/>
      <c r="AP20" s="28"/>
      <c r="AQ20" s="30"/>
      <c r="BE20" s="38"/>
      <c r="BS20" s="23" t="s">
        <v>6</v>
      </c>
    </row>
    <row r="21" ht="6.96"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8"/>
    </row>
    <row r="22" ht="6.96" customHeight="1">
      <c r="B22" s="27"/>
      <c r="C22" s="28"/>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28"/>
      <c r="AQ22" s="30"/>
      <c r="BE22" s="38"/>
    </row>
    <row r="23" s="1" customFormat="1" ht="25.92" customHeight="1">
      <c r="B23" s="45"/>
      <c r="C23" s="46"/>
      <c r="D23" s="47" t="s">
        <v>36</v>
      </c>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9">
        <f>ROUND(AG51,2)</f>
        <v>0</v>
      </c>
      <c r="AL23" s="48"/>
      <c r="AM23" s="48"/>
      <c r="AN23" s="48"/>
      <c r="AO23" s="48"/>
      <c r="AP23" s="46"/>
      <c r="AQ23" s="50"/>
      <c r="BE23" s="38"/>
    </row>
    <row r="24" s="1" customFormat="1" ht="6.96" customHeight="1">
      <c r="B24" s="45"/>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50"/>
      <c r="BE24" s="38"/>
    </row>
    <row r="25" s="1" customFormat="1">
      <c r="B25" s="45"/>
      <c r="C25" s="46"/>
      <c r="D25" s="46"/>
      <c r="E25" s="46"/>
      <c r="F25" s="46"/>
      <c r="G25" s="46"/>
      <c r="H25" s="46"/>
      <c r="I25" s="46"/>
      <c r="J25" s="46"/>
      <c r="K25" s="46"/>
      <c r="L25" s="51" t="s">
        <v>37</v>
      </c>
      <c r="M25" s="51"/>
      <c r="N25" s="51"/>
      <c r="O25" s="51"/>
      <c r="P25" s="46"/>
      <c r="Q25" s="46"/>
      <c r="R25" s="46"/>
      <c r="S25" s="46"/>
      <c r="T25" s="46"/>
      <c r="U25" s="46"/>
      <c r="V25" s="46"/>
      <c r="W25" s="51" t="s">
        <v>38</v>
      </c>
      <c r="X25" s="51"/>
      <c r="Y25" s="51"/>
      <c r="Z25" s="51"/>
      <c r="AA25" s="51"/>
      <c r="AB25" s="51"/>
      <c r="AC25" s="51"/>
      <c r="AD25" s="51"/>
      <c r="AE25" s="51"/>
      <c r="AF25" s="46"/>
      <c r="AG25" s="46"/>
      <c r="AH25" s="46"/>
      <c r="AI25" s="46"/>
      <c r="AJ25" s="46"/>
      <c r="AK25" s="51" t="s">
        <v>39</v>
      </c>
      <c r="AL25" s="51"/>
      <c r="AM25" s="51"/>
      <c r="AN25" s="51"/>
      <c r="AO25" s="51"/>
      <c r="AP25" s="46"/>
      <c r="AQ25" s="50"/>
      <c r="BE25" s="38"/>
    </row>
    <row r="26" s="2" customFormat="1" ht="14.4" customHeight="1">
      <c r="B26" s="52"/>
      <c r="C26" s="53"/>
      <c r="D26" s="54" t="s">
        <v>40</v>
      </c>
      <c r="E26" s="53"/>
      <c r="F26" s="54" t="s">
        <v>41</v>
      </c>
      <c r="G26" s="53"/>
      <c r="H26" s="53"/>
      <c r="I26" s="53"/>
      <c r="J26" s="53"/>
      <c r="K26" s="53"/>
      <c r="L26" s="55">
        <v>0.20999999999999999</v>
      </c>
      <c r="M26" s="53"/>
      <c r="N26" s="53"/>
      <c r="O26" s="53"/>
      <c r="P26" s="53"/>
      <c r="Q26" s="53"/>
      <c r="R26" s="53"/>
      <c r="S26" s="53"/>
      <c r="T26" s="53"/>
      <c r="U26" s="53"/>
      <c r="V26" s="53"/>
      <c r="W26" s="56">
        <f>ROUND(AZ51,2)</f>
        <v>0</v>
      </c>
      <c r="X26" s="53"/>
      <c r="Y26" s="53"/>
      <c r="Z26" s="53"/>
      <c r="AA26" s="53"/>
      <c r="AB26" s="53"/>
      <c r="AC26" s="53"/>
      <c r="AD26" s="53"/>
      <c r="AE26" s="53"/>
      <c r="AF26" s="53"/>
      <c r="AG26" s="53"/>
      <c r="AH26" s="53"/>
      <c r="AI26" s="53"/>
      <c r="AJ26" s="53"/>
      <c r="AK26" s="56">
        <f>ROUND(AV51,2)</f>
        <v>0</v>
      </c>
      <c r="AL26" s="53"/>
      <c r="AM26" s="53"/>
      <c r="AN26" s="53"/>
      <c r="AO26" s="53"/>
      <c r="AP26" s="53"/>
      <c r="AQ26" s="57"/>
      <c r="BE26" s="38"/>
    </row>
    <row r="27" s="2" customFormat="1" ht="14.4" customHeight="1">
      <c r="B27" s="52"/>
      <c r="C27" s="53"/>
      <c r="D27" s="53"/>
      <c r="E27" s="53"/>
      <c r="F27" s="54" t="s">
        <v>42</v>
      </c>
      <c r="G27" s="53"/>
      <c r="H27" s="53"/>
      <c r="I27" s="53"/>
      <c r="J27" s="53"/>
      <c r="K27" s="53"/>
      <c r="L27" s="55">
        <v>0.14999999999999999</v>
      </c>
      <c r="M27" s="53"/>
      <c r="N27" s="53"/>
      <c r="O27" s="53"/>
      <c r="P27" s="53"/>
      <c r="Q27" s="53"/>
      <c r="R27" s="53"/>
      <c r="S27" s="53"/>
      <c r="T27" s="53"/>
      <c r="U27" s="53"/>
      <c r="V27" s="53"/>
      <c r="W27" s="56">
        <f>ROUND(BA51,2)</f>
        <v>0</v>
      </c>
      <c r="X27" s="53"/>
      <c r="Y27" s="53"/>
      <c r="Z27" s="53"/>
      <c r="AA27" s="53"/>
      <c r="AB27" s="53"/>
      <c r="AC27" s="53"/>
      <c r="AD27" s="53"/>
      <c r="AE27" s="53"/>
      <c r="AF27" s="53"/>
      <c r="AG27" s="53"/>
      <c r="AH27" s="53"/>
      <c r="AI27" s="53"/>
      <c r="AJ27" s="53"/>
      <c r="AK27" s="56">
        <f>ROUND(AW51,2)</f>
        <v>0</v>
      </c>
      <c r="AL27" s="53"/>
      <c r="AM27" s="53"/>
      <c r="AN27" s="53"/>
      <c r="AO27" s="53"/>
      <c r="AP27" s="53"/>
      <c r="AQ27" s="57"/>
      <c r="BE27" s="38"/>
    </row>
    <row r="28" hidden="1" s="2" customFormat="1" ht="14.4" customHeight="1">
      <c r="B28" s="52"/>
      <c r="C28" s="53"/>
      <c r="D28" s="53"/>
      <c r="E28" s="53"/>
      <c r="F28" s="54" t="s">
        <v>43</v>
      </c>
      <c r="G28" s="53"/>
      <c r="H28" s="53"/>
      <c r="I28" s="53"/>
      <c r="J28" s="53"/>
      <c r="K28" s="53"/>
      <c r="L28" s="55">
        <v>0.20999999999999999</v>
      </c>
      <c r="M28" s="53"/>
      <c r="N28" s="53"/>
      <c r="O28" s="53"/>
      <c r="P28" s="53"/>
      <c r="Q28" s="53"/>
      <c r="R28" s="53"/>
      <c r="S28" s="53"/>
      <c r="T28" s="53"/>
      <c r="U28" s="53"/>
      <c r="V28" s="53"/>
      <c r="W28" s="56">
        <f>ROUND(BB51,2)</f>
        <v>0</v>
      </c>
      <c r="X28" s="53"/>
      <c r="Y28" s="53"/>
      <c r="Z28" s="53"/>
      <c r="AA28" s="53"/>
      <c r="AB28" s="53"/>
      <c r="AC28" s="53"/>
      <c r="AD28" s="53"/>
      <c r="AE28" s="53"/>
      <c r="AF28" s="53"/>
      <c r="AG28" s="53"/>
      <c r="AH28" s="53"/>
      <c r="AI28" s="53"/>
      <c r="AJ28" s="53"/>
      <c r="AK28" s="56">
        <v>0</v>
      </c>
      <c r="AL28" s="53"/>
      <c r="AM28" s="53"/>
      <c r="AN28" s="53"/>
      <c r="AO28" s="53"/>
      <c r="AP28" s="53"/>
      <c r="AQ28" s="57"/>
      <c r="BE28" s="38"/>
    </row>
    <row r="29" hidden="1" s="2" customFormat="1" ht="14.4" customHeight="1">
      <c r="B29" s="52"/>
      <c r="C29" s="53"/>
      <c r="D29" s="53"/>
      <c r="E29" s="53"/>
      <c r="F29" s="54" t="s">
        <v>44</v>
      </c>
      <c r="G29" s="53"/>
      <c r="H29" s="53"/>
      <c r="I29" s="53"/>
      <c r="J29" s="53"/>
      <c r="K29" s="53"/>
      <c r="L29" s="55">
        <v>0.14999999999999999</v>
      </c>
      <c r="M29" s="53"/>
      <c r="N29" s="53"/>
      <c r="O29" s="53"/>
      <c r="P29" s="53"/>
      <c r="Q29" s="53"/>
      <c r="R29" s="53"/>
      <c r="S29" s="53"/>
      <c r="T29" s="53"/>
      <c r="U29" s="53"/>
      <c r="V29" s="53"/>
      <c r="W29" s="56">
        <f>ROUND(BC51,2)</f>
        <v>0</v>
      </c>
      <c r="X29" s="53"/>
      <c r="Y29" s="53"/>
      <c r="Z29" s="53"/>
      <c r="AA29" s="53"/>
      <c r="AB29" s="53"/>
      <c r="AC29" s="53"/>
      <c r="AD29" s="53"/>
      <c r="AE29" s="53"/>
      <c r="AF29" s="53"/>
      <c r="AG29" s="53"/>
      <c r="AH29" s="53"/>
      <c r="AI29" s="53"/>
      <c r="AJ29" s="53"/>
      <c r="AK29" s="56">
        <v>0</v>
      </c>
      <c r="AL29" s="53"/>
      <c r="AM29" s="53"/>
      <c r="AN29" s="53"/>
      <c r="AO29" s="53"/>
      <c r="AP29" s="53"/>
      <c r="AQ29" s="57"/>
      <c r="BE29" s="38"/>
    </row>
    <row r="30" hidden="1" s="2" customFormat="1" ht="14.4" customHeight="1">
      <c r="B30" s="52"/>
      <c r="C30" s="53"/>
      <c r="D30" s="53"/>
      <c r="E30" s="53"/>
      <c r="F30" s="54" t="s">
        <v>45</v>
      </c>
      <c r="G30" s="53"/>
      <c r="H30" s="53"/>
      <c r="I30" s="53"/>
      <c r="J30" s="53"/>
      <c r="K30" s="53"/>
      <c r="L30" s="55">
        <v>0</v>
      </c>
      <c r="M30" s="53"/>
      <c r="N30" s="53"/>
      <c r="O30" s="53"/>
      <c r="P30" s="53"/>
      <c r="Q30" s="53"/>
      <c r="R30" s="53"/>
      <c r="S30" s="53"/>
      <c r="T30" s="53"/>
      <c r="U30" s="53"/>
      <c r="V30" s="53"/>
      <c r="W30" s="56">
        <f>ROUND(BD51,2)</f>
        <v>0</v>
      </c>
      <c r="X30" s="53"/>
      <c r="Y30" s="53"/>
      <c r="Z30" s="53"/>
      <c r="AA30" s="53"/>
      <c r="AB30" s="53"/>
      <c r="AC30" s="53"/>
      <c r="AD30" s="53"/>
      <c r="AE30" s="53"/>
      <c r="AF30" s="53"/>
      <c r="AG30" s="53"/>
      <c r="AH30" s="53"/>
      <c r="AI30" s="53"/>
      <c r="AJ30" s="53"/>
      <c r="AK30" s="56">
        <v>0</v>
      </c>
      <c r="AL30" s="53"/>
      <c r="AM30" s="53"/>
      <c r="AN30" s="53"/>
      <c r="AO30" s="53"/>
      <c r="AP30" s="53"/>
      <c r="AQ30" s="57"/>
      <c r="BE30" s="38"/>
    </row>
    <row r="31" s="1" customFormat="1" ht="6.96" customHeight="1">
      <c r="B31" s="45"/>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50"/>
      <c r="BE31" s="38"/>
    </row>
    <row r="32" s="1" customFormat="1" ht="25.92" customHeight="1">
      <c r="B32" s="45"/>
      <c r="C32" s="58"/>
      <c r="D32" s="59" t="s">
        <v>46</v>
      </c>
      <c r="E32" s="60"/>
      <c r="F32" s="60"/>
      <c r="G32" s="60"/>
      <c r="H32" s="60"/>
      <c r="I32" s="60"/>
      <c r="J32" s="60"/>
      <c r="K32" s="60"/>
      <c r="L32" s="60"/>
      <c r="M32" s="60"/>
      <c r="N32" s="60"/>
      <c r="O32" s="60"/>
      <c r="P32" s="60"/>
      <c r="Q32" s="60"/>
      <c r="R32" s="60"/>
      <c r="S32" s="60"/>
      <c r="T32" s="61" t="s">
        <v>47</v>
      </c>
      <c r="U32" s="60"/>
      <c r="V32" s="60"/>
      <c r="W32" s="60"/>
      <c r="X32" s="62" t="s">
        <v>48</v>
      </c>
      <c r="Y32" s="60"/>
      <c r="Z32" s="60"/>
      <c r="AA32" s="60"/>
      <c r="AB32" s="60"/>
      <c r="AC32" s="60"/>
      <c r="AD32" s="60"/>
      <c r="AE32" s="60"/>
      <c r="AF32" s="60"/>
      <c r="AG32" s="60"/>
      <c r="AH32" s="60"/>
      <c r="AI32" s="60"/>
      <c r="AJ32" s="60"/>
      <c r="AK32" s="63">
        <f>SUM(AK23:AK30)</f>
        <v>0</v>
      </c>
      <c r="AL32" s="60"/>
      <c r="AM32" s="60"/>
      <c r="AN32" s="60"/>
      <c r="AO32" s="64"/>
      <c r="AP32" s="58"/>
      <c r="AQ32" s="65"/>
      <c r="BE32" s="38"/>
    </row>
    <row r="33" s="1" customFormat="1" ht="6.96" customHeight="1">
      <c r="B33" s="45"/>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50"/>
    </row>
    <row r="34" s="1" customFormat="1" ht="6.96" customHeight="1">
      <c r="B34" s="66"/>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8"/>
    </row>
    <row r="38" s="1" customFormat="1" ht="6.96" customHeight="1">
      <c r="B38" s="69"/>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1"/>
    </row>
    <row r="39" s="1" customFormat="1" ht="36.96" customHeight="1">
      <c r="B39" s="45"/>
      <c r="C39" s="72" t="s">
        <v>49</v>
      </c>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1"/>
    </row>
    <row r="40" s="1" customFormat="1" ht="6.96" customHeight="1">
      <c r="B40" s="45"/>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1"/>
    </row>
    <row r="41" s="3" customFormat="1" ht="14.4" customHeight="1">
      <c r="B41" s="74"/>
      <c r="C41" s="75" t="s">
        <v>15</v>
      </c>
      <c r="D41" s="76"/>
      <c r="E41" s="76"/>
      <c r="F41" s="76"/>
      <c r="G41" s="76"/>
      <c r="H41" s="76"/>
      <c r="I41" s="76"/>
      <c r="J41" s="76"/>
      <c r="K41" s="76"/>
      <c r="L41" s="76" t="str">
        <f>K5</f>
        <v>18-038</v>
      </c>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7"/>
    </row>
    <row r="42" s="4" customFormat="1" ht="36.96" customHeight="1">
      <c r="B42" s="78"/>
      <c r="C42" s="79" t="s">
        <v>18</v>
      </c>
      <c r="D42" s="80"/>
      <c r="E42" s="80"/>
      <c r="F42" s="80"/>
      <c r="G42" s="80"/>
      <c r="H42" s="80"/>
      <c r="I42" s="80"/>
      <c r="J42" s="80"/>
      <c r="K42" s="80"/>
      <c r="L42" s="81" t="str">
        <f>K6</f>
        <v>Srdce v domě, Klentnice</v>
      </c>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2"/>
    </row>
    <row r="43" s="1" customFormat="1" ht="6.96" customHeight="1">
      <c r="B43" s="45"/>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1"/>
    </row>
    <row r="44" s="1" customFormat="1">
      <c r="B44" s="45"/>
      <c r="C44" s="75" t="s">
        <v>23</v>
      </c>
      <c r="D44" s="73"/>
      <c r="E44" s="73"/>
      <c r="F44" s="73"/>
      <c r="G44" s="73"/>
      <c r="H44" s="73"/>
      <c r="I44" s="73"/>
      <c r="J44" s="73"/>
      <c r="K44" s="73"/>
      <c r="L44" s="83" t="str">
        <f>IF(K8="","",K8)</f>
        <v xml:space="preserve"> </v>
      </c>
      <c r="M44" s="73"/>
      <c r="N44" s="73"/>
      <c r="O44" s="73"/>
      <c r="P44" s="73"/>
      <c r="Q44" s="73"/>
      <c r="R44" s="73"/>
      <c r="S44" s="73"/>
      <c r="T44" s="73"/>
      <c r="U44" s="73"/>
      <c r="V44" s="73"/>
      <c r="W44" s="73"/>
      <c r="X44" s="73"/>
      <c r="Y44" s="73"/>
      <c r="Z44" s="73"/>
      <c r="AA44" s="73"/>
      <c r="AB44" s="73"/>
      <c r="AC44" s="73"/>
      <c r="AD44" s="73"/>
      <c r="AE44" s="73"/>
      <c r="AF44" s="73"/>
      <c r="AG44" s="73"/>
      <c r="AH44" s="73"/>
      <c r="AI44" s="75" t="s">
        <v>25</v>
      </c>
      <c r="AJ44" s="73"/>
      <c r="AK44" s="73"/>
      <c r="AL44" s="73"/>
      <c r="AM44" s="84" t="str">
        <f>IF(AN8= "","",AN8)</f>
        <v>21.9.2018</v>
      </c>
      <c r="AN44" s="84"/>
      <c r="AO44" s="73"/>
      <c r="AP44" s="73"/>
      <c r="AQ44" s="73"/>
      <c r="AR44" s="71"/>
    </row>
    <row r="45" s="1" customFormat="1" ht="6.96" customHeight="1">
      <c r="B45" s="45"/>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1"/>
    </row>
    <row r="46" s="1" customFormat="1">
      <c r="B46" s="45"/>
      <c r="C46" s="75" t="s">
        <v>27</v>
      </c>
      <c r="D46" s="73"/>
      <c r="E46" s="73"/>
      <c r="F46" s="73"/>
      <c r="G46" s="73"/>
      <c r="H46" s="73"/>
      <c r="I46" s="73"/>
      <c r="J46" s="73"/>
      <c r="K46" s="73"/>
      <c r="L46" s="76" t="str">
        <f>IF(E11= "","",E11)</f>
        <v xml:space="preserve"> </v>
      </c>
      <c r="M46" s="73"/>
      <c r="N46" s="73"/>
      <c r="O46" s="73"/>
      <c r="P46" s="73"/>
      <c r="Q46" s="73"/>
      <c r="R46" s="73"/>
      <c r="S46" s="73"/>
      <c r="T46" s="73"/>
      <c r="U46" s="73"/>
      <c r="V46" s="73"/>
      <c r="W46" s="73"/>
      <c r="X46" s="73"/>
      <c r="Y46" s="73"/>
      <c r="Z46" s="73"/>
      <c r="AA46" s="73"/>
      <c r="AB46" s="73"/>
      <c r="AC46" s="73"/>
      <c r="AD46" s="73"/>
      <c r="AE46" s="73"/>
      <c r="AF46" s="73"/>
      <c r="AG46" s="73"/>
      <c r="AH46" s="73"/>
      <c r="AI46" s="75" t="s">
        <v>32</v>
      </c>
      <c r="AJ46" s="73"/>
      <c r="AK46" s="73"/>
      <c r="AL46" s="73"/>
      <c r="AM46" s="76" t="str">
        <f>IF(E17="","",E17)</f>
        <v xml:space="preserve"> </v>
      </c>
      <c r="AN46" s="76"/>
      <c r="AO46" s="76"/>
      <c r="AP46" s="76"/>
      <c r="AQ46" s="73"/>
      <c r="AR46" s="71"/>
      <c r="AS46" s="85" t="s">
        <v>50</v>
      </c>
      <c r="AT46" s="86"/>
      <c r="AU46" s="87"/>
      <c r="AV46" s="87"/>
      <c r="AW46" s="87"/>
      <c r="AX46" s="87"/>
      <c r="AY46" s="87"/>
      <c r="AZ46" s="87"/>
      <c r="BA46" s="87"/>
      <c r="BB46" s="87"/>
      <c r="BC46" s="87"/>
      <c r="BD46" s="88"/>
    </row>
    <row r="47" s="1" customFormat="1">
      <c r="B47" s="45"/>
      <c r="C47" s="75" t="s">
        <v>30</v>
      </c>
      <c r="D47" s="73"/>
      <c r="E47" s="73"/>
      <c r="F47" s="73"/>
      <c r="G47" s="73"/>
      <c r="H47" s="73"/>
      <c r="I47" s="73"/>
      <c r="J47" s="73"/>
      <c r="K47" s="73"/>
      <c r="L47" s="76" t="str">
        <f>IF(E14= "Vyplň údaj","",E14)</f>
        <v/>
      </c>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1"/>
      <c r="AS47" s="89"/>
      <c r="AT47" s="90"/>
      <c r="AU47" s="91"/>
      <c r="AV47" s="91"/>
      <c r="AW47" s="91"/>
      <c r="AX47" s="91"/>
      <c r="AY47" s="91"/>
      <c r="AZ47" s="91"/>
      <c r="BA47" s="91"/>
      <c r="BB47" s="91"/>
      <c r="BC47" s="91"/>
      <c r="BD47" s="92"/>
    </row>
    <row r="48" s="1" customFormat="1" ht="10.8" customHeight="1">
      <c r="B48" s="45"/>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1"/>
      <c r="AS48" s="93"/>
      <c r="AT48" s="54"/>
      <c r="AU48" s="46"/>
      <c r="AV48" s="46"/>
      <c r="AW48" s="46"/>
      <c r="AX48" s="46"/>
      <c r="AY48" s="46"/>
      <c r="AZ48" s="46"/>
      <c r="BA48" s="46"/>
      <c r="BB48" s="46"/>
      <c r="BC48" s="46"/>
      <c r="BD48" s="94"/>
    </row>
    <row r="49" s="1" customFormat="1" ht="29.28" customHeight="1">
      <c r="B49" s="45"/>
      <c r="C49" s="95" t="s">
        <v>51</v>
      </c>
      <c r="D49" s="96"/>
      <c r="E49" s="96"/>
      <c r="F49" s="96"/>
      <c r="G49" s="96"/>
      <c r="H49" s="97"/>
      <c r="I49" s="98" t="s">
        <v>52</v>
      </c>
      <c r="J49" s="96"/>
      <c r="K49" s="96"/>
      <c r="L49" s="96"/>
      <c r="M49" s="96"/>
      <c r="N49" s="96"/>
      <c r="O49" s="96"/>
      <c r="P49" s="96"/>
      <c r="Q49" s="96"/>
      <c r="R49" s="96"/>
      <c r="S49" s="96"/>
      <c r="T49" s="96"/>
      <c r="U49" s="96"/>
      <c r="V49" s="96"/>
      <c r="W49" s="96"/>
      <c r="X49" s="96"/>
      <c r="Y49" s="96"/>
      <c r="Z49" s="96"/>
      <c r="AA49" s="96"/>
      <c r="AB49" s="96"/>
      <c r="AC49" s="96"/>
      <c r="AD49" s="96"/>
      <c r="AE49" s="96"/>
      <c r="AF49" s="96"/>
      <c r="AG49" s="99" t="s">
        <v>53</v>
      </c>
      <c r="AH49" s="96"/>
      <c r="AI49" s="96"/>
      <c r="AJ49" s="96"/>
      <c r="AK49" s="96"/>
      <c r="AL49" s="96"/>
      <c r="AM49" s="96"/>
      <c r="AN49" s="98" t="s">
        <v>54</v>
      </c>
      <c r="AO49" s="96"/>
      <c r="AP49" s="96"/>
      <c r="AQ49" s="100" t="s">
        <v>55</v>
      </c>
      <c r="AR49" s="71"/>
      <c r="AS49" s="101" t="s">
        <v>56</v>
      </c>
      <c r="AT49" s="102" t="s">
        <v>57</v>
      </c>
      <c r="AU49" s="102" t="s">
        <v>58</v>
      </c>
      <c r="AV49" s="102" t="s">
        <v>59</v>
      </c>
      <c r="AW49" s="102" t="s">
        <v>60</v>
      </c>
      <c r="AX49" s="102" t="s">
        <v>61</v>
      </c>
      <c r="AY49" s="102" t="s">
        <v>62</v>
      </c>
      <c r="AZ49" s="102" t="s">
        <v>63</v>
      </c>
      <c r="BA49" s="102" t="s">
        <v>64</v>
      </c>
      <c r="BB49" s="102" t="s">
        <v>65</v>
      </c>
      <c r="BC49" s="102" t="s">
        <v>66</v>
      </c>
      <c r="BD49" s="103" t="s">
        <v>67</v>
      </c>
    </row>
    <row r="50" s="1" customFormat="1" ht="10.8" customHeight="1">
      <c r="B50" s="45"/>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1"/>
      <c r="AS50" s="104"/>
      <c r="AT50" s="105"/>
      <c r="AU50" s="105"/>
      <c r="AV50" s="105"/>
      <c r="AW50" s="105"/>
      <c r="AX50" s="105"/>
      <c r="AY50" s="105"/>
      <c r="AZ50" s="105"/>
      <c r="BA50" s="105"/>
      <c r="BB50" s="105"/>
      <c r="BC50" s="105"/>
      <c r="BD50" s="106"/>
    </row>
    <row r="51" s="4" customFormat="1" ht="32.4" customHeight="1">
      <c r="B51" s="78"/>
      <c r="C51" s="107" t="s">
        <v>68</v>
      </c>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9">
        <f>ROUND(AG52,2)</f>
        <v>0</v>
      </c>
      <c r="AH51" s="109"/>
      <c r="AI51" s="109"/>
      <c r="AJ51" s="109"/>
      <c r="AK51" s="109"/>
      <c r="AL51" s="109"/>
      <c r="AM51" s="109"/>
      <c r="AN51" s="110">
        <f>SUM(AG51,AT51)</f>
        <v>0</v>
      </c>
      <c r="AO51" s="110"/>
      <c r="AP51" s="110"/>
      <c r="AQ51" s="111" t="s">
        <v>21</v>
      </c>
      <c r="AR51" s="82"/>
      <c r="AS51" s="112">
        <f>ROUND(AS52,2)</f>
        <v>0</v>
      </c>
      <c r="AT51" s="113">
        <f>ROUND(SUM(AV51:AW51),2)</f>
        <v>0</v>
      </c>
      <c r="AU51" s="114">
        <f>ROUND(AU52,5)</f>
        <v>0</v>
      </c>
      <c r="AV51" s="113">
        <f>ROUND(AZ51*L26,2)</f>
        <v>0</v>
      </c>
      <c r="AW51" s="113">
        <f>ROUND(BA51*L27,2)</f>
        <v>0</v>
      </c>
      <c r="AX51" s="113">
        <f>ROUND(BB51*L26,2)</f>
        <v>0</v>
      </c>
      <c r="AY51" s="113">
        <f>ROUND(BC51*L27,2)</f>
        <v>0</v>
      </c>
      <c r="AZ51" s="113">
        <f>ROUND(AZ52,2)</f>
        <v>0</v>
      </c>
      <c r="BA51" s="113">
        <f>ROUND(BA52,2)</f>
        <v>0</v>
      </c>
      <c r="BB51" s="113">
        <f>ROUND(BB52,2)</f>
        <v>0</v>
      </c>
      <c r="BC51" s="113">
        <f>ROUND(BC52,2)</f>
        <v>0</v>
      </c>
      <c r="BD51" s="115">
        <f>ROUND(BD52,2)</f>
        <v>0</v>
      </c>
      <c r="BS51" s="116" t="s">
        <v>69</v>
      </c>
      <c r="BT51" s="116" t="s">
        <v>70</v>
      </c>
      <c r="BU51" s="117" t="s">
        <v>71</v>
      </c>
      <c r="BV51" s="116" t="s">
        <v>72</v>
      </c>
      <c r="BW51" s="116" t="s">
        <v>7</v>
      </c>
      <c r="BX51" s="116" t="s">
        <v>73</v>
      </c>
      <c r="CL51" s="116" t="s">
        <v>21</v>
      </c>
    </row>
    <row r="52" s="5" customFormat="1" ht="16.5" customHeight="1">
      <c r="A52" s="118" t="s">
        <v>74</v>
      </c>
      <c r="B52" s="119"/>
      <c r="C52" s="120"/>
      <c r="D52" s="121" t="s">
        <v>75</v>
      </c>
      <c r="E52" s="121"/>
      <c r="F52" s="121"/>
      <c r="G52" s="121"/>
      <c r="H52" s="121"/>
      <c r="I52" s="122"/>
      <c r="J52" s="121" t="s">
        <v>76</v>
      </c>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3">
        <f>'01 - Stavební část'!J27</f>
        <v>0</v>
      </c>
      <c r="AH52" s="122"/>
      <c r="AI52" s="122"/>
      <c r="AJ52" s="122"/>
      <c r="AK52" s="122"/>
      <c r="AL52" s="122"/>
      <c r="AM52" s="122"/>
      <c r="AN52" s="123">
        <f>SUM(AG52,AT52)</f>
        <v>0</v>
      </c>
      <c r="AO52" s="122"/>
      <c r="AP52" s="122"/>
      <c r="AQ52" s="124" t="s">
        <v>77</v>
      </c>
      <c r="AR52" s="125"/>
      <c r="AS52" s="126">
        <v>0</v>
      </c>
      <c r="AT52" s="127">
        <f>ROUND(SUM(AV52:AW52),2)</f>
        <v>0</v>
      </c>
      <c r="AU52" s="128">
        <f>'01 - Stavební část'!P88</f>
        <v>0</v>
      </c>
      <c r="AV52" s="127">
        <f>'01 - Stavební část'!J30</f>
        <v>0</v>
      </c>
      <c r="AW52" s="127">
        <f>'01 - Stavební část'!J31</f>
        <v>0</v>
      </c>
      <c r="AX52" s="127">
        <f>'01 - Stavební část'!J32</f>
        <v>0</v>
      </c>
      <c r="AY52" s="127">
        <f>'01 - Stavební část'!J33</f>
        <v>0</v>
      </c>
      <c r="AZ52" s="127">
        <f>'01 - Stavební část'!F30</f>
        <v>0</v>
      </c>
      <c r="BA52" s="127">
        <f>'01 - Stavební část'!F31</f>
        <v>0</v>
      </c>
      <c r="BB52" s="127">
        <f>'01 - Stavební část'!F32</f>
        <v>0</v>
      </c>
      <c r="BC52" s="127">
        <f>'01 - Stavební část'!F33</f>
        <v>0</v>
      </c>
      <c r="BD52" s="129">
        <f>'01 - Stavební část'!F34</f>
        <v>0</v>
      </c>
      <c r="BT52" s="130" t="s">
        <v>78</v>
      </c>
      <c r="BV52" s="130" t="s">
        <v>72</v>
      </c>
      <c r="BW52" s="130" t="s">
        <v>79</v>
      </c>
      <c r="BX52" s="130" t="s">
        <v>7</v>
      </c>
      <c r="CL52" s="130" t="s">
        <v>21</v>
      </c>
      <c r="CM52" s="130" t="s">
        <v>80</v>
      </c>
    </row>
    <row r="53" s="1" customFormat="1" ht="30" customHeight="1">
      <c r="B53" s="45"/>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1"/>
    </row>
    <row r="54" s="1" customFormat="1" ht="6.96" customHeight="1">
      <c r="B54" s="66"/>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71"/>
    </row>
  </sheetData>
  <sheetProtection sheet="1" formatColumns="0" formatRows="0" objects="1" scenarios="1" spinCount="100000" saltValue="jfbQF2w6VhVDVDPHfvAtDN2LHOwGtXrNU5vZ4X6iAXbIa+kBXfuYdEpmWeKBS3+ZRre7oax90Gdlh9dUUUhdiA==" hashValue="k6aw5qSwxcbNIb8gjz4b5pYCNQWS5LsyVglGbH+jN6jxvgwdFQNlqfuHvEv8jXNtmq5fNRoUpaLHrm+RlX6FlA==" algorithmName="SHA-512" password="CC35"/>
  <mergeCells count="41">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G51:AM51"/>
    <mergeCell ref="AN51:AP51"/>
    <mergeCell ref="AR2:BE2"/>
  </mergeCells>
  <hyperlinks>
    <hyperlink ref="K1:S1" location="C2" display="1) Rekapitulace stavby"/>
    <hyperlink ref="W1:AI1" location="C51" display="2) Rekapitulace objektů stavby a soupisů prací"/>
    <hyperlink ref="A52" location="'01 - Stavební část'!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2"/>
      <c r="C1" s="132"/>
      <c r="D1" s="133" t="s">
        <v>1</v>
      </c>
      <c r="E1" s="132"/>
      <c r="F1" s="134" t="s">
        <v>81</v>
      </c>
      <c r="G1" s="134" t="s">
        <v>82</v>
      </c>
      <c r="H1" s="134"/>
      <c r="I1" s="135"/>
      <c r="J1" s="134" t="s">
        <v>83</v>
      </c>
      <c r="K1" s="133" t="s">
        <v>84</v>
      </c>
      <c r="L1" s="134" t="s">
        <v>85</v>
      </c>
      <c r="M1" s="134"/>
      <c r="N1" s="134"/>
      <c r="O1" s="134"/>
      <c r="P1" s="134"/>
      <c r="Q1" s="134"/>
      <c r="R1" s="134"/>
      <c r="S1" s="134"/>
      <c r="T1" s="134"/>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79</v>
      </c>
    </row>
    <row r="3" ht="6.96" customHeight="1">
      <c r="B3" s="24"/>
      <c r="C3" s="25"/>
      <c r="D3" s="25"/>
      <c r="E3" s="25"/>
      <c r="F3" s="25"/>
      <c r="G3" s="25"/>
      <c r="H3" s="25"/>
      <c r="I3" s="136"/>
      <c r="J3" s="25"/>
      <c r="K3" s="26"/>
      <c r="AT3" s="23" t="s">
        <v>80</v>
      </c>
    </row>
    <row r="4" ht="36.96" customHeight="1">
      <c r="B4" s="27"/>
      <c r="C4" s="28"/>
      <c r="D4" s="29" t="s">
        <v>86</v>
      </c>
      <c r="E4" s="28"/>
      <c r="F4" s="28"/>
      <c r="G4" s="28"/>
      <c r="H4" s="28"/>
      <c r="I4" s="137"/>
      <c r="J4" s="28"/>
      <c r="K4" s="30"/>
      <c r="M4" s="31" t="s">
        <v>12</v>
      </c>
      <c r="AT4" s="23" t="s">
        <v>6</v>
      </c>
    </row>
    <row r="5" ht="6.96" customHeight="1">
      <c r="B5" s="27"/>
      <c r="C5" s="28"/>
      <c r="D5" s="28"/>
      <c r="E5" s="28"/>
      <c r="F5" s="28"/>
      <c r="G5" s="28"/>
      <c r="H5" s="28"/>
      <c r="I5" s="137"/>
      <c r="J5" s="28"/>
      <c r="K5" s="30"/>
    </row>
    <row r="6">
      <c r="B6" s="27"/>
      <c r="C6" s="28"/>
      <c r="D6" s="39" t="s">
        <v>18</v>
      </c>
      <c r="E6" s="28"/>
      <c r="F6" s="28"/>
      <c r="G6" s="28"/>
      <c r="H6" s="28"/>
      <c r="I6" s="137"/>
      <c r="J6" s="28"/>
      <c r="K6" s="30"/>
    </row>
    <row r="7" ht="16.5" customHeight="1">
      <c r="B7" s="27"/>
      <c r="C7" s="28"/>
      <c r="D7" s="28"/>
      <c r="E7" s="138" t="str">
        <f>'Rekapitulace stavby'!K6</f>
        <v>Srdce v domě, Klentnice</v>
      </c>
      <c r="F7" s="39"/>
      <c r="G7" s="39"/>
      <c r="H7" s="39"/>
      <c r="I7" s="137"/>
      <c r="J7" s="28"/>
      <c r="K7" s="30"/>
    </row>
    <row r="8" s="1" customFormat="1">
      <c r="B8" s="45"/>
      <c r="C8" s="46"/>
      <c r="D8" s="39" t="s">
        <v>87</v>
      </c>
      <c r="E8" s="46"/>
      <c r="F8" s="46"/>
      <c r="G8" s="46"/>
      <c r="H8" s="46"/>
      <c r="I8" s="139"/>
      <c r="J8" s="46"/>
      <c r="K8" s="50"/>
    </row>
    <row r="9" s="1" customFormat="1" ht="36.96" customHeight="1">
      <c r="B9" s="45"/>
      <c r="C9" s="46"/>
      <c r="D9" s="46"/>
      <c r="E9" s="140" t="s">
        <v>88</v>
      </c>
      <c r="F9" s="46"/>
      <c r="G9" s="46"/>
      <c r="H9" s="46"/>
      <c r="I9" s="139"/>
      <c r="J9" s="46"/>
      <c r="K9" s="50"/>
    </row>
    <row r="10" s="1" customFormat="1">
      <c r="B10" s="45"/>
      <c r="C10" s="46"/>
      <c r="D10" s="46"/>
      <c r="E10" s="46"/>
      <c r="F10" s="46"/>
      <c r="G10" s="46"/>
      <c r="H10" s="46"/>
      <c r="I10" s="139"/>
      <c r="J10" s="46"/>
      <c r="K10" s="50"/>
    </row>
    <row r="11" s="1" customFormat="1" ht="14.4" customHeight="1">
      <c r="B11" s="45"/>
      <c r="C11" s="46"/>
      <c r="D11" s="39" t="s">
        <v>20</v>
      </c>
      <c r="E11" s="46"/>
      <c r="F11" s="34" t="s">
        <v>21</v>
      </c>
      <c r="G11" s="46"/>
      <c r="H11" s="46"/>
      <c r="I11" s="141" t="s">
        <v>22</v>
      </c>
      <c r="J11" s="34" t="s">
        <v>21</v>
      </c>
      <c r="K11" s="50"/>
    </row>
    <row r="12" s="1" customFormat="1" ht="14.4" customHeight="1">
      <c r="B12" s="45"/>
      <c r="C12" s="46"/>
      <c r="D12" s="39" t="s">
        <v>23</v>
      </c>
      <c r="E12" s="46"/>
      <c r="F12" s="34" t="s">
        <v>24</v>
      </c>
      <c r="G12" s="46"/>
      <c r="H12" s="46"/>
      <c r="I12" s="141" t="s">
        <v>25</v>
      </c>
      <c r="J12" s="142" t="str">
        <f>'Rekapitulace stavby'!AN8</f>
        <v>21.9.2018</v>
      </c>
      <c r="K12" s="50"/>
    </row>
    <row r="13" s="1" customFormat="1" ht="10.8" customHeight="1">
      <c r="B13" s="45"/>
      <c r="C13" s="46"/>
      <c r="D13" s="46"/>
      <c r="E13" s="46"/>
      <c r="F13" s="46"/>
      <c r="G13" s="46"/>
      <c r="H13" s="46"/>
      <c r="I13" s="139"/>
      <c r="J13" s="46"/>
      <c r="K13" s="50"/>
    </row>
    <row r="14" s="1" customFormat="1" ht="14.4" customHeight="1">
      <c r="B14" s="45"/>
      <c r="C14" s="46"/>
      <c r="D14" s="39" t="s">
        <v>27</v>
      </c>
      <c r="E14" s="46"/>
      <c r="F14" s="46"/>
      <c r="G14" s="46"/>
      <c r="H14" s="46"/>
      <c r="I14" s="141" t="s">
        <v>28</v>
      </c>
      <c r="J14" s="34" t="str">
        <f>IF('Rekapitulace stavby'!AN10="","",'Rekapitulace stavby'!AN10)</f>
        <v/>
      </c>
      <c r="K14" s="50"/>
    </row>
    <row r="15" s="1" customFormat="1" ht="18" customHeight="1">
      <c r="B15" s="45"/>
      <c r="C15" s="46"/>
      <c r="D15" s="46"/>
      <c r="E15" s="34" t="str">
        <f>IF('Rekapitulace stavby'!E11="","",'Rekapitulace stavby'!E11)</f>
        <v xml:space="preserve"> </v>
      </c>
      <c r="F15" s="46"/>
      <c r="G15" s="46"/>
      <c r="H15" s="46"/>
      <c r="I15" s="141" t="s">
        <v>29</v>
      </c>
      <c r="J15" s="34" t="str">
        <f>IF('Rekapitulace stavby'!AN11="","",'Rekapitulace stavby'!AN11)</f>
        <v/>
      </c>
      <c r="K15" s="50"/>
    </row>
    <row r="16" s="1" customFormat="1" ht="6.96" customHeight="1">
      <c r="B16" s="45"/>
      <c r="C16" s="46"/>
      <c r="D16" s="46"/>
      <c r="E16" s="46"/>
      <c r="F16" s="46"/>
      <c r="G16" s="46"/>
      <c r="H16" s="46"/>
      <c r="I16" s="139"/>
      <c r="J16" s="46"/>
      <c r="K16" s="50"/>
    </row>
    <row r="17" s="1" customFormat="1" ht="14.4" customHeight="1">
      <c r="B17" s="45"/>
      <c r="C17" s="46"/>
      <c r="D17" s="39" t="s">
        <v>30</v>
      </c>
      <c r="E17" s="46"/>
      <c r="F17" s="46"/>
      <c r="G17" s="46"/>
      <c r="H17" s="46"/>
      <c r="I17" s="141"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1" t="s">
        <v>29</v>
      </c>
      <c r="J18" s="34" t="str">
        <f>IF('Rekapitulace stavby'!AN14="Vyplň údaj","",IF('Rekapitulace stavby'!AN14="","",'Rekapitulace stavby'!AN14))</f>
        <v/>
      </c>
      <c r="K18" s="50"/>
    </row>
    <row r="19" s="1" customFormat="1" ht="6.96" customHeight="1">
      <c r="B19" s="45"/>
      <c r="C19" s="46"/>
      <c r="D19" s="46"/>
      <c r="E19" s="46"/>
      <c r="F19" s="46"/>
      <c r="G19" s="46"/>
      <c r="H19" s="46"/>
      <c r="I19" s="139"/>
      <c r="J19" s="46"/>
      <c r="K19" s="50"/>
    </row>
    <row r="20" s="1" customFormat="1" ht="14.4" customHeight="1">
      <c r="B20" s="45"/>
      <c r="C20" s="46"/>
      <c r="D20" s="39" t="s">
        <v>32</v>
      </c>
      <c r="E20" s="46"/>
      <c r="F20" s="46"/>
      <c r="G20" s="46"/>
      <c r="H20" s="46"/>
      <c r="I20" s="141" t="s">
        <v>28</v>
      </c>
      <c r="J20" s="34" t="str">
        <f>IF('Rekapitulace stavby'!AN16="","",'Rekapitulace stavby'!AN16)</f>
        <v/>
      </c>
      <c r="K20" s="50"/>
    </row>
    <row r="21" s="1" customFormat="1" ht="18" customHeight="1">
      <c r="B21" s="45"/>
      <c r="C21" s="46"/>
      <c r="D21" s="46"/>
      <c r="E21" s="34" t="str">
        <f>IF('Rekapitulace stavby'!E17="","",'Rekapitulace stavby'!E17)</f>
        <v xml:space="preserve"> </v>
      </c>
      <c r="F21" s="46"/>
      <c r="G21" s="46"/>
      <c r="H21" s="46"/>
      <c r="I21" s="141" t="s">
        <v>29</v>
      </c>
      <c r="J21" s="34" t="str">
        <f>IF('Rekapitulace stavby'!AN17="","",'Rekapitulace stavby'!AN17)</f>
        <v/>
      </c>
      <c r="K21" s="50"/>
    </row>
    <row r="22" s="1" customFormat="1" ht="6.96" customHeight="1">
      <c r="B22" s="45"/>
      <c r="C22" s="46"/>
      <c r="D22" s="46"/>
      <c r="E22" s="46"/>
      <c r="F22" s="46"/>
      <c r="G22" s="46"/>
      <c r="H22" s="46"/>
      <c r="I22" s="139"/>
      <c r="J22" s="46"/>
      <c r="K22" s="50"/>
    </row>
    <row r="23" s="1" customFormat="1" ht="14.4" customHeight="1">
      <c r="B23" s="45"/>
      <c r="C23" s="46"/>
      <c r="D23" s="39" t="s">
        <v>34</v>
      </c>
      <c r="E23" s="46"/>
      <c r="F23" s="46"/>
      <c r="G23" s="46"/>
      <c r="H23" s="46"/>
      <c r="I23" s="139"/>
      <c r="J23" s="46"/>
      <c r="K23" s="50"/>
    </row>
    <row r="24" s="6" customFormat="1" ht="16.5" customHeight="1">
      <c r="B24" s="143"/>
      <c r="C24" s="144"/>
      <c r="D24" s="144"/>
      <c r="E24" s="43" t="s">
        <v>21</v>
      </c>
      <c r="F24" s="43"/>
      <c r="G24" s="43"/>
      <c r="H24" s="43"/>
      <c r="I24" s="145"/>
      <c r="J24" s="144"/>
      <c r="K24" s="146"/>
    </row>
    <row r="25" s="1" customFormat="1" ht="6.96" customHeight="1">
      <c r="B25" s="45"/>
      <c r="C25" s="46"/>
      <c r="D25" s="46"/>
      <c r="E25" s="46"/>
      <c r="F25" s="46"/>
      <c r="G25" s="46"/>
      <c r="H25" s="46"/>
      <c r="I25" s="139"/>
      <c r="J25" s="46"/>
      <c r="K25" s="50"/>
    </row>
    <row r="26" s="1" customFormat="1" ht="6.96" customHeight="1">
      <c r="B26" s="45"/>
      <c r="C26" s="46"/>
      <c r="D26" s="105"/>
      <c r="E26" s="105"/>
      <c r="F26" s="105"/>
      <c r="G26" s="105"/>
      <c r="H26" s="105"/>
      <c r="I26" s="147"/>
      <c r="J26" s="105"/>
      <c r="K26" s="148"/>
    </row>
    <row r="27" s="1" customFormat="1" ht="25.44" customHeight="1">
      <c r="B27" s="45"/>
      <c r="C27" s="46"/>
      <c r="D27" s="149" t="s">
        <v>36</v>
      </c>
      <c r="E27" s="46"/>
      <c r="F27" s="46"/>
      <c r="G27" s="46"/>
      <c r="H27" s="46"/>
      <c r="I27" s="139"/>
      <c r="J27" s="150">
        <f>ROUND(J88,2)</f>
        <v>0</v>
      </c>
      <c r="K27" s="50"/>
    </row>
    <row r="28" s="1" customFormat="1" ht="6.96" customHeight="1">
      <c r="B28" s="45"/>
      <c r="C28" s="46"/>
      <c r="D28" s="105"/>
      <c r="E28" s="105"/>
      <c r="F28" s="105"/>
      <c r="G28" s="105"/>
      <c r="H28" s="105"/>
      <c r="I28" s="147"/>
      <c r="J28" s="105"/>
      <c r="K28" s="148"/>
    </row>
    <row r="29" s="1" customFormat="1" ht="14.4" customHeight="1">
      <c r="B29" s="45"/>
      <c r="C29" s="46"/>
      <c r="D29" s="46"/>
      <c r="E29" s="46"/>
      <c r="F29" s="51" t="s">
        <v>38</v>
      </c>
      <c r="G29" s="46"/>
      <c r="H29" s="46"/>
      <c r="I29" s="151" t="s">
        <v>37</v>
      </c>
      <c r="J29" s="51" t="s">
        <v>39</v>
      </c>
      <c r="K29" s="50"/>
    </row>
    <row r="30" s="1" customFormat="1" ht="14.4" customHeight="1">
      <c r="B30" s="45"/>
      <c r="C30" s="46"/>
      <c r="D30" s="54" t="s">
        <v>40</v>
      </c>
      <c r="E30" s="54" t="s">
        <v>41</v>
      </c>
      <c r="F30" s="152">
        <f>ROUND(SUM(BE88:BE225), 2)</f>
        <v>0</v>
      </c>
      <c r="G30" s="46"/>
      <c r="H30" s="46"/>
      <c r="I30" s="153">
        <v>0.20999999999999999</v>
      </c>
      <c r="J30" s="152">
        <f>ROUND(ROUND((SUM(BE88:BE225)), 2)*I30, 2)</f>
        <v>0</v>
      </c>
      <c r="K30" s="50"/>
    </row>
    <row r="31" s="1" customFormat="1" ht="14.4" customHeight="1">
      <c r="B31" s="45"/>
      <c r="C31" s="46"/>
      <c r="D31" s="46"/>
      <c r="E31" s="54" t="s">
        <v>42</v>
      </c>
      <c r="F31" s="152">
        <f>ROUND(SUM(BF88:BF225), 2)</f>
        <v>0</v>
      </c>
      <c r="G31" s="46"/>
      <c r="H31" s="46"/>
      <c r="I31" s="153">
        <v>0.14999999999999999</v>
      </c>
      <c r="J31" s="152">
        <f>ROUND(ROUND((SUM(BF88:BF225)), 2)*I31, 2)</f>
        <v>0</v>
      </c>
      <c r="K31" s="50"/>
    </row>
    <row r="32" hidden="1" s="1" customFormat="1" ht="14.4" customHeight="1">
      <c r="B32" s="45"/>
      <c r="C32" s="46"/>
      <c r="D32" s="46"/>
      <c r="E32" s="54" t="s">
        <v>43</v>
      </c>
      <c r="F32" s="152">
        <f>ROUND(SUM(BG88:BG225), 2)</f>
        <v>0</v>
      </c>
      <c r="G32" s="46"/>
      <c r="H32" s="46"/>
      <c r="I32" s="153">
        <v>0.20999999999999999</v>
      </c>
      <c r="J32" s="152">
        <v>0</v>
      </c>
      <c r="K32" s="50"/>
    </row>
    <row r="33" hidden="1" s="1" customFormat="1" ht="14.4" customHeight="1">
      <c r="B33" s="45"/>
      <c r="C33" s="46"/>
      <c r="D33" s="46"/>
      <c r="E33" s="54" t="s">
        <v>44</v>
      </c>
      <c r="F33" s="152">
        <f>ROUND(SUM(BH88:BH225), 2)</f>
        <v>0</v>
      </c>
      <c r="G33" s="46"/>
      <c r="H33" s="46"/>
      <c r="I33" s="153">
        <v>0.14999999999999999</v>
      </c>
      <c r="J33" s="152">
        <v>0</v>
      </c>
      <c r="K33" s="50"/>
    </row>
    <row r="34" hidden="1" s="1" customFormat="1" ht="14.4" customHeight="1">
      <c r="B34" s="45"/>
      <c r="C34" s="46"/>
      <c r="D34" s="46"/>
      <c r="E34" s="54" t="s">
        <v>45</v>
      </c>
      <c r="F34" s="152">
        <f>ROUND(SUM(BI88:BI225), 2)</f>
        <v>0</v>
      </c>
      <c r="G34" s="46"/>
      <c r="H34" s="46"/>
      <c r="I34" s="153">
        <v>0</v>
      </c>
      <c r="J34" s="152">
        <v>0</v>
      </c>
      <c r="K34" s="50"/>
    </row>
    <row r="35" s="1" customFormat="1" ht="6.96" customHeight="1">
      <c r="B35" s="45"/>
      <c r="C35" s="46"/>
      <c r="D35" s="46"/>
      <c r="E35" s="46"/>
      <c r="F35" s="46"/>
      <c r="G35" s="46"/>
      <c r="H35" s="46"/>
      <c r="I35" s="139"/>
      <c r="J35" s="46"/>
      <c r="K35" s="50"/>
    </row>
    <row r="36" s="1" customFormat="1" ht="25.44" customHeight="1">
      <c r="B36" s="45"/>
      <c r="C36" s="154"/>
      <c r="D36" s="155" t="s">
        <v>46</v>
      </c>
      <c r="E36" s="97"/>
      <c r="F36" s="97"/>
      <c r="G36" s="156" t="s">
        <v>47</v>
      </c>
      <c r="H36" s="157" t="s">
        <v>48</v>
      </c>
      <c r="I36" s="158"/>
      <c r="J36" s="159">
        <f>SUM(J27:J34)</f>
        <v>0</v>
      </c>
      <c r="K36" s="160"/>
    </row>
    <row r="37" s="1" customFormat="1" ht="14.4" customHeight="1">
      <c r="B37" s="66"/>
      <c r="C37" s="67"/>
      <c r="D37" s="67"/>
      <c r="E37" s="67"/>
      <c r="F37" s="67"/>
      <c r="G37" s="67"/>
      <c r="H37" s="67"/>
      <c r="I37" s="161"/>
      <c r="J37" s="67"/>
      <c r="K37" s="68"/>
    </row>
    <row r="41" s="1" customFormat="1" ht="6.96" customHeight="1">
      <c r="B41" s="162"/>
      <c r="C41" s="163"/>
      <c r="D41" s="163"/>
      <c r="E41" s="163"/>
      <c r="F41" s="163"/>
      <c r="G41" s="163"/>
      <c r="H41" s="163"/>
      <c r="I41" s="164"/>
      <c r="J41" s="163"/>
      <c r="K41" s="165"/>
    </row>
    <row r="42" s="1" customFormat="1" ht="36.96" customHeight="1">
      <c r="B42" s="45"/>
      <c r="C42" s="29" t="s">
        <v>89</v>
      </c>
      <c r="D42" s="46"/>
      <c r="E42" s="46"/>
      <c r="F42" s="46"/>
      <c r="G42" s="46"/>
      <c r="H42" s="46"/>
      <c r="I42" s="139"/>
      <c r="J42" s="46"/>
      <c r="K42" s="50"/>
    </row>
    <row r="43" s="1" customFormat="1" ht="6.96" customHeight="1">
      <c r="B43" s="45"/>
      <c r="C43" s="46"/>
      <c r="D43" s="46"/>
      <c r="E43" s="46"/>
      <c r="F43" s="46"/>
      <c r="G43" s="46"/>
      <c r="H43" s="46"/>
      <c r="I43" s="139"/>
      <c r="J43" s="46"/>
      <c r="K43" s="50"/>
    </row>
    <row r="44" s="1" customFormat="1" ht="14.4" customHeight="1">
      <c r="B44" s="45"/>
      <c r="C44" s="39" t="s">
        <v>18</v>
      </c>
      <c r="D44" s="46"/>
      <c r="E44" s="46"/>
      <c r="F44" s="46"/>
      <c r="G44" s="46"/>
      <c r="H44" s="46"/>
      <c r="I44" s="139"/>
      <c r="J44" s="46"/>
      <c r="K44" s="50"/>
    </row>
    <row r="45" s="1" customFormat="1" ht="16.5" customHeight="1">
      <c r="B45" s="45"/>
      <c r="C45" s="46"/>
      <c r="D45" s="46"/>
      <c r="E45" s="138" t="str">
        <f>E7</f>
        <v>Srdce v domě, Klentnice</v>
      </c>
      <c r="F45" s="39"/>
      <c r="G45" s="39"/>
      <c r="H45" s="39"/>
      <c r="I45" s="139"/>
      <c r="J45" s="46"/>
      <c r="K45" s="50"/>
    </row>
    <row r="46" s="1" customFormat="1" ht="14.4" customHeight="1">
      <c r="B46" s="45"/>
      <c r="C46" s="39" t="s">
        <v>87</v>
      </c>
      <c r="D46" s="46"/>
      <c r="E46" s="46"/>
      <c r="F46" s="46"/>
      <c r="G46" s="46"/>
      <c r="H46" s="46"/>
      <c r="I46" s="139"/>
      <c r="J46" s="46"/>
      <c r="K46" s="50"/>
    </row>
    <row r="47" s="1" customFormat="1" ht="17.25" customHeight="1">
      <c r="B47" s="45"/>
      <c r="C47" s="46"/>
      <c r="D47" s="46"/>
      <c r="E47" s="140" t="str">
        <f>E9</f>
        <v>01 - Stavební část</v>
      </c>
      <c r="F47" s="46"/>
      <c r="G47" s="46"/>
      <c r="H47" s="46"/>
      <c r="I47" s="139"/>
      <c r="J47" s="46"/>
      <c r="K47" s="50"/>
    </row>
    <row r="48" s="1" customFormat="1" ht="6.96" customHeight="1">
      <c r="B48" s="45"/>
      <c r="C48" s="46"/>
      <c r="D48" s="46"/>
      <c r="E48" s="46"/>
      <c r="F48" s="46"/>
      <c r="G48" s="46"/>
      <c r="H48" s="46"/>
      <c r="I48" s="139"/>
      <c r="J48" s="46"/>
      <c r="K48" s="50"/>
    </row>
    <row r="49" s="1" customFormat="1" ht="18" customHeight="1">
      <c r="B49" s="45"/>
      <c r="C49" s="39" t="s">
        <v>23</v>
      </c>
      <c r="D49" s="46"/>
      <c r="E49" s="46"/>
      <c r="F49" s="34" t="str">
        <f>F12</f>
        <v xml:space="preserve"> </v>
      </c>
      <c r="G49" s="46"/>
      <c r="H49" s="46"/>
      <c r="I49" s="141" t="s">
        <v>25</v>
      </c>
      <c r="J49" s="142" t="str">
        <f>IF(J12="","",J12)</f>
        <v>21.9.2018</v>
      </c>
      <c r="K49" s="50"/>
    </row>
    <row r="50" s="1" customFormat="1" ht="6.96" customHeight="1">
      <c r="B50" s="45"/>
      <c r="C50" s="46"/>
      <c r="D50" s="46"/>
      <c r="E50" s="46"/>
      <c r="F50" s="46"/>
      <c r="G50" s="46"/>
      <c r="H50" s="46"/>
      <c r="I50" s="139"/>
      <c r="J50" s="46"/>
      <c r="K50" s="50"/>
    </row>
    <row r="51" s="1" customFormat="1">
      <c r="B51" s="45"/>
      <c r="C51" s="39" t="s">
        <v>27</v>
      </c>
      <c r="D51" s="46"/>
      <c r="E51" s="46"/>
      <c r="F51" s="34" t="str">
        <f>E15</f>
        <v xml:space="preserve"> </v>
      </c>
      <c r="G51" s="46"/>
      <c r="H51" s="46"/>
      <c r="I51" s="141" t="s">
        <v>32</v>
      </c>
      <c r="J51" s="43" t="str">
        <f>E21</f>
        <v xml:space="preserve"> </v>
      </c>
      <c r="K51" s="50"/>
    </row>
    <row r="52" s="1" customFormat="1" ht="14.4" customHeight="1">
      <c r="B52" s="45"/>
      <c r="C52" s="39" t="s">
        <v>30</v>
      </c>
      <c r="D52" s="46"/>
      <c r="E52" s="46"/>
      <c r="F52" s="34" t="str">
        <f>IF(E18="","",E18)</f>
        <v/>
      </c>
      <c r="G52" s="46"/>
      <c r="H52" s="46"/>
      <c r="I52" s="139"/>
      <c r="J52" s="166"/>
      <c r="K52" s="50"/>
    </row>
    <row r="53" s="1" customFormat="1" ht="10.32" customHeight="1">
      <c r="B53" s="45"/>
      <c r="C53" s="46"/>
      <c r="D53" s="46"/>
      <c r="E53" s="46"/>
      <c r="F53" s="46"/>
      <c r="G53" s="46"/>
      <c r="H53" s="46"/>
      <c r="I53" s="139"/>
      <c r="J53" s="46"/>
      <c r="K53" s="50"/>
    </row>
    <row r="54" s="1" customFormat="1" ht="29.28" customHeight="1">
      <c r="B54" s="45"/>
      <c r="C54" s="167" t="s">
        <v>90</v>
      </c>
      <c r="D54" s="154"/>
      <c r="E54" s="154"/>
      <c r="F54" s="154"/>
      <c r="G54" s="154"/>
      <c r="H54" s="154"/>
      <c r="I54" s="168"/>
      <c r="J54" s="169" t="s">
        <v>91</v>
      </c>
      <c r="K54" s="170"/>
    </row>
    <row r="55" s="1" customFormat="1" ht="10.32" customHeight="1">
      <c r="B55" s="45"/>
      <c r="C55" s="46"/>
      <c r="D55" s="46"/>
      <c r="E55" s="46"/>
      <c r="F55" s="46"/>
      <c r="G55" s="46"/>
      <c r="H55" s="46"/>
      <c r="I55" s="139"/>
      <c r="J55" s="46"/>
      <c r="K55" s="50"/>
    </row>
    <row r="56" s="1" customFormat="1" ht="29.28" customHeight="1">
      <c r="B56" s="45"/>
      <c r="C56" s="171" t="s">
        <v>92</v>
      </c>
      <c r="D56" s="46"/>
      <c r="E56" s="46"/>
      <c r="F56" s="46"/>
      <c r="G56" s="46"/>
      <c r="H56" s="46"/>
      <c r="I56" s="139"/>
      <c r="J56" s="150">
        <f>J88</f>
        <v>0</v>
      </c>
      <c r="K56" s="50"/>
      <c r="AU56" s="23" t="s">
        <v>93</v>
      </c>
    </row>
    <row r="57" s="7" customFormat="1" ht="24.96" customHeight="1">
      <c r="B57" s="172"/>
      <c r="C57" s="173"/>
      <c r="D57" s="174" t="s">
        <v>94</v>
      </c>
      <c r="E57" s="175"/>
      <c r="F57" s="175"/>
      <c r="G57" s="175"/>
      <c r="H57" s="175"/>
      <c r="I57" s="176"/>
      <c r="J57" s="177">
        <f>J89</f>
        <v>0</v>
      </c>
      <c r="K57" s="178"/>
    </row>
    <row r="58" s="8" customFormat="1" ht="19.92" customHeight="1">
      <c r="B58" s="179"/>
      <c r="C58" s="180"/>
      <c r="D58" s="181" t="s">
        <v>95</v>
      </c>
      <c r="E58" s="182"/>
      <c r="F58" s="182"/>
      <c r="G58" s="182"/>
      <c r="H58" s="182"/>
      <c r="I58" s="183"/>
      <c r="J58" s="184">
        <f>J90</f>
        <v>0</v>
      </c>
      <c r="K58" s="185"/>
    </row>
    <row r="59" s="8" customFormat="1" ht="19.92" customHeight="1">
      <c r="B59" s="179"/>
      <c r="C59" s="180"/>
      <c r="D59" s="181" t="s">
        <v>96</v>
      </c>
      <c r="E59" s="182"/>
      <c r="F59" s="182"/>
      <c r="G59" s="182"/>
      <c r="H59" s="182"/>
      <c r="I59" s="183"/>
      <c r="J59" s="184">
        <f>J94</f>
        <v>0</v>
      </c>
      <c r="K59" s="185"/>
    </row>
    <row r="60" s="8" customFormat="1" ht="19.92" customHeight="1">
      <c r="B60" s="179"/>
      <c r="C60" s="180"/>
      <c r="D60" s="181" t="s">
        <v>97</v>
      </c>
      <c r="E60" s="182"/>
      <c r="F60" s="182"/>
      <c r="G60" s="182"/>
      <c r="H60" s="182"/>
      <c r="I60" s="183"/>
      <c r="J60" s="184">
        <f>J107</f>
        <v>0</v>
      </c>
      <c r="K60" s="185"/>
    </row>
    <row r="61" s="8" customFormat="1" ht="19.92" customHeight="1">
      <c r="B61" s="179"/>
      <c r="C61" s="180"/>
      <c r="D61" s="181" t="s">
        <v>98</v>
      </c>
      <c r="E61" s="182"/>
      <c r="F61" s="182"/>
      <c r="G61" s="182"/>
      <c r="H61" s="182"/>
      <c r="I61" s="183"/>
      <c r="J61" s="184">
        <f>J110</f>
        <v>0</v>
      </c>
      <c r="K61" s="185"/>
    </row>
    <row r="62" s="7" customFormat="1" ht="24.96" customHeight="1">
      <c r="B62" s="172"/>
      <c r="C62" s="173"/>
      <c r="D62" s="174" t="s">
        <v>99</v>
      </c>
      <c r="E62" s="175"/>
      <c r="F62" s="175"/>
      <c r="G62" s="175"/>
      <c r="H62" s="175"/>
      <c r="I62" s="176"/>
      <c r="J62" s="177">
        <f>J115</f>
        <v>0</v>
      </c>
      <c r="K62" s="178"/>
    </row>
    <row r="63" s="8" customFormat="1" ht="19.92" customHeight="1">
      <c r="B63" s="179"/>
      <c r="C63" s="180"/>
      <c r="D63" s="181" t="s">
        <v>100</v>
      </c>
      <c r="E63" s="182"/>
      <c r="F63" s="182"/>
      <c r="G63" s="182"/>
      <c r="H63" s="182"/>
      <c r="I63" s="183"/>
      <c r="J63" s="184">
        <f>J116</f>
        <v>0</v>
      </c>
      <c r="K63" s="185"/>
    </row>
    <row r="64" s="8" customFormat="1" ht="19.92" customHeight="1">
      <c r="B64" s="179"/>
      <c r="C64" s="180"/>
      <c r="D64" s="181" t="s">
        <v>101</v>
      </c>
      <c r="E64" s="182"/>
      <c r="F64" s="182"/>
      <c r="G64" s="182"/>
      <c r="H64" s="182"/>
      <c r="I64" s="183"/>
      <c r="J64" s="184">
        <f>J118</f>
        <v>0</v>
      </c>
      <c r="K64" s="185"/>
    </row>
    <row r="65" s="8" customFormat="1" ht="19.92" customHeight="1">
      <c r="B65" s="179"/>
      <c r="C65" s="180"/>
      <c r="D65" s="181" t="s">
        <v>102</v>
      </c>
      <c r="E65" s="182"/>
      <c r="F65" s="182"/>
      <c r="G65" s="182"/>
      <c r="H65" s="182"/>
      <c r="I65" s="183"/>
      <c r="J65" s="184">
        <f>J126</f>
        <v>0</v>
      </c>
      <c r="K65" s="185"/>
    </row>
    <row r="66" s="8" customFormat="1" ht="19.92" customHeight="1">
      <c r="B66" s="179"/>
      <c r="C66" s="180"/>
      <c r="D66" s="181" t="s">
        <v>103</v>
      </c>
      <c r="E66" s="182"/>
      <c r="F66" s="182"/>
      <c r="G66" s="182"/>
      <c r="H66" s="182"/>
      <c r="I66" s="183"/>
      <c r="J66" s="184">
        <f>J172</f>
        <v>0</v>
      </c>
      <c r="K66" s="185"/>
    </row>
    <row r="67" s="8" customFormat="1" ht="19.92" customHeight="1">
      <c r="B67" s="179"/>
      <c r="C67" s="180"/>
      <c r="D67" s="181" t="s">
        <v>104</v>
      </c>
      <c r="E67" s="182"/>
      <c r="F67" s="182"/>
      <c r="G67" s="182"/>
      <c r="H67" s="182"/>
      <c r="I67" s="183"/>
      <c r="J67" s="184">
        <f>J194</f>
        <v>0</v>
      </c>
      <c r="K67" s="185"/>
    </row>
    <row r="68" s="8" customFormat="1" ht="19.92" customHeight="1">
      <c r="B68" s="179"/>
      <c r="C68" s="180"/>
      <c r="D68" s="181" t="s">
        <v>105</v>
      </c>
      <c r="E68" s="182"/>
      <c r="F68" s="182"/>
      <c r="G68" s="182"/>
      <c r="H68" s="182"/>
      <c r="I68" s="183"/>
      <c r="J68" s="184">
        <f>J205</f>
        <v>0</v>
      </c>
      <c r="K68" s="185"/>
    </row>
    <row r="69" s="1" customFormat="1" ht="21.84" customHeight="1">
      <c r="B69" s="45"/>
      <c r="C69" s="46"/>
      <c r="D69" s="46"/>
      <c r="E69" s="46"/>
      <c r="F69" s="46"/>
      <c r="G69" s="46"/>
      <c r="H69" s="46"/>
      <c r="I69" s="139"/>
      <c r="J69" s="46"/>
      <c r="K69" s="50"/>
    </row>
    <row r="70" s="1" customFormat="1" ht="6.96" customHeight="1">
      <c r="B70" s="66"/>
      <c r="C70" s="67"/>
      <c r="D70" s="67"/>
      <c r="E70" s="67"/>
      <c r="F70" s="67"/>
      <c r="G70" s="67"/>
      <c r="H70" s="67"/>
      <c r="I70" s="161"/>
      <c r="J70" s="67"/>
      <c r="K70" s="68"/>
    </row>
    <row r="74" s="1" customFormat="1" ht="6.96" customHeight="1">
      <c r="B74" s="69"/>
      <c r="C74" s="70"/>
      <c r="D74" s="70"/>
      <c r="E74" s="70"/>
      <c r="F74" s="70"/>
      <c r="G74" s="70"/>
      <c r="H74" s="70"/>
      <c r="I74" s="164"/>
      <c r="J74" s="70"/>
      <c r="K74" s="70"/>
      <c r="L74" s="71"/>
    </row>
    <row r="75" s="1" customFormat="1" ht="36.96" customHeight="1">
      <c r="B75" s="45"/>
      <c r="C75" s="72" t="s">
        <v>106</v>
      </c>
      <c r="D75" s="73"/>
      <c r="E75" s="73"/>
      <c r="F75" s="73"/>
      <c r="G75" s="73"/>
      <c r="H75" s="73"/>
      <c r="I75" s="186"/>
      <c r="J75" s="73"/>
      <c r="K75" s="73"/>
      <c r="L75" s="71"/>
    </row>
    <row r="76" s="1" customFormat="1" ht="6.96" customHeight="1">
      <c r="B76" s="45"/>
      <c r="C76" s="73"/>
      <c r="D76" s="73"/>
      <c r="E76" s="73"/>
      <c r="F76" s="73"/>
      <c r="G76" s="73"/>
      <c r="H76" s="73"/>
      <c r="I76" s="186"/>
      <c r="J76" s="73"/>
      <c r="K76" s="73"/>
      <c r="L76" s="71"/>
    </row>
    <row r="77" s="1" customFormat="1" ht="14.4" customHeight="1">
      <c r="B77" s="45"/>
      <c r="C77" s="75" t="s">
        <v>18</v>
      </c>
      <c r="D77" s="73"/>
      <c r="E77" s="73"/>
      <c r="F77" s="73"/>
      <c r="G77" s="73"/>
      <c r="H77" s="73"/>
      <c r="I77" s="186"/>
      <c r="J77" s="73"/>
      <c r="K77" s="73"/>
      <c r="L77" s="71"/>
    </row>
    <row r="78" s="1" customFormat="1" ht="16.5" customHeight="1">
      <c r="B78" s="45"/>
      <c r="C78" s="73"/>
      <c r="D78" s="73"/>
      <c r="E78" s="187" t="str">
        <f>E7</f>
        <v>Srdce v domě, Klentnice</v>
      </c>
      <c r="F78" s="75"/>
      <c r="G78" s="75"/>
      <c r="H78" s="75"/>
      <c r="I78" s="186"/>
      <c r="J78" s="73"/>
      <c r="K78" s="73"/>
      <c r="L78" s="71"/>
    </row>
    <row r="79" s="1" customFormat="1" ht="14.4" customHeight="1">
      <c r="B79" s="45"/>
      <c r="C79" s="75" t="s">
        <v>87</v>
      </c>
      <c r="D79" s="73"/>
      <c r="E79" s="73"/>
      <c r="F79" s="73"/>
      <c r="G79" s="73"/>
      <c r="H79" s="73"/>
      <c r="I79" s="186"/>
      <c r="J79" s="73"/>
      <c r="K79" s="73"/>
      <c r="L79" s="71"/>
    </row>
    <row r="80" s="1" customFormat="1" ht="17.25" customHeight="1">
      <c r="B80" s="45"/>
      <c r="C80" s="73"/>
      <c r="D80" s="73"/>
      <c r="E80" s="81" t="str">
        <f>E9</f>
        <v>01 - Stavební část</v>
      </c>
      <c r="F80" s="73"/>
      <c r="G80" s="73"/>
      <c r="H80" s="73"/>
      <c r="I80" s="186"/>
      <c r="J80" s="73"/>
      <c r="K80" s="73"/>
      <c r="L80" s="71"/>
    </row>
    <row r="81" s="1" customFormat="1" ht="6.96" customHeight="1">
      <c r="B81" s="45"/>
      <c r="C81" s="73"/>
      <c r="D81" s="73"/>
      <c r="E81" s="73"/>
      <c r="F81" s="73"/>
      <c r="G81" s="73"/>
      <c r="H81" s="73"/>
      <c r="I81" s="186"/>
      <c r="J81" s="73"/>
      <c r="K81" s="73"/>
      <c r="L81" s="71"/>
    </row>
    <row r="82" s="1" customFormat="1" ht="18" customHeight="1">
      <c r="B82" s="45"/>
      <c r="C82" s="75" t="s">
        <v>23</v>
      </c>
      <c r="D82" s="73"/>
      <c r="E82" s="73"/>
      <c r="F82" s="188" t="str">
        <f>F12</f>
        <v xml:space="preserve"> </v>
      </c>
      <c r="G82" s="73"/>
      <c r="H82" s="73"/>
      <c r="I82" s="189" t="s">
        <v>25</v>
      </c>
      <c r="J82" s="84" t="str">
        <f>IF(J12="","",J12)</f>
        <v>21.9.2018</v>
      </c>
      <c r="K82" s="73"/>
      <c r="L82" s="71"/>
    </row>
    <row r="83" s="1" customFormat="1" ht="6.96" customHeight="1">
      <c r="B83" s="45"/>
      <c r="C83" s="73"/>
      <c r="D83" s="73"/>
      <c r="E83" s="73"/>
      <c r="F83" s="73"/>
      <c r="G83" s="73"/>
      <c r="H83" s="73"/>
      <c r="I83" s="186"/>
      <c r="J83" s="73"/>
      <c r="K83" s="73"/>
      <c r="L83" s="71"/>
    </row>
    <row r="84" s="1" customFormat="1">
      <c r="B84" s="45"/>
      <c r="C84" s="75" t="s">
        <v>27</v>
      </c>
      <c r="D84" s="73"/>
      <c r="E84" s="73"/>
      <c r="F84" s="188" t="str">
        <f>E15</f>
        <v xml:space="preserve"> </v>
      </c>
      <c r="G84" s="73"/>
      <c r="H84" s="73"/>
      <c r="I84" s="189" t="s">
        <v>32</v>
      </c>
      <c r="J84" s="188" t="str">
        <f>E21</f>
        <v xml:space="preserve"> </v>
      </c>
      <c r="K84" s="73"/>
      <c r="L84" s="71"/>
    </row>
    <row r="85" s="1" customFormat="1" ht="14.4" customHeight="1">
      <c r="B85" s="45"/>
      <c r="C85" s="75" t="s">
        <v>30</v>
      </c>
      <c r="D85" s="73"/>
      <c r="E85" s="73"/>
      <c r="F85" s="188" t="str">
        <f>IF(E18="","",E18)</f>
        <v/>
      </c>
      <c r="G85" s="73"/>
      <c r="H85" s="73"/>
      <c r="I85" s="186"/>
      <c r="J85" s="73"/>
      <c r="K85" s="73"/>
      <c r="L85" s="71"/>
    </row>
    <row r="86" s="1" customFormat="1" ht="10.32" customHeight="1">
      <c r="B86" s="45"/>
      <c r="C86" s="73"/>
      <c r="D86" s="73"/>
      <c r="E86" s="73"/>
      <c r="F86" s="73"/>
      <c r="G86" s="73"/>
      <c r="H86" s="73"/>
      <c r="I86" s="186"/>
      <c r="J86" s="73"/>
      <c r="K86" s="73"/>
      <c r="L86" s="71"/>
    </row>
    <row r="87" s="9" customFormat="1" ht="29.28" customHeight="1">
      <c r="B87" s="190"/>
      <c r="C87" s="191" t="s">
        <v>107</v>
      </c>
      <c r="D87" s="192" t="s">
        <v>55</v>
      </c>
      <c r="E87" s="192" t="s">
        <v>51</v>
      </c>
      <c r="F87" s="192" t="s">
        <v>108</v>
      </c>
      <c r="G87" s="192" t="s">
        <v>109</v>
      </c>
      <c r="H87" s="192" t="s">
        <v>110</v>
      </c>
      <c r="I87" s="193" t="s">
        <v>111</v>
      </c>
      <c r="J87" s="192" t="s">
        <v>91</v>
      </c>
      <c r="K87" s="194" t="s">
        <v>112</v>
      </c>
      <c r="L87" s="195"/>
      <c r="M87" s="101" t="s">
        <v>113</v>
      </c>
      <c r="N87" s="102" t="s">
        <v>40</v>
      </c>
      <c r="O87" s="102" t="s">
        <v>114</v>
      </c>
      <c r="P87" s="102" t="s">
        <v>115</v>
      </c>
      <c r="Q87" s="102" t="s">
        <v>116</v>
      </c>
      <c r="R87" s="102" t="s">
        <v>117</v>
      </c>
      <c r="S87" s="102" t="s">
        <v>118</v>
      </c>
      <c r="T87" s="103" t="s">
        <v>119</v>
      </c>
    </row>
    <row r="88" s="1" customFormat="1" ht="29.28" customHeight="1">
      <c r="B88" s="45"/>
      <c r="C88" s="107" t="s">
        <v>92</v>
      </c>
      <c r="D88" s="73"/>
      <c r="E88" s="73"/>
      <c r="F88" s="73"/>
      <c r="G88" s="73"/>
      <c r="H88" s="73"/>
      <c r="I88" s="186"/>
      <c r="J88" s="196">
        <f>BK88</f>
        <v>0</v>
      </c>
      <c r="K88" s="73"/>
      <c r="L88" s="71"/>
      <c r="M88" s="104"/>
      <c r="N88" s="105"/>
      <c r="O88" s="105"/>
      <c r="P88" s="197">
        <f>P89+P115</f>
        <v>0</v>
      </c>
      <c r="Q88" s="105"/>
      <c r="R88" s="197">
        <f>R89+R115</f>
        <v>2.6824636600000007</v>
      </c>
      <c r="S88" s="105"/>
      <c r="T88" s="198">
        <f>T89+T115</f>
        <v>0.052200000000000003</v>
      </c>
      <c r="AT88" s="23" t="s">
        <v>69</v>
      </c>
      <c r="AU88" s="23" t="s">
        <v>93</v>
      </c>
      <c r="BK88" s="199">
        <f>BK89+BK115</f>
        <v>0</v>
      </c>
    </row>
    <row r="89" s="10" customFormat="1" ht="37.44" customHeight="1">
      <c r="B89" s="200"/>
      <c r="C89" s="201"/>
      <c r="D89" s="202" t="s">
        <v>69</v>
      </c>
      <c r="E89" s="203" t="s">
        <v>120</v>
      </c>
      <c r="F89" s="203" t="s">
        <v>121</v>
      </c>
      <c r="G89" s="201"/>
      <c r="H89" s="201"/>
      <c r="I89" s="204"/>
      <c r="J89" s="205">
        <f>BK89</f>
        <v>0</v>
      </c>
      <c r="K89" s="201"/>
      <c r="L89" s="206"/>
      <c r="M89" s="207"/>
      <c r="N89" s="208"/>
      <c r="O89" s="208"/>
      <c r="P89" s="209">
        <f>P90+P94+P107+P110</f>
        <v>0</v>
      </c>
      <c r="Q89" s="208"/>
      <c r="R89" s="209">
        <f>R90+R94+R107+R110</f>
        <v>0.00147</v>
      </c>
      <c r="S89" s="208"/>
      <c r="T89" s="210">
        <f>T90+T94+T107+T110</f>
        <v>0.050500000000000003</v>
      </c>
      <c r="AR89" s="211" t="s">
        <v>78</v>
      </c>
      <c r="AT89" s="212" t="s">
        <v>69</v>
      </c>
      <c r="AU89" s="212" t="s">
        <v>70</v>
      </c>
      <c r="AY89" s="211" t="s">
        <v>122</v>
      </c>
      <c r="BK89" s="213">
        <f>BK90+BK94+BK107+BK110</f>
        <v>0</v>
      </c>
    </row>
    <row r="90" s="10" customFormat="1" ht="19.92" customHeight="1">
      <c r="B90" s="200"/>
      <c r="C90" s="201"/>
      <c r="D90" s="202" t="s">
        <v>69</v>
      </c>
      <c r="E90" s="214" t="s">
        <v>123</v>
      </c>
      <c r="F90" s="214" t="s">
        <v>124</v>
      </c>
      <c r="G90" s="201"/>
      <c r="H90" s="201"/>
      <c r="I90" s="204"/>
      <c r="J90" s="215">
        <f>BK90</f>
        <v>0</v>
      </c>
      <c r="K90" s="201"/>
      <c r="L90" s="206"/>
      <c r="M90" s="207"/>
      <c r="N90" s="208"/>
      <c r="O90" s="208"/>
      <c r="P90" s="209">
        <f>SUM(P91:P93)</f>
        <v>0</v>
      </c>
      <c r="Q90" s="208"/>
      <c r="R90" s="209">
        <f>SUM(R91:R93)</f>
        <v>6.0000000000000002E-05</v>
      </c>
      <c r="S90" s="208"/>
      <c r="T90" s="210">
        <f>SUM(T91:T93)</f>
        <v>0</v>
      </c>
      <c r="AR90" s="211" t="s">
        <v>78</v>
      </c>
      <c r="AT90" s="212" t="s">
        <v>69</v>
      </c>
      <c r="AU90" s="212" t="s">
        <v>78</v>
      </c>
      <c r="AY90" s="211" t="s">
        <v>122</v>
      </c>
      <c r="BK90" s="213">
        <f>SUM(BK91:BK93)</f>
        <v>0</v>
      </c>
    </row>
    <row r="91" s="1" customFormat="1" ht="25.5" customHeight="1">
      <c r="B91" s="45"/>
      <c r="C91" s="216" t="s">
        <v>125</v>
      </c>
      <c r="D91" s="216" t="s">
        <v>126</v>
      </c>
      <c r="E91" s="217" t="s">
        <v>127</v>
      </c>
      <c r="F91" s="218" t="s">
        <v>128</v>
      </c>
      <c r="G91" s="219" t="s">
        <v>129</v>
      </c>
      <c r="H91" s="220">
        <v>1</v>
      </c>
      <c r="I91" s="221"/>
      <c r="J91" s="222">
        <f>ROUND(I91*H91,2)</f>
        <v>0</v>
      </c>
      <c r="K91" s="218" t="s">
        <v>130</v>
      </c>
      <c r="L91" s="71"/>
      <c r="M91" s="223" t="s">
        <v>21</v>
      </c>
      <c r="N91" s="224" t="s">
        <v>41</v>
      </c>
      <c r="O91" s="46"/>
      <c r="P91" s="225">
        <f>O91*H91</f>
        <v>0</v>
      </c>
      <c r="Q91" s="225">
        <v>0</v>
      </c>
      <c r="R91" s="225">
        <f>Q91*H91</f>
        <v>0</v>
      </c>
      <c r="S91" s="225">
        <v>0</v>
      </c>
      <c r="T91" s="226">
        <f>S91*H91</f>
        <v>0</v>
      </c>
      <c r="AR91" s="23" t="s">
        <v>131</v>
      </c>
      <c r="AT91" s="23" t="s">
        <v>126</v>
      </c>
      <c r="AU91" s="23" t="s">
        <v>80</v>
      </c>
      <c r="AY91" s="23" t="s">
        <v>122</v>
      </c>
      <c r="BE91" s="227">
        <f>IF(N91="základní",J91,0)</f>
        <v>0</v>
      </c>
      <c r="BF91" s="227">
        <f>IF(N91="snížená",J91,0)</f>
        <v>0</v>
      </c>
      <c r="BG91" s="227">
        <f>IF(N91="zákl. přenesená",J91,0)</f>
        <v>0</v>
      </c>
      <c r="BH91" s="227">
        <f>IF(N91="sníž. přenesená",J91,0)</f>
        <v>0</v>
      </c>
      <c r="BI91" s="227">
        <f>IF(N91="nulová",J91,0)</f>
        <v>0</v>
      </c>
      <c r="BJ91" s="23" t="s">
        <v>78</v>
      </c>
      <c r="BK91" s="227">
        <f>ROUND(I91*H91,2)</f>
        <v>0</v>
      </c>
      <c r="BL91" s="23" t="s">
        <v>131</v>
      </c>
      <c r="BM91" s="23" t="s">
        <v>132</v>
      </c>
    </row>
    <row r="92" s="1" customFormat="1">
      <c r="B92" s="45"/>
      <c r="C92" s="73"/>
      <c r="D92" s="228" t="s">
        <v>133</v>
      </c>
      <c r="E92" s="73"/>
      <c r="F92" s="229" t="s">
        <v>134</v>
      </c>
      <c r="G92" s="73"/>
      <c r="H92" s="73"/>
      <c r="I92" s="186"/>
      <c r="J92" s="73"/>
      <c r="K92" s="73"/>
      <c r="L92" s="71"/>
      <c r="M92" s="230"/>
      <c r="N92" s="46"/>
      <c r="O92" s="46"/>
      <c r="P92" s="46"/>
      <c r="Q92" s="46"/>
      <c r="R92" s="46"/>
      <c r="S92" s="46"/>
      <c r="T92" s="94"/>
      <c r="AT92" s="23" t="s">
        <v>133</v>
      </c>
      <c r="AU92" s="23" t="s">
        <v>80</v>
      </c>
    </row>
    <row r="93" s="1" customFormat="1" ht="16.5" customHeight="1">
      <c r="B93" s="45"/>
      <c r="C93" s="231" t="s">
        <v>135</v>
      </c>
      <c r="D93" s="231" t="s">
        <v>136</v>
      </c>
      <c r="E93" s="232" t="s">
        <v>137</v>
      </c>
      <c r="F93" s="233" t="s">
        <v>138</v>
      </c>
      <c r="G93" s="234" t="s">
        <v>129</v>
      </c>
      <c r="H93" s="235">
        <v>1</v>
      </c>
      <c r="I93" s="236"/>
      <c r="J93" s="237">
        <f>ROUND(I93*H93,2)</f>
        <v>0</v>
      </c>
      <c r="K93" s="233" t="s">
        <v>130</v>
      </c>
      <c r="L93" s="238"/>
      <c r="M93" s="239" t="s">
        <v>21</v>
      </c>
      <c r="N93" s="240" t="s">
        <v>41</v>
      </c>
      <c r="O93" s="46"/>
      <c r="P93" s="225">
        <f>O93*H93</f>
        <v>0</v>
      </c>
      <c r="Q93" s="225">
        <v>6.0000000000000002E-05</v>
      </c>
      <c r="R93" s="225">
        <f>Q93*H93</f>
        <v>6.0000000000000002E-05</v>
      </c>
      <c r="S93" s="225">
        <v>0</v>
      </c>
      <c r="T93" s="226">
        <f>S93*H93</f>
        <v>0</v>
      </c>
      <c r="AR93" s="23" t="s">
        <v>139</v>
      </c>
      <c r="AT93" s="23" t="s">
        <v>136</v>
      </c>
      <c r="AU93" s="23" t="s">
        <v>80</v>
      </c>
      <c r="AY93" s="23" t="s">
        <v>122</v>
      </c>
      <c r="BE93" s="227">
        <f>IF(N93="základní",J93,0)</f>
        <v>0</v>
      </c>
      <c r="BF93" s="227">
        <f>IF(N93="snížená",J93,0)</f>
        <v>0</v>
      </c>
      <c r="BG93" s="227">
        <f>IF(N93="zákl. přenesená",J93,0)</f>
        <v>0</v>
      </c>
      <c r="BH93" s="227">
        <f>IF(N93="sníž. přenesená",J93,0)</f>
        <v>0</v>
      </c>
      <c r="BI93" s="227">
        <f>IF(N93="nulová",J93,0)</f>
        <v>0</v>
      </c>
      <c r="BJ93" s="23" t="s">
        <v>78</v>
      </c>
      <c r="BK93" s="227">
        <f>ROUND(I93*H93,2)</f>
        <v>0</v>
      </c>
      <c r="BL93" s="23" t="s">
        <v>131</v>
      </c>
      <c r="BM93" s="23" t="s">
        <v>140</v>
      </c>
    </row>
    <row r="94" s="10" customFormat="1" ht="29.88" customHeight="1">
      <c r="B94" s="200"/>
      <c r="C94" s="201"/>
      <c r="D94" s="202" t="s">
        <v>69</v>
      </c>
      <c r="E94" s="214" t="s">
        <v>141</v>
      </c>
      <c r="F94" s="214" t="s">
        <v>142</v>
      </c>
      <c r="G94" s="201"/>
      <c r="H94" s="201"/>
      <c r="I94" s="204"/>
      <c r="J94" s="215">
        <f>BK94</f>
        <v>0</v>
      </c>
      <c r="K94" s="201"/>
      <c r="L94" s="206"/>
      <c r="M94" s="207"/>
      <c r="N94" s="208"/>
      <c r="O94" s="208"/>
      <c r="P94" s="209">
        <f>SUM(P95:P106)</f>
        <v>0</v>
      </c>
      <c r="Q94" s="208"/>
      <c r="R94" s="209">
        <f>SUM(R95:R106)</f>
        <v>0.00141</v>
      </c>
      <c r="S94" s="208"/>
      <c r="T94" s="210">
        <f>SUM(T95:T106)</f>
        <v>0.050500000000000003</v>
      </c>
      <c r="AR94" s="211" t="s">
        <v>78</v>
      </c>
      <c r="AT94" s="212" t="s">
        <v>69</v>
      </c>
      <c r="AU94" s="212" t="s">
        <v>78</v>
      </c>
      <c r="AY94" s="211" t="s">
        <v>122</v>
      </c>
      <c r="BK94" s="213">
        <f>SUM(BK95:BK106)</f>
        <v>0</v>
      </c>
    </row>
    <row r="95" s="1" customFormat="1" ht="25.5" customHeight="1">
      <c r="B95" s="45"/>
      <c r="C95" s="216" t="s">
        <v>143</v>
      </c>
      <c r="D95" s="216" t="s">
        <v>126</v>
      </c>
      <c r="E95" s="217" t="s">
        <v>144</v>
      </c>
      <c r="F95" s="218" t="s">
        <v>145</v>
      </c>
      <c r="G95" s="219" t="s">
        <v>146</v>
      </c>
      <c r="H95" s="220">
        <v>40</v>
      </c>
      <c r="I95" s="221"/>
      <c r="J95" s="222">
        <f>ROUND(I95*H95,2)</f>
        <v>0</v>
      </c>
      <c r="K95" s="218" t="s">
        <v>130</v>
      </c>
      <c r="L95" s="71"/>
      <c r="M95" s="223" t="s">
        <v>21</v>
      </c>
      <c r="N95" s="224" t="s">
        <v>41</v>
      </c>
      <c r="O95" s="46"/>
      <c r="P95" s="225">
        <f>O95*H95</f>
        <v>0</v>
      </c>
      <c r="Q95" s="225">
        <v>0</v>
      </c>
      <c r="R95" s="225">
        <f>Q95*H95</f>
        <v>0</v>
      </c>
      <c r="S95" s="225">
        <v>0</v>
      </c>
      <c r="T95" s="226">
        <f>S95*H95</f>
        <v>0</v>
      </c>
      <c r="AR95" s="23" t="s">
        <v>131</v>
      </c>
      <c r="AT95" s="23" t="s">
        <v>126</v>
      </c>
      <c r="AU95" s="23" t="s">
        <v>80</v>
      </c>
      <c r="AY95" s="23" t="s">
        <v>122</v>
      </c>
      <c r="BE95" s="227">
        <f>IF(N95="základní",J95,0)</f>
        <v>0</v>
      </c>
      <c r="BF95" s="227">
        <f>IF(N95="snížená",J95,0)</f>
        <v>0</v>
      </c>
      <c r="BG95" s="227">
        <f>IF(N95="zákl. přenesená",J95,0)</f>
        <v>0</v>
      </c>
      <c r="BH95" s="227">
        <f>IF(N95="sníž. přenesená",J95,0)</f>
        <v>0</v>
      </c>
      <c r="BI95" s="227">
        <f>IF(N95="nulová",J95,0)</f>
        <v>0</v>
      </c>
      <c r="BJ95" s="23" t="s">
        <v>78</v>
      </c>
      <c r="BK95" s="227">
        <f>ROUND(I95*H95,2)</f>
        <v>0</v>
      </c>
      <c r="BL95" s="23" t="s">
        <v>131</v>
      </c>
      <c r="BM95" s="23" t="s">
        <v>147</v>
      </c>
    </row>
    <row r="96" s="1" customFormat="1">
      <c r="B96" s="45"/>
      <c r="C96" s="73"/>
      <c r="D96" s="228" t="s">
        <v>133</v>
      </c>
      <c r="E96" s="73"/>
      <c r="F96" s="229" t="s">
        <v>148</v>
      </c>
      <c r="G96" s="73"/>
      <c r="H96" s="73"/>
      <c r="I96" s="186"/>
      <c r="J96" s="73"/>
      <c r="K96" s="73"/>
      <c r="L96" s="71"/>
      <c r="M96" s="230"/>
      <c r="N96" s="46"/>
      <c r="O96" s="46"/>
      <c r="P96" s="46"/>
      <c r="Q96" s="46"/>
      <c r="R96" s="46"/>
      <c r="S96" s="46"/>
      <c r="T96" s="94"/>
      <c r="AT96" s="23" t="s">
        <v>133</v>
      </c>
      <c r="AU96" s="23" t="s">
        <v>80</v>
      </c>
    </row>
    <row r="97" s="11" customFormat="1">
      <c r="B97" s="241"/>
      <c r="C97" s="242"/>
      <c r="D97" s="228" t="s">
        <v>149</v>
      </c>
      <c r="E97" s="243" t="s">
        <v>21</v>
      </c>
      <c r="F97" s="244" t="s">
        <v>150</v>
      </c>
      <c r="G97" s="242"/>
      <c r="H97" s="245">
        <v>40</v>
      </c>
      <c r="I97" s="246"/>
      <c r="J97" s="242"/>
      <c r="K97" s="242"/>
      <c r="L97" s="247"/>
      <c r="M97" s="248"/>
      <c r="N97" s="249"/>
      <c r="O97" s="249"/>
      <c r="P97" s="249"/>
      <c r="Q97" s="249"/>
      <c r="R97" s="249"/>
      <c r="S97" s="249"/>
      <c r="T97" s="250"/>
      <c r="AT97" s="251" t="s">
        <v>149</v>
      </c>
      <c r="AU97" s="251" t="s">
        <v>80</v>
      </c>
      <c r="AV97" s="11" t="s">
        <v>80</v>
      </c>
      <c r="AW97" s="11" t="s">
        <v>33</v>
      </c>
      <c r="AX97" s="11" t="s">
        <v>78</v>
      </c>
      <c r="AY97" s="251" t="s">
        <v>122</v>
      </c>
    </row>
    <row r="98" s="1" customFormat="1" ht="25.5" customHeight="1">
      <c r="B98" s="45"/>
      <c r="C98" s="216" t="s">
        <v>151</v>
      </c>
      <c r="D98" s="216" t="s">
        <v>126</v>
      </c>
      <c r="E98" s="217" t="s">
        <v>152</v>
      </c>
      <c r="F98" s="218" t="s">
        <v>153</v>
      </c>
      <c r="G98" s="219" t="s">
        <v>146</v>
      </c>
      <c r="H98" s="220">
        <v>40</v>
      </c>
      <c r="I98" s="221"/>
      <c r="J98" s="222">
        <f>ROUND(I98*H98,2)</f>
        <v>0</v>
      </c>
      <c r="K98" s="218" t="s">
        <v>130</v>
      </c>
      <c r="L98" s="71"/>
      <c r="M98" s="223" t="s">
        <v>21</v>
      </c>
      <c r="N98" s="224" t="s">
        <v>41</v>
      </c>
      <c r="O98" s="46"/>
      <c r="P98" s="225">
        <f>O98*H98</f>
        <v>0</v>
      </c>
      <c r="Q98" s="225">
        <v>0</v>
      </c>
      <c r="R98" s="225">
        <f>Q98*H98</f>
        <v>0</v>
      </c>
      <c r="S98" s="225">
        <v>0</v>
      </c>
      <c r="T98" s="226">
        <f>S98*H98</f>
        <v>0</v>
      </c>
      <c r="AR98" s="23" t="s">
        <v>131</v>
      </c>
      <c r="AT98" s="23" t="s">
        <v>126</v>
      </c>
      <c r="AU98" s="23" t="s">
        <v>80</v>
      </c>
      <c r="AY98" s="23" t="s">
        <v>122</v>
      </c>
      <c r="BE98" s="227">
        <f>IF(N98="základní",J98,0)</f>
        <v>0</v>
      </c>
      <c r="BF98" s="227">
        <f>IF(N98="snížená",J98,0)</f>
        <v>0</v>
      </c>
      <c r="BG98" s="227">
        <f>IF(N98="zákl. přenesená",J98,0)</f>
        <v>0</v>
      </c>
      <c r="BH98" s="227">
        <f>IF(N98="sníž. přenesená",J98,0)</f>
        <v>0</v>
      </c>
      <c r="BI98" s="227">
        <f>IF(N98="nulová",J98,0)</f>
        <v>0</v>
      </c>
      <c r="BJ98" s="23" t="s">
        <v>78</v>
      </c>
      <c r="BK98" s="227">
        <f>ROUND(I98*H98,2)</f>
        <v>0</v>
      </c>
      <c r="BL98" s="23" t="s">
        <v>131</v>
      </c>
      <c r="BM98" s="23" t="s">
        <v>154</v>
      </c>
    </row>
    <row r="99" s="1" customFormat="1">
      <c r="B99" s="45"/>
      <c r="C99" s="73"/>
      <c r="D99" s="228" t="s">
        <v>133</v>
      </c>
      <c r="E99" s="73"/>
      <c r="F99" s="229" t="s">
        <v>148</v>
      </c>
      <c r="G99" s="73"/>
      <c r="H99" s="73"/>
      <c r="I99" s="186"/>
      <c r="J99" s="73"/>
      <c r="K99" s="73"/>
      <c r="L99" s="71"/>
      <c r="M99" s="230"/>
      <c r="N99" s="46"/>
      <c r="O99" s="46"/>
      <c r="P99" s="46"/>
      <c r="Q99" s="46"/>
      <c r="R99" s="46"/>
      <c r="S99" s="46"/>
      <c r="T99" s="94"/>
      <c r="AT99" s="23" t="s">
        <v>133</v>
      </c>
      <c r="AU99" s="23" t="s">
        <v>80</v>
      </c>
    </row>
    <row r="100" s="1" customFormat="1" ht="25.5" customHeight="1">
      <c r="B100" s="45"/>
      <c r="C100" s="216" t="s">
        <v>155</v>
      </c>
      <c r="D100" s="216" t="s">
        <v>126</v>
      </c>
      <c r="E100" s="217" t="s">
        <v>156</v>
      </c>
      <c r="F100" s="218" t="s">
        <v>157</v>
      </c>
      <c r="G100" s="219" t="s">
        <v>146</v>
      </c>
      <c r="H100" s="220">
        <v>200</v>
      </c>
      <c r="I100" s="221"/>
      <c r="J100" s="222">
        <f>ROUND(I100*H100,2)</f>
        <v>0</v>
      </c>
      <c r="K100" s="218" t="s">
        <v>130</v>
      </c>
      <c r="L100" s="71"/>
      <c r="M100" s="223" t="s">
        <v>21</v>
      </c>
      <c r="N100" s="224" t="s">
        <v>41</v>
      </c>
      <c r="O100" s="46"/>
      <c r="P100" s="225">
        <f>O100*H100</f>
        <v>0</v>
      </c>
      <c r="Q100" s="225">
        <v>0</v>
      </c>
      <c r="R100" s="225">
        <f>Q100*H100</f>
        <v>0</v>
      </c>
      <c r="S100" s="225">
        <v>0</v>
      </c>
      <c r="T100" s="226">
        <f>S100*H100</f>
        <v>0</v>
      </c>
      <c r="AR100" s="23" t="s">
        <v>131</v>
      </c>
      <c r="AT100" s="23" t="s">
        <v>126</v>
      </c>
      <c r="AU100" s="23" t="s">
        <v>80</v>
      </c>
      <c r="AY100" s="23" t="s">
        <v>122</v>
      </c>
      <c r="BE100" s="227">
        <f>IF(N100="základní",J100,0)</f>
        <v>0</v>
      </c>
      <c r="BF100" s="227">
        <f>IF(N100="snížená",J100,0)</f>
        <v>0</v>
      </c>
      <c r="BG100" s="227">
        <f>IF(N100="zákl. přenesená",J100,0)</f>
        <v>0</v>
      </c>
      <c r="BH100" s="227">
        <f>IF(N100="sníž. přenesená",J100,0)</f>
        <v>0</v>
      </c>
      <c r="BI100" s="227">
        <f>IF(N100="nulová",J100,0)</f>
        <v>0</v>
      </c>
      <c r="BJ100" s="23" t="s">
        <v>78</v>
      </c>
      <c r="BK100" s="227">
        <f>ROUND(I100*H100,2)</f>
        <v>0</v>
      </c>
      <c r="BL100" s="23" t="s">
        <v>131</v>
      </c>
      <c r="BM100" s="23" t="s">
        <v>158</v>
      </c>
    </row>
    <row r="101" s="1" customFormat="1">
      <c r="B101" s="45"/>
      <c r="C101" s="73"/>
      <c r="D101" s="228" t="s">
        <v>133</v>
      </c>
      <c r="E101" s="73"/>
      <c r="F101" s="229" t="s">
        <v>148</v>
      </c>
      <c r="G101" s="73"/>
      <c r="H101" s="73"/>
      <c r="I101" s="186"/>
      <c r="J101" s="73"/>
      <c r="K101" s="73"/>
      <c r="L101" s="71"/>
      <c r="M101" s="230"/>
      <c r="N101" s="46"/>
      <c r="O101" s="46"/>
      <c r="P101" s="46"/>
      <c r="Q101" s="46"/>
      <c r="R101" s="46"/>
      <c r="S101" s="46"/>
      <c r="T101" s="94"/>
      <c r="AT101" s="23" t="s">
        <v>133</v>
      </c>
      <c r="AU101" s="23" t="s">
        <v>80</v>
      </c>
    </row>
    <row r="102" s="11" customFormat="1">
      <c r="B102" s="241"/>
      <c r="C102" s="242"/>
      <c r="D102" s="228" t="s">
        <v>149</v>
      </c>
      <c r="E102" s="242"/>
      <c r="F102" s="244" t="s">
        <v>159</v>
      </c>
      <c r="G102" s="242"/>
      <c r="H102" s="245">
        <v>200</v>
      </c>
      <c r="I102" s="246"/>
      <c r="J102" s="242"/>
      <c r="K102" s="242"/>
      <c r="L102" s="247"/>
      <c r="M102" s="248"/>
      <c r="N102" s="249"/>
      <c r="O102" s="249"/>
      <c r="P102" s="249"/>
      <c r="Q102" s="249"/>
      <c r="R102" s="249"/>
      <c r="S102" s="249"/>
      <c r="T102" s="250"/>
      <c r="AT102" s="251" t="s">
        <v>149</v>
      </c>
      <c r="AU102" s="251" t="s">
        <v>80</v>
      </c>
      <c r="AV102" s="11" t="s">
        <v>80</v>
      </c>
      <c r="AW102" s="11" t="s">
        <v>6</v>
      </c>
      <c r="AX102" s="11" t="s">
        <v>78</v>
      </c>
      <c r="AY102" s="251" t="s">
        <v>122</v>
      </c>
    </row>
    <row r="103" s="1" customFormat="1" ht="25.5" customHeight="1">
      <c r="B103" s="45"/>
      <c r="C103" s="216" t="s">
        <v>160</v>
      </c>
      <c r="D103" s="216" t="s">
        <v>126</v>
      </c>
      <c r="E103" s="217" t="s">
        <v>161</v>
      </c>
      <c r="F103" s="218" t="s">
        <v>162</v>
      </c>
      <c r="G103" s="219" t="s">
        <v>146</v>
      </c>
      <c r="H103" s="220">
        <v>40</v>
      </c>
      <c r="I103" s="221"/>
      <c r="J103" s="222">
        <f>ROUND(I103*H103,2)</f>
        <v>0</v>
      </c>
      <c r="K103" s="218" t="s">
        <v>130</v>
      </c>
      <c r="L103" s="71"/>
      <c r="M103" s="223" t="s">
        <v>21</v>
      </c>
      <c r="N103" s="224" t="s">
        <v>41</v>
      </c>
      <c r="O103" s="46"/>
      <c r="P103" s="225">
        <f>O103*H103</f>
        <v>0</v>
      </c>
      <c r="Q103" s="225">
        <v>0</v>
      </c>
      <c r="R103" s="225">
        <f>Q103*H103</f>
        <v>0</v>
      </c>
      <c r="S103" s="225">
        <v>0</v>
      </c>
      <c r="T103" s="226">
        <f>S103*H103</f>
        <v>0</v>
      </c>
      <c r="AR103" s="23" t="s">
        <v>131</v>
      </c>
      <c r="AT103" s="23" t="s">
        <v>126</v>
      </c>
      <c r="AU103" s="23" t="s">
        <v>80</v>
      </c>
      <c r="AY103" s="23" t="s">
        <v>122</v>
      </c>
      <c r="BE103" s="227">
        <f>IF(N103="základní",J103,0)</f>
        <v>0</v>
      </c>
      <c r="BF103" s="227">
        <f>IF(N103="snížená",J103,0)</f>
        <v>0</v>
      </c>
      <c r="BG103" s="227">
        <f>IF(N103="zákl. přenesená",J103,0)</f>
        <v>0</v>
      </c>
      <c r="BH103" s="227">
        <f>IF(N103="sníž. přenesená",J103,0)</f>
        <v>0</v>
      </c>
      <c r="BI103" s="227">
        <f>IF(N103="nulová",J103,0)</f>
        <v>0</v>
      </c>
      <c r="BJ103" s="23" t="s">
        <v>78</v>
      </c>
      <c r="BK103" s="227">
        <f>ROUND(I103*H103,2)</f>
        <v>0</v>
      </c>
      <c r="BL103" s="23" t="s">
        <v>131</v>
      </c>
      <c r="BM103" s="23" t="s">
        <v>163</v>
      </c>
    </row>
    <row r="104" s="1" customFormat="1">
      <c r="B104" s="45"/>
      <c r="C104" s="73"/>
      <c r="D104" s="228" t="s">
        <v>133</v>
      </c>
      <c r="E104" s="73"/>
      <c r="F104" s="229" t="s">
        <v>164</v>
      </c>
      <c r="G104" s="73"/>
      <c r="H104" s="73"/>
      <c r="I104" s="186"/>
      <c r="J104" s="73"/>
      <c r="K104" s="73"/>
      <c r="L104" s="71"/>
      <c r="M104" s="230"/>
      <c r="N104" s="46"/>
      <c r="O104" s="46"/>
      <c r="P104" s="46"/>
      <c r="Q104" s="46"/>
      <c r="R104" s="46"/>
      <c r="S104" s="46"/>
      <c r="T104" s="94"/>
      <c r="AT104" s="23" t="s">
        <v>133</v>
      </c>
      <c r="AU104" s="23" t="s">
        <v>80</v>
      </c>
    </row>
    <row r="105" s="1" customFormat="1" ht="25.5" customHeight="1">
      <c r="B105" s="45"/>
      <c r="C105" s="216" t="s">
        <v>165</v>
      </c>
      <c r="D105" s="216" t="s">
        <v>126</v>
      </c>
      <c r="E105" s="217" t="s">
        <v>166</v>
      </c>
      <c r="F105" s="218" t="s">
        <v>167</v>
      </c>
      <c r="G105" s="219" t="s">
        <v>168</v>
      </c>
      <c r="H105" s="220">
        <v>0.5</v>
      </c>
      <c r="I105" s="221"/>
      <c r="J105" s="222">
        <f>ROUND(I105*H105,2)</f>
        <v>0</v>
      </c>
      <c r="K105" s="218" t="s">
        <v>130</v>
      </c>
      <c r="L105" s="71"/>
      <c r="M105" s="223" t="s">
        <v>21</v>
      </c>
      <c r="N105" s="224" t="s">
        <v>41</v>
      </c>
      <c r="O105" s="46"/>
      <c r="P105" s="225">
        <f>O105*H105</f>
        <v>0</v>
      </c>
      <c r="Q105" s="225">
        <v>0.00282</v>
      </c>
      <c r="R105" s="225">
        <f>Q105*H105</f>
        <v>0.00141</v>
      </c>
      <c r="S105" s="225">
        <v>0.10100000000000001</v>
      </c>
      <c r="T105" s="226">
        <f>S105*H105</f>
        <v>0.050500000000000003</v>
      </c>
      <c r="AR105" s="23" t="s">
        <v>131</v>
      </c>
      <c r="AT105" s="23" t="s">
        <v>126</v>
      </c>
      <c r="AU105" s="23" t="s">
        <v>80</v>
      </c>
      <c r="AY105" s="23" t="s">
        <v>122</v>
      </c>
      <c r="BE105" s="227">
        <f>IF(N105="základní",J105,0)</f>
        <v>0</v>
      </c>
      <c r="BF105" s="227">
        <f>IF(N105="snížená",J105,0)</f>
        <v>0</v>
      </c>
      <c r="BG105" s="227">
        <f>IF(N105="zákl. přenesená",J105,0)</f>
        <v>0</v>
      </c>
      <c r="BH105" s="227">
        <f>IF(N105="sníž. přenesená",J105,0)</f>
        <v>0</v>
      </c>
      <c r="BI105" s="227">
        <f>IF(N105="nulová",J105,0)</f>
        <v>0</v>
      </c>
      <c r="BJ105" s="23" t="s">
        <v>78</v>
      </c>
      <c r="BK105" s="227">
        <f>ROUND(I105*H105,2)</f>
        <v>0</v>
      </c>
      <c r="BL105" s="23" t="s">
        <v>131</v>
      </c>
      <c r="BM105" s="23" t="s">
        <v>169</v>
      </c>
    </row>
    <row r="106" s="1" customFormat="1">
      <c r="B106" s="45"/>
      <c r="C106" s="73"/>
      <c r="D106" s="228" t="s">
        <v>133</v>
      </c>
      <c r="E106" s="73"/>
      <c r="F106" s="229" t="s">
        <v>170</v>
      </c>
      <c r="G106" s="73"/>
      <c r="H106" s="73"/>
      <c r="I106" s="186"/>
      <c r="J106" s="73"/>
      <c r="K106" s="73"/>
      <c r="L106" s="71"/>
      <c r="M106" s="230"/>
      <c r="N106" s="46"/>
      <c r="O106" s="46"/>
      <c r="P106" s="46"/>
      <c r="Q106" s="46"/>
      <c r="R106" s="46"/>
      <c r="S106" s="46"/>
      <c r="T106" s="94"/>
      <c r="AT106" s="23" t="s">
        <v>133</v>
      </c>
      <c r="AU106" s="23" t="s">
        <v>80</v>
      </c>
    </row>
    <row r="107" s="10" customFormat="1" ht="29.88" customHeight="1">
      <c r="B107" s="200"/>
      <c r="C107" s="201"/>
      <c r="D107" s="202" t="s">
        <v>69</v>
      </c>
      <c r="E107" s="214" t="s">
        <v>171</v>
      </c>
      <c r="F107" s="214" t="s">
        <v>172</v>
      </c>
      <c r="G107" s="201"/>
      <c r="H107" s="201"/>
      <c r="I107" s="204"/>
      <c r="J107" s="215">
        <f>BK107</f>
        <v>0</v>
      </c>
      <c r="K107" s="201"/>
      <c r="L107" s="206"/>
      <c r="M107" s="207"/>
      <c r="N107" s="208"/>
      <c r="O107" s="208"/>
      <c r="P107" s="209">
        <f>SUM(P108:P109)</f>
        <v>0</v>
      </c>
      <c r="Q107" s="208"/>
      <c r="R107" s="209">
        <f>SUM(R108:R109)</f>
        <v>0</v>
      </c>
      <c r="S107" s="208"/>
      <c r="T107" s="210">
        <f>SUM(T108:T109)</f>
        <v>0</v>
      </c>
      <c r="AR107" s="211" t="s">
        <v>78</v>
      </c>
      <c r="AT107" s="212" t="s">
        <v>69</v>
      </c>
      <c r="AU107" s="212" t="s">
        <v>78</v>
      </c>
      <c r="AY107" s="211" t="s">
        <v>122</v>
      </c>
      <c r="BK107" s="213">
        <f>SUM(BK108:BK109)</f>
        <v>0</v>
      </c>
    </row>
    <row r="108" s="1" customFormat="1" ht="38.25" customHeight="1">
      <c r="B108" s="45"/>
      <c r="C108" s="216" t="s">
        <v>173</v>
      </c>
      <c r="D108" s="216" t="s">
        <v>126</v>
      </c>
      <c r="E108" s="217" t="s">
        <v>174</v>
      </c>
      <c r="F108" s="218" t="s">
        <v>175</v>
      </c>
      <c r="G108" s="219" t="s">
        <v>176</v>
      </c>
      <c r="H108" s="220">
        <v>0.051999999999999998</v>
      </c>
      <c r="I108" s="221"/>
      <c r="J108" s="222">
        <f>ROUND(I108*H108,2)</f>
        <v>0</v>
      </c>
      <c r="K108" s="218" t="s">
        <v>130</v>
      </c>
      <c r="L108" s="71"/>
      <c r="M108" s="223" t="s">
        <v>21</v>
      </c>
      <c r="N108" s="224" t="s">
        <v>41</v>
      </c>
      <c r="O108" s="46"/>
      <c r="P108" s="225">
        <f>O108*H108</f>
        <v>0</v>
      </c>
      <c r="Q108" s="225">
        <v>0</v>
      </c>
      <c r="R108" s="225">
        <f>Q108*H108</f>
        <v>0</v>
      </c>
      <c r="S108" s="225">
        <v>0</v>
      </c>
      <c r="T108" s="226">
        <f>S108*H108</f>
        <v>0</v>
      </c>
      <c r="AR108" s="23" t="s">
        <v>131</v>
      </c>
      <c r="AT108" s="23" t="s">
        <v>126</v>
      </c>
      <c r="AU108" s="23" t="s">
        <v>80</v>
      </c>
      <c r="AY108" s="23" t="s">
        <v>122</v>
      </c>
      <c r="BE108" s="227">
        <f>IF(N108="základní",J108,0)</f>
        <v>0</v>
      </c>
      <c r="BF108" s="227">
        <f>IF(N108="snížená",J108,0)</f>
        <v>0</v>
      </c>
      <c r="BG108" s="227">
        <f>IF(N108="zákl. přenesená",J108,0)</f>
        <v>0</v>
      </c>
      <c r="BH108" s="227">
        <f>IF(N108="sníž. přenesená",J108,0)</f>
        <v>0</v>
      </c>
      <c r="BI108" s="227">
        <f>IF(N108="nulová",J108,0)</f>
        <v>0</v>
      </c>
      <c r="BJ108" s="23" t="s">
        <v>78</v>
      </c>
      <c r="BK108" s="227">
        <f>ROUND(I108*H108,2)</f>
        <v>0</v>
      </c>
      <c r="BL108" s="23" t="s">
        <v>131</v>
      </c>
      <c r="BM108" s="23" t="s">
        <v>177</v>
      </c>
    </row>
    <row r="109" s="1" customFormat="1">
      <c r="B109" s="45"/>
      <c r="C109" s="73"/>
      <c r="D109" s="228" t="s">
        <v>133</v>
      </c>
      <c r="E109" s="73"/>
      <c r="F109" s="229" t="s">
        <v>178</v>
      </c>
      <c r="G109" s="73"/>
      <c r="H109" s="73"/>
      <c r="I109" s="186"/>
      <c r="J109" s="73"/>
      <c r="K109" s="73"/>
      <c r="L109" s="71"/>
      <c r="M109" s="230"/>
      <c r="N109" s="46"/>
      <c r="O109" s="46"/>
      <c r="P109" s="46"/>
      <c r="Q109" s="46"/>
      <c r="R109" s="46"/>
      <c r="S109" s="46"/>
      <c r="T109" s="94"/>
      <c r="AT109" s="23" t="s">
        <v>133</v>
      </c>
      <c r="AU109" s="23" t="s">
        <v>80</v>
      </c>
    </row>
    <row r="110" s="10" customFormat="1" ht="29.88" customHeight="1">
      <c r="B110" s="200"/>
      <c r="C110" s="201"/>
      <c r="D110" s="202" t="s">
        <v>69</v>
      </c>
      <c r="E110" s="214" t="s">
        <v>179</v>
      </c>
      <c r="F110" s="214" t="s">
        <v>180</v>
      </c>
      <c r="G110" s="201"/>
      <c r="H110" s="201"/>
      <c r="I110" s="204"/>
      <c r="J110" s="215">
        <f>BK110</f>
        <v>0</v>
      </c>
      <c r="K110" s="201"/>
      <c r="L110" s="206"/>
      <c r="M110" s="207"/>
      <c r="N110" s="208"/>
      <c r="O110" s="208"/>
      <c r="P110" s="209">
        <f>SUM(P111:P114)</f>
        <v>0</v>
      </c>
      <c r="Q110" s="208"/>
      <c r="R110" s="209">
        <f>SUM(R111:R114)</f>
        <v>0</v>
      </c>
      <c r="S110" s="208"/>
      <c r="T110" s="210">
        <f>SUM(T111:T114)</f>
        <v>0</v>
      </c>
      <c r="AR110" s="211" t="s">
        <v>78</v>
      </c>
      <c r="AT110" s="212" t="s">
        <v>69</v>
      </c>
      <c r="AU110" s="212" t="s">
        <v>78</v>
      </c>
      <c r="AY110" s="211" t="s">
        <v>122</v>
      </c>
      <c r="BK110" s="213">
        <f>SUM(BK111:BK114)</f>
        <v>0</v>
      </c>
    </row>
    <row r="111" s="1" customFormat="1" ht="38.25" customHeight="1">
      <c r="B111" s="45"/>
      <c r="C111" s="216" t="s">
        <v>181</v>
      </c>
      <c r="D111" s="216" t="s">
        <v>126</v>
      </c>
      <c r="E111" s="217" t="s">
        <v>182</v>
      </c>
      <c r="F111" s="218" t="s">
        <v>183</v>
      </c>
      <c r="G111" s="219" t="s">
        <v>176</v>
      </c>
      <c r="H111" s="220">
        <v>0.002</v>
      </c>
      <c r="I111" s="221"/>
      <c r="J111" s="222">
        <f>ROUND(I111*H111,2)</f>
        <v>0</v>
      </c>
      <c r="K111" s="218" t="s">
        <v>130</v>
      </c>
      <c r="L111" s="71"/>
      <c r="M111" s="223" t="s">
        <v>21</v>
      </c>
      <c r="N111" s="224" t="s">
        <v>41</v>
      </c>
      <c r="O111" s="46"/>
      <c r="P111" s="225">
        <f>O111*H111</f>
        <v>0</v>
      </c>
      <c r="Q111" s="225">
        <v>0</v>
      </c>
      <c r="R111" s="225">
        <f>Q111*H111</f>
        <v>0</v>
      </c>
      <c r="S111" s="225">
        <v>0</v>
      </c>
      <c r="T111" s="226">
        <f>S111*H111</f>
        <v>0</v>
      </c>
      <c r="AR111" s="23" t="s">
        <v>131</v>
      </c>
      <c r="AT111" s="23" t="s">
        <v>126</v>
      </c>
      <c r="AU111" s="23" t="s">
        <v>80</v>
      </c>
      <c r="AY111" s="23" t="s">
        <v>122</v>
      </c>
      <c r="BE111" s="227">
        <f>IF(N111="základní",J111,0)</f>
        <v>0</v>
      </c>
      <c r="BF111" s="227">
        <f>IF(N111="snížená",J111,0)</f>
        <v>0</v>
      </c>
      <c r="BG111" s="227">
        <f>IF(N111="zákl. přenesená",J111,0)</f>
        <v>0</v>
      </c>
      <c r="BH111" s="227">
        <f>IF(N111="sníž. přenesená",J111,0)</f>
        <v>0</v>
      </c>
      <c r="BI111" s="227">
        <f>IF(N111="nulová",J111,0)</f>
        <v>0</v>
      </c>
      <c r="BJ111" s="23" t="s">
        <v>78</v>
      </c>
      <c r="BK111" s="227">
        <f>ROUND(I111*H111,2)</f>
        <v>0</v>
      </c>
      <c r="BL111" s="23" t="s">
        <v>131</v>
      </c>
      <c r="BM111" s="23" t="s">
        <v>184</v>
      </c>
    </row>
    <row r="112" s="1" customFormat="1">
      <c r="B112" s="45"/>
      <c r="C112" s="73"/>
      <c r="D112" s="228" t="s">
        <v>133</v>
      </c>
      <c r="E112" s="73"/>
      <c r="F112" s="229" t="s">
        <v>185</v>
      </c>
      <c r="G112" s="73"/>
      <c r="H112" s="73"/>
      <c r="I112" s="186"/>
      <c r="J112" s="73"/>
      <c r="K112" s="73"/>
      <c r="L112" s="71"/>
      <c r="M112" s="230"/>
      <c r="N112" s="46"/>
      <c r="O112" s="46"/>
      <c r="P112" s="46"/>
      <c r="Q112" s="46"/>
      <c r="R112" s="46"/>
      <c r="S112" s="46"/>
      <c r="T112" s="94"/>
      <c r="AT112" s="23" t="s">
        <v>133</v>
      </c>
      <c r="AU112" s="23" t="s">
        <v>80</v>
      </c>
    </row>
    <row r="113" s="1" customFormat="1" ht="38.25" customHeight="1">
      <c r="B113" s="45"/>
      <c r="C113" s="216" t="s">
        <v>186</v>
      </c>
      <c r="D113" s="216" t="s">
        <v>126</v>
      </c>
      <c r="E113" s="217" t="s">
        <v>187</v>
      </c>
      <c r="F113" s="218" t="s">
        <v>188</v>
      </c>
      <c r="G113" s="219" t="s">
        <v>176</v>
      </c>
      <c r="H113" s="220">
        <v>0.002</v>
      </c>
      <c r="I113" s="221"/>
      <c r="J113" s="222">
        <f>ROUND(I113*H113,2)</f>
        <v>0</v>
      </c>
      <c r="K113" s="218" t="s">
        <v>130</v>
      </c>
      <c r="L113" s="71"/>
      <c r="M113" s="223" t="s">
        <v>21</v>
      </c>
      <c r="N113" s="224" t="s">
        <v>41</v>
      </c>
      <c r="O113" s="46"/>
      <c r="P113" s="225">
        <f>O113*H113</f>
        <v>0</v>
      </c>
      <c r="Q113" s="225">
        <v>0</v>
      </c>
      <c r="R113" s="225">
        <f>Q113*H113</f>
        <v>0</v>
      </c>
      <c r="S113" s="225">
        <v>0</v>
      </c>
      <c r="T113" s="226">
        <f>S113*H113</f>
        <v>0</v>
      </c>
      <c r="AR113" s="23" t="s">
        <v>131</v>
      </c>
      <c r="AT113" s="23" t="s">
        <v>126</v>
      </c>
      <c r="AU113" s="23" t="s">
        <v>80</v>
      </c>
      <c r="AY113" s="23" t="s">
        <v>122</v>
      </c>
      <c r="BE113" s="227">
        <f>IF(N113="základní",J113,0)</f>
        <v>0</v>
      </c>
      <c r="BF113" s="227">
        <f>IF(N113="snížená",J113,0)</f>
        <v>0</v>
      </c>
      <c r="BG113" s="227">
        <f>IF(N113="zákl. přenesená",J113,0)</f>
        <v>0</v>
      </c>
      <c r="BH113" s="227">
        <f>IF(N113="sníž. přenesená",J113,0)</f>
        <v>0</v>
      </c>
      <c r="BI113" s="227">
        <f>IF(N113="nulová",J113,0)</f>
        <v>0</v>
      </c>
      <c r="BJ113" s="23" t="s">
        <v>78</v>
      </c>
      <c r="BK113" s="227">
        <f>ROUND(I113*H113,2)</f>
        <v>0</v>
      </c>
      <c r="BL113" s="23" t="s">
        <v>131</v>
      </c>
      <c r="BM113" s="23" t="s">
        <v>189</v>
      </c>
    </row>
    <row r="114" s="1" customFormat="1">
      <c r="B114" s="45"/>
      <c r="C114" s="73"/>
      <c r="D114" s="228" t="s">
        <v>133</v>
      </c>
      <c r="E114" s="73"/>
      <c r="F114" s="229" t="s">
        <v>185</v>
      </c>
      <c r="G114" s="73"/>
      <c r="H114" s="73"/>
      <c r="I114" s="186"/>
      <c r="J114" s="73"/>
      <c r="K114" s="73"/>
      <c r="L114" s="71"/>
      <c r="M114" s="230"/>
      <c r="N114" s="46"/>
      <c r="O114" s="46"/>
      <c r="P114" s="46"/>
      <c r="Q114" s="46"/>
      <c r="R114" s="46"/>
      <c r="S114" s="46"/>
      <c r="T114" s="94"/>
      <c r="AT114" s="23" t="s">
        <v>133</v>
      </c>
      <c r="AU114" s="23" t="s">
        <v>80</v>
      </c>
    </row>
    <row r="115" s="10" customFormat="1" ht="37.44" customHeight="1">
      <c r="B115" s="200"/>
      <c r="C115" s="201"/>
      <c r="D115" s="202" t="s">
        <v>69</v>
      </c>
      <c r="E115" s="203" t="s">
        <v>190</v>
      </c>
      <c r="F115" s="203" t="s">
        <v>191</v>
      </c>
      <c r="G115" s="201"/>
      <c r="H115" s="201"/>
      <c r="I115" s="204"/>
      <c r="J115" s="205">
        <f>BK115</f>
        <v>0</v>
      </c>
      <c r="K115" s="201"/>
      <c r="L115" s="206"/>
      <c r="M115" s="207"/>
      <c r="N115" s="208"/>
      <c r="O115" s="208"/>
      <c r="P115" s="209">
        <f>P116+P118+P126+P172+P194+P205</f>
        <v>0</v>
      </c>
      <c r="Q115" s="208"/>
      <c r="R115" s="209">
        <f>R116+R118+R126+R172+R194+R205</f>
        <v>2.6809936600000008</v>
      </c>
      <c r="S115" s="208"/>
      <c r="T115" s="210">
        <f>T116+T118+T126+T172+T194+T205</f>
        <v>0.0016999999999999999</v>
      </c>
      <c r="AR115" s="211" t="s">
        <v>80</v>
      </c>
      <c r="AT115" s="212" t="s">
        <v>69</v>
      </c>
      <c r="AU115" s="212" t="s">
        <v>70</v>
      </c>
      <c r="AY115" s="211" t="s">
        <v>122</v>
      </c>
      <c r="BK115" s="213">
        <f>BK116+BK118+BK126+BK172+BK194+BK205</f>
        <v>0</v>
      </c>
    </row>
    <row r="116" s="10" customFormat="1" ht="19.92" customHeight="1">
      <c r="B116" s="200"/>
      <c r="C116" s="201"/>
      <c r="D116" s="202" t="s">
        <v>69</v>
      </c>
      <c r="E116" s="214" t="s">
        <v>192</v>
      </c>
      <c r="F116" s="214" t="s">
        <v>193</v>
      </c>
      <c r="G116" s="201"/>
      <c r="H116" s="201"/>
      <c r="I116" s="204"/>
      <c r="J116" s="215">
        <f>BK116</f>
        <v>0</v>
      </c>
      <c r="K116" s="201"/>
      <c r="L116" s="206"/>
      <c r="M116" s="207"/>
      <c r="N116" s="208"/>
      <c r="O116" s="208"/>
      <c r="P116" s="209">
        <f>P117</f>
        <v>0</v>
      </c>
      <c r="Q116" s="208"/>
      <c r="R116" s="209">
        <f>R117</f>
        <v>0</v>
      </c>
      <c r="S116" s="208"/>
      <c r="T116" s="210">
        <f>T117</f>
        <v>0</v>
      </c>
      <c r="AR116" s="211" t="s">
        <v>80</v>
      </c>
      <c r="AT116" s="212" t="s">
        <v>69</v>
      </c>
      <c r="AU116" s="212" t="s">
        <v>78</v>
      </c>
      <c r="AY116" s="211" t="s">
        <v>122</v>
      </c>
      <c r="BK116" s="213">
        <f>BK117</f>
        <v>0</v>
      </c>
    </row>
    <row r="117" s="1" customFormat="1" ht="16.5" customHeight="1">
      <c r="B117" s="45"/>
      <c r="C117" s="216" t="s">
        <v>194</v>
      </c>
      <c r="D117" s="216" t="s">
        <v>126</v>
      </c>
      <c r="E117" s="217" t="s">
        <v>195</v>
      </c>
      <c r="F117" s="218" t="s">
        <v>196</v>
      </c>
      <c r="G117" s="219" t="s">
        <v>197</v>
      </c>
      <c r="H117" s="220">
        <v>1</v>
      </c>
      <c r="I117" s="221"/>
      <c r="J117" s="222">
        <f>ROUND(I117*H117,2)</f>
        <v>0</v>
      </c>
      <c r="K117" s="218" t="s">
        <v>21</v>
      </c>
      <c r="L117" s="71"/>
      <c r="M117" s="223" t="s">
        <v>21</v>
      </c>
      <c r="N117" s="224" t="s">
        <v>41</v>
      </c>
      <c r="O117" s="46"/>
      <c r="P117" s="225">
        <f>O117*H117</f>
        <v>0</v>
      </c>
      <c r="Q117" s="225">
        <v>0</v>
      </c>
      <c r="R117" s="225">
        <f>Q117*H117</f>
        <v>0</v>
      </c>
      <c r="S117" s="225">
        <v>0</v>
      </c>
      <c r="T117" s="226">
        <f>S117*H117</f>
        <v>0</v>
      </c>
      <c r="AR117" s="23" t="s">
        <v>198</v>
      </c>
      <c r="AT117" s="23" t="s">
        <v>126</v>
      </c>
      <c r="AU117" s="23" t="s">
        <v>80</v>
      </c>
      <c r="AY117" s="23" t="s">
        <v>122</v>
      </c>
      <c r="BE117" s="227">
        <f>IF(N117="základní",J117,0)</f>
        <v>0</v>
      </c>
      <c r="BF117" s="227">
        <f>IF(N117="snížená",J117,0)</f>
        <v>0</v>
      </c>
      <c r="BG117" s="227">
        <f>IF(N117="zákl. přenesená",J117,0)</f>
        <v>0</v>
      </c>
      <c r="BH117" s="227">
        <f>IF(N117="sníž. přenesená",J117,0)</f>
        <v>0</v>
      </c>
      <c r="BI117" s="227">
        <f>IF(N117="nulová",J117,0)</f>
        <v>0</v>
      </c>
      <c r="BJ117" s="23" t="s">
        <v>78</v>
      </c>
      <c r="BK117" s="227">
        <f>ROUND(I117*H117,2)</f>
        <v>0</v>
      </c>
      <c r="BL117" s="23" t="s">
        <v>198</v>
      </c>
      <c r="BM117" s="23" t="s">
        <v>199</v>
      </c>
    </row>
    <row r="118" s="10" customFormat="1" ht="29.88" customHeight="1">
      <c r="B118" s="200"/>
      <c r="C118" s="201"/>
      <c r="D118" s="202" t="s">
        <v>69</v>
      </c>
      <c r="E118" s="214" t="s">
        <v>200</v>
      </c>
      <c r="F118" s="214" t="s">
        <v>201</v>
      </c>
      <c r="G118" s="201"/>
      <c r="H118" s="201"/>
      <c r="I118" s="204"/>
      <c r="J118" s="215">
        <f>BK118</f>
        <v>0</v>
      </c>
      <c r="K118" s="201"/>
      <c r="L118" s="206"/>
      <c r="M118" s="207"/>
      <c r="N118" s="208"/>
      <c r="O118" s="208"/>
      <c r="P118" s="209">
        <f>SUM(P119:P125)</f>
        <v>0</v>
      </c>
      <c r="Q118" s="208"/>
      <c r="R118" s="209">
        <f>SUM(R119:R125)</f>
        <v>0.0030959999999999998</v>
      </c>
      <c r="S118" s="208"/>
      <c r="T118" s="210">
        <f>SUM(T119:T125)</f>
        <v>0</v>
      </c>
      <c r="AR118" s="211" t="s">
        <v>80</v>
      </c>
      <c r="AT118" s="212" t="s">
        <v>69</v>
      </c>
      <c r="AU118" s="212" t="s">
        <v>78</v>
      </c>
      <c r="AY118" s="211" t="s">
        <v>122</v>
      </c>
      <c r="BK118" s="213">
        <f>SUM(BK119:BK125)</f>
        <v>0</v>
      </c>
    </row>
    <row r="119" s="1" customFormat="1" ht="16.5" customHeight="1">
      <c r="B119" s="45"/>
      <c r="C119" s="216" t="s">
        <v>202</v>
      </c>
      <c r="D119" s="216" t="s">
        <v>126</v>
      </c>
      <c r="E119" s="217" t="s">
        <v>203</v>
      </c>
      <c r="F119" s="218" t="s">
        <v>204</v>
      </c>
      <c r="G119" s="219" t="s">
        <v>168</v>
      </c>
      <c r="H119" s="220">
        <v>1.2</v>
      </c>
      <c r="I119" s="221"/>
      <c r="J119" s="222">
        <f>ROUND(I119*H119,2)</f>
        <v>0</v>
      </c>
      <c r="K119" s="218" t="s">
        <v>130</v>
      </c>
      <c r="L119" s="71"/>
      <c r="M119" s="223" t="s">
        <v>21</v>
      </c>
      <c r="N119" s="224" t="s">
        <v>41</v>
      </c>
      <c r="O119" s="46"/>
      <c r="P119" s="225">
        <f>O119*H119</f>
        <v>0</v>
      </c>
      <c r="Q119" s="225">
        <v>0.0021800000000000001</v>
      </c>
      <c r="R119" s="225">
        <f>Q119*H119</f>
        <v>0.0026159999999999998</v>
      </c>
      <c r="S119" s="225">
        <v>0</v>
      </c>
      <c r="T119" s="226">
        <f>S119*H119</f>
        <v>0</v>
      </c>
      <c r="AR119" s="23" t="s">
        <v>198</v>
      </c>
      <c r="AT119" s="23" t="s">
        <v>126</v>
      </c>
      <c r="AU119" s="23" t="s">
        <v>80</v>
      </c>
      <c r="AY119" s="23" t="s">
        <v>122</v>
      </c>
      <c r="BE119" s="227">
        <f>IF(N119="základní",J119,0)</f>
        <v>0</v>
      </c>
      <c r="BF119" s="227">
        <f>IF(N119="snížená",J119,0)</f>
        <v>0</v>
      </c>
      <c r="BG119" s="227">
        <f>IF(N119="zákl. přenesená",J119,0)</f>
        <v>0</v>
      </c>
      <c r="BH119" s="227">
        <f>IF(N119="sníž. přenesená",J119,0)</f>
        <v>0</v>
      </c>
      <c r="BI119" s="227">
        <f>IF(N119="nulová",J119,0)</f>
        <v>0</v>
      </c>
      <c r="BJ119" s="23" t="s">
        <v>78</v>
      </c>
      <c r="BK119" s="227">
        <f>ROUND(I119*H119,2)</f>
        <v>0</v>
      </c>
      <c r="BL119" s="23" t="s">
        <v>198</v>
      </c>
      <c r="BM119" s="23" t="s">
        <v>205</v>
      </c>
    </row>
    <row r="120" s="1" customFormat="1">
      <c r="B120" s="45"/>
      <c r="C120" s="73"/>
      <c r="D120" s="228" t="s">
        <v>133</v>
      </c>
      <c r="E120" s="73"/>
      <c r="F120" s="229" t="s">
        <v>206</v>
      </c>
      <c r="G120" s="73"/>
      <c r="H120" s="73"/>
      <c r="I120" s="186"/>
      <c r="J120" s="73"/>
      <c r="K120" s="73"/>
      <c r="L120" s="71"/>
      <c r="M120" s="230"/>
      <c r="N120" s="46"/>
      <c r="O120" s="46"/>
      <c r="P120" s="46"/>
      <c r="Q120" s="46"/>
      <c r="R120" s="46"/>
      <c r="S120" s="46"/>
      <c r="T120" s="94"/>
      <c r="AT120" s="23" t="s">
        <v>133</v>
      </c>
      <c r="AU120" s="23" t="s">
        <v>80</v>
      </c>
    </row>
    <row r="121" s="11" customFormat="1">
      <c r="B121" s="241"/>
      <c r="C121" s="242"/>
      <c r="D121" s="228" t="s">
        <v>149</v>
      </c>
      <c r="E121" s="243" t="s">
        <v>21</v>
      </c>
      <c r="F121" s="244" t="s">
        <v>207</v>
      </c>
      <c r="G121" s="242"/>
      <c r="H121" s="245">
        <v>1.2</v>
      </c>
      <c r="I121" s="246"/>
      <c r="J121" s="242"/>
      <c r="K121" s="242"/>
      <c r="L121" s="247"/>
      <c r="M121" s="248"/>
      <c r="N121" s="249"/>
      <c r="O121" s="249"/>
      <c r="P121" s="249"/>
      <c r="Q121" s="249"/>
      <c r="R121" s="249"/>
      <c r="S121" s="249"/>
      <c r="T121" s="250"/>
      <c r="AT121" s="251" t="s">
        <v>149</v>
      </c>
      <c r="AU121" s="251" t="s">
        <v>80</v>
      </c>
      <c r="AV121" s="11" t="s">
        <v>80</v>
      </c>
      <c r="AW121" s="11" t="s">
        <v>33</v>
      </c>
      <c r="AX121" s="11" t="s">
        <v>78</v>
      </c>
      <c r="AY121" s="251" t="s">
        <v>122</v>
      </c>
    </row>
    <row r="122" s="1" customFormat="1" ht="16.5" customHeight="1">
      <c r="B122" s="45"/>
      <c r="C122" s="216" t="s">
        <v>208</v>
      </c>
      <c r="D122" s="216" t="s">
        <v>126</v>
      </c>
      <c r="E122" s="217" t="s">
        <v>209</v>
      </c>
      <c r="F122" s="218" t="s">
        <v>210</v>
      </c>
      <c r="G122" s="219" t="s">
        <v>129</v>
      </c>
      <c r="H122" s="220">
        <v>2</v>
      </c>
      <c r="I122" s="221"/>
      <c r="J122" s="222">
        <f>ROUND(I122*H122,2)</f>
        <v>0</v>
      </c>
      <c r="K122" s="218" t="s">
        <v>130</v>
      </c>
      <c r="L122" s="71"/>
      <c r="M122" s="223" t="s">
        <v>21</v>
      </c>
      <c r="N122" s="224" t="s">
        <v>41</v>
      </c>
      <c r="O122" s="46"/>
      <c r="P122" s="225">
        <f>O122*H122</f>
        <v>0</v>
      </c>
      <c r="Q122" s="225">
        <v>0</v>
      </c>
      <c r="R122" s="225">
        <f>Q122*H122</f>
        <v>0</v>
      </c>
      <c r="S122" s="225">
        <v>0</v>
      </c>
      <c r="T122" s="226">
        <f>S122*H122</f>
        <v>0</v>
      </c>
      <c r="AR122" s="23" t="s">
        <v>198</v>
      </c>
      <c r="AT122" s="23" t="s">
        <v>126</v>
      </c>
      <c r="AU122" s="23" t="s">
        <v>80</v>
      </c>
      <c r="AY122" s="23" t="s">
        <v>122</v>
      </c>
      <c r="BE122" s="227">
        <f>IF(N122="základní",J122,0)</f>
        <v>0</v>
      </c>
      <c r="BF122" s="227">
        <f>IF(N122="snížená",J122,0)</f>
        <v>0</v>
      </c>
      <c r="BG122" s="227">
        <f>IF(N122="zákl. přenesená",J122,0)</f>
        <v>0</v>
      </c>
      <c r="BH122" s="227">
        <f>IF(N122="sníž. přenesená",J122,0)</f>
        <v>0</v>
      </c>
      <c r="BI122" s="227">
        <f>IF(N122="nulová",J122,0)</f>
        <v>0</v>
      </c>
      <c r="BJ122" s="23" t="s">
        <v>78</v>
      </c>
      <c r="BK122" s="227">
        <f>ROUND(I122*H122,2)</f>
        <v>0</v>
      </c>
      <c r="BL122" s="23" t="s">
        <v>198</v>
      </c>
      <c r="BM122" s="23" t="s">
        <v>211</v>
      </c>
    </row>
    <row r="123" s="1" customFormat="1" ht="16.5" customHeight="1">
      <c r="B123" s="45"/>
      <c r="C123" s="231" t="s">
        <v>212</v>
      </c>
      <c r="D123" s="231" t="s">
        <v>136</v>
      </c>
      <c r="E123" s="232" t="s">
        <v>213</v>
      </c>
      <c r="F123" s="233" t="s">
        <v>214</v>
      </c>
      <c r="G123" s="234" t="s">
        <v>129</v>
      </c>
      <c r="H123" s="235">
        <v>2</v>
      </c>
      <c r="I123" s="236"/>
      <c r="J123" s="237">
        <f>ROUND(I123*H123,2)</f>
        <v>0</v>
      </c>
      <c r="K123" s="233" t="s">
        <v>130</v>
      </c>
      <c r="L123" s="238"/>
      <c r="M123" s="239" t="s">
        <v>21</v>
      </c>
      <c r="N123" s="240" t="s">
        <v>41</v>
      </c>
      <c r="O123" s="46"/>
      <c r="P123" s="225">
        <f>O123*H123</f>
        <v>0</v>
      </c>
      <c r="Q123" s="225">
        <v>0.00024000000000000001</v>
      </c>
      <c r="R123" s="225">
        <f>Q123*H123</f>
        <v>0.00048000000000000001</v>
      </c>
      <c r="S123" s="225">
        <v>0</v>
      </c>
      <c r="T123" s="226">
        <f>S123*H123</f>
        <v>0</v>
      </c>
      <c r="AR123" s="23" t="s">
        <v>139</v>
      </c>
      <c r="AT123" s="23" t="s">
        <v>136</v>
      </c>
      <c r="AU123" s="23" t="s">
        <v>80</v>
      </c>
      <c r="AY123" s="23" t="s">
        <v>122</v>
      </c>
      <c r="BE123" s="227">
        <f>IF(N123="základní",J123,0)</f>
        <v>0</v>
      </c>
      <c r="BF123" s="227">
        <f>IF(N123="snížená",J123,0)</f>
        <v>0</v>
      </c>
      <c r="BG123" s="227">
        <f>IF(N123="zákl. přenesená",J123,0)</f>
        <v>0</v>
      </c>
      <c r="BH123" s="227">
        <f>IF(N123="sníž. přenesená",J123,0)</f>
        <v>0</v>
      </c>
      <c r="BI123" s="227">
        <f>IF(N123="nulová",J123,0)</f>
        <v>0</v>
      </c>
      <c r="BJ123" s="23" t="s">
        <v>78</v>
      </c>
      <c r="BK123" s="227">
        <f>ROUND(I123*H123,2)</f>
        <v>0</v>
      </c>
      <c r="BL123" s="23" t="s">
        <v>131</v>
      </c>
      <c r="BM123" s="23" t="s">
        <v>215</v>
      </c>
    </row>
    <row r="124" s="1" customFormat="1" ht="38.25" customHeight="1">
      <c r="B124" s="45"/>
      <c r="C124" s="216" t="s">
        <v>216</v>
      </c>
      <c r="D124" s="216" t="s">
        <v>126</v>
      </c>
      <c r="E124" s="217" t="s">
        <v>217</v>
      </c>
      <c r="F124" s="218" t="s">
        <v>218</v>
      </c>
      <c r="G124" s="219" t="s">
        <v>176</v>
      </c>
      <c r="H124" s="220">
        <v>0.0030000000000000001</v>
      </c>
      <c r="I124" s="221"/>
      <c r="J124" s="222">
        <f>ROUND(I124*H124,2)</f>
        <v>0</v>
      </c>
      <c r="K124" s="218" t="s">
        <v>130</v>
      </c>
      <c r="L124" s="71"/>
      <c r="M124" s="223" t="s">
        <v>21</v>
      </c>
      <c r="N124" s="224" t="s">
        <v>41</v>
      </c>
      <c r="O124" s="46"/>
      <c r="P124" s="225">
        <f>O124*H124</f>
        <v>0</v>
      </c>
      <c r="Q124" s="225">
        <v>0</v>
      </c>
      <c r="R124" s="225">
        <f>Q124*H124</f>
        <v>0</v>
      </c>
      <c r="S124" s="225">
        <v>0</v>
      </c>
      <c r="T124" s="226">
        <f>S124*H124</f>
        <v>0</v>
      </c>
      <c r="AR124" s="23" t="s">
        <v>198</v>
      </c>
      <c r="AT124" s="23" t="s">
        <v>126</v>
      </c>
      <c r="AU124" s="23" t="s">
        <v>80</v>
      </c>
      <c r="AY124" s="23" t="s">
        <v>122</v>
      </c>
      <c r="BE124" s="227">
        <f>IF(N124="základní",J124,0)</f>
        <v>0</v>
      </c>
      <c r="BF124" s="227">
        <f>IF(N124="snížená",J124,0)</f>
        <v>0</v>
      </c>
      <c r="BG124" s="227">
        <f>IF(N124="zákl. přenesená",J124,0)</f>
        <v>0</v>
      </c>
      <c r="BH124" s="227">
        <f>IF(N124="sníž. přenesená",J124,0)</f>
        <v>0</v>
      </c>
      <c r="BI124" s="227">
        <f>IF(N124="nulová",J124,0)</f>
        <v>0</v>
      </c>
      <c r="BJ124" s="23" t="s">
        <v>78</v>
      </c>
      <c r="BK124" s="227">
        <f>ROUND(I124*H124,2)</f>
        <v>0</v>
      </c>
      <c r="BL124" s="23" t="s">
        <v>198</v>
      </c>
      <c r="BM124" s="23" t="s">
        <v>219</v>
      </c>
    </row>
    <row r="125" s="1" customFormat="1">
      <c r="B125" s="45"/>
      <c r="C125" s="73"/>
      <c r="D125" s="228" t="s">
        <v>133</v>
      </c>
      <c r="E125" s="73"/>
      <c r="F125" s="229" t="s">
        <v>220</v>
      </c>
      <c r="G125" s="73"/>
      <c r="H125" s="73"/>
      <c r="I125" s="186"/>
      <c r="J125" s="73"/>
      <c r="K125" s="73"/>
      <c r="L125" s="71"/>
      <c r="M125" s="230"/>
      <c r="N125" s="46"/>
      <c r="O125" s="46"/>
      <c r="P125" s="46"/>
      <c r="Q125" s="46"/>
      <c r="R125" s="46"/>
      <c r="S125" s="46"/>
      <c r="T125" s="94"/>
      <c r="AT125" s="23" t="s">
        <v>133</v>
      </c>
      <c r="AU125" s="23" t="s">
        <v>80</v>
      </c>
    </row>
    <row r="126" s="10" customFormat="1" ht="29.88" customHeight="1">
      <c r="B126" s="200"/>
      <c r="C126" s="201"/>
      <c r="D126" s="202" t="s">
        <v>69</v>
      </c>
      <c r="E126" s="214" t="s">
        <v>221</v>
      </c>
      <c r="F126" s="214" t="s">
        <v>222</v>
      </c>
      <c r="G126" s="201"/>
      <c r="H126" s="201"/>
      <c r="I126" s="204"/>
      <c r="J126" s="215">
        <f>BK126</f>
        <v>0</v>
      </c>
      <c r="K126" s="201"/>
      <c r="L126" s="206"/>
      <c r="M126" s="207"/>
      <c r="N126" s="208"/>
      <c r="O126" s="208"/>
      <c r="P126" s="209">
        <f>SUM(P127:P171)</f>
        <v>0</v>
      </c>
      <c r="Q126" s="208"/>
      <c r="R126" s="209">
        <f>SUM(R127:R171)</f>
        <v>2.5443894400000002</v>
      </c>
      <c r="S126" s="208"/>
      <c r="T126" s="210">
        <f>SUM(T127:T171)</f>
        <v>0.0016999999999999999</v>
      </c>
      <c r="AR126" s="211" t="s">
        <v>80</v>
      </c>
      <c r="AT126" s="212" t="s">
        <v>69</v>
      </c>
      <c r="AU126" s="212" t="s">
        <v>78</v>
      </c>
      <c r="AY126" s="211" t="s">
        <v>122</v>
      </c>
      <c r="BK126" s="213">
        <f>SUM(BK127:BK171)</f>
        <v>0</v>
      </c>
    </row>
    <row r="127" s="1" customFormat="1" ht="38.25" customHeight="1">
      <c r="B127" s="45"/>
      <c r="C127" s="216" t="s">
        <v>223</v>
      </c>
      <c r="D127" s="216" t="s">
        <v>126</v>
      </c>
      <c r="E127" s="217" t="s">
        <v>224</v>
      </c>
      <c r="F127" s="218" t="s">
        <v>225</v>
      </c>
      <c r="G127" s="219" t="s">
        <v>226</v>
      </c>
      <c r="H127" s="220">
        <v>63.503999999999998</v>
      </c>
      <c r="I127" s="221"/>
      <c r="J127" s="222">
        <f>ROUND(I127*H127,2)</f>
        <v>0</v>
      </c>
      <c r="K127" s="218" t="s">
        <v>130</v>
      </c>
      <c r="L127" s="71"/>
      <c r="M127" s="223" t="s">
        <v>21</v>
      </c>
      <c r="N127" s="224" t="s">
        <v>41</v>
      </c>
      <c r="O127" s="46"/>
      <c r="P127" s="225">
        <f>O127*H127</f>
        <v>0</v>
      </c>
      <c r="Q127" s="225">
        <v>0.02503</v>
      </c>
      <c r="R127" s="225">
        <f>Q127*H127</f>
        <v>1.5895051199999999</v>
      </c>
      <c r="S127" s="225">
        <v>0</v>
      </c>
      <c r="T127" s="226">
        <f>S127*H127</f>
        <v>0</v>
      </c>
      <c r="AR127" s="23" t="s">
        <v>198</v>
      </c>
      <c r="AT127" s="23" t="s">
        <v>126</v>
      </c>
      <c r="AU127" s="23" t="s">
        <v>80</v>
      </c>
      <c r="AY127" s="23" t="s">
        <v>122</v>
      </c>
      <c r="BE127" s="227">
        <f>IF(N127="základní",J127,0)</f>
        <v>0</v>
      </c>
      <c r="BF127" s="227">
        <f>IF(N127="snížená",J127,0)</f>
        <v>0</v>
      </c>
      <c r="BG127" s="227">
        <f>IF(N127="zákl. přenesená",J127,0)</f>
        <v>0</v>
      </c>
      <c r="BH127" s="227">
        <f>IF(N127="sníž. přenesená",J127,0)</f>
        <v>0</v>
      </c>
      <c r="BI127" s="227">
        <f>IF(N127="nulová",J127,0)</f>
        <v>0</v>
      </c>
      <c r="BJ127" s="23" t="s">
        <v>78</v>
      </c>
      <c r="BK127" s="227">
        <f>ROUND(I127*H127,2)</f>
        <v>0</v>
      </c>
      <c r="BL127" s="23" t="s">
        <v>198</v>
      </c>
      <c r="BM127" s="23" t="s">
        <v>227</v>
      </c>
    </row>
    <row r="128" s="1" customFormat="1">
      <c r="B128" s="45"/>
      <c r="C128" s="73"/>
      <c r="D128" s="228" t="s">
        <v>133</v>
      </c>
      <c r="E128" s="73"/>
      <c r="F128" s="229" t="s">
        <v>228</v>
      </c>
      <c r="G128" s="73"/>
      <c r="H128" s="73"/>
      <c r="I128" s="186"/>
      <c r="J128" s="73"/>
      <c r="K128" s="73"/>
      <c r="L128" s="71"/>
      <c r="M128" s="230"/>
      <c r="N128" s="46"/>
      <c r="O128" s="46"/>
      <c r="P128" s="46"/>
      <c r="Q128" s="46"/>
      <c r="R128" s="46"/>
      <c r="S128" s="46"/>
      <c r="T128" s="94"/>
      <c r="AT128" s="23" t="s">
        <v>133</v>
      </c>
      <c r="AU128" s="23" t="s">
        <v>80</v>
      </c>
    </row>
    <row r="129" s="11" customFormat="1">
      <c r="B129" s="241"/>
      <c r="C129" s="242"/>
      <c r="D129" s="228" t="s">
        <v>149</v>
      </c>
      <c r="E129" s="243" t="s">
        <v>21</v>
      </c>
      <c r="F129" s="244" t="s">
        <v>229</v>
      </c>
      <c r="G129" s="242"/>
      <c r="H129" s="245">
        <v>40.316000000000002</v>
      </c>
      <c r="I129" s="246"/>
      <c r="J129" s="242"/>
      <c r="K129" s="242"/>
      <c r="L129" s="247"/>
      <c r="M129" s="248"/>
      <c r="N129" s="249"/>
      <c r="O129" s="249"/>
      <c r="P129" s="249"/>
      <c r="Q129" s="249"/>
      <c r="R129" s="249"/>
      <c r="S129" s="249"/>
      <c r="T129" s="250"/>
      <c r="AT129" s="251" t="s">
        <v>149</v>
      </c>
      <c r="AU129" s="251" t="s">
        <v>80</v>
      </c>
      <c r="AV129" s="11" t="s">
        <v>80</v>
      </c>
      <c r="AW129" s="11" t="s">
        <v>33</v>
      </c>
      <c r="AX129" s="11" t="s">
        <v>70</v>
      </c>
      <c r="AY129" s="251" t="s">
        <v>122</v>
      </c>
    </row>
    <row r="130" s="11" customFormat="1">
      <c r="B130" s="241"/>
      <c r="C130" s="242"/>
      <c r="D130" s="228" t="s">
        <v>149</v>
      </c>
      <c r="E130" s="243" t="s">
        <v>21</v>
      </c>
      <c r="F130" s="244" t="s">
        <v>230</v>
      </c>
      <c r="G130" s="242"/>
      <c r="H130" s="245">
        <v>22.552</v>
      </c>
      <c r="I130" s="246"/>
      <c r="J130" s="242"/>
      <c r="K130" s="242"/>
      <c r="L130" s="247"/>
      <c r="M130" s="248"/>
      <c r="N130" s="249"/>
      <c r="O130" s="249"/>
      <c r="P130" s="249"/>
      <c r="Q130" s="249"/>
      <c r="R130" s="249"/>
      <c r="S130" s="249"/>
      <c r="T130" s="250"/>
      <c r="AT130" s="251" t="s">
        <v>149</v>
      </c>
      <c r="AU130" s="251" t="s">
        <v>80</v>
      </c>
      <c r="AV130" s="11" t="s">
        <v>80</v>
      </c>
      <c r="AW130" s="11" t="s">
        <v>33</v>
      </c>
      <c r="AX130" s="11" t="s">
        <v>70</v>
      </c>
      <c r="AY130" s="251" t="s">
        <v>122</v>
      </c>
    </row>
    <row r="131" s="11" customFormat="1">
      <c r="B131" s="241"/>
      <c r="C131" s="242"/>
      <c r="D131" s="228" t="s">
        <v>149</v>
      </c>
      <c r="E131" s="243" t="s">
        <v>21</v>
      </c>
      <c r="F131" s="244" t="s">
        <v>231</v>
      </c>
      <c r="G131" s="242"/>
      <c r="H131" s="245">
        <v>0.63600000000000001</v>
      </c>
      <c r="I131" s="246"/>
      <c r="J131" s="242"/>
      <c r="K131" s="242"/>
      <c r="L131" s="247"/>
      <c r="M131" s="248"/>
      <c r="N131" s="249"/>
      <c r="O131" s="249"/>
      <c r="P131" s="249"/>
      <c r="Q131" s="249"/>
      <c r="R131" s="249"/>
      <c r="S131" s="249"/>
      <c r="T131" s="250"/>
      <c r="AT131" s="251" t="s">
        <v>149</v>
      </c>
      <c r="AU131" s="251" t="s">
        <v>80</v>
      </c>
      <c r="AV131" s="11" t="s">
        <v>80</v>
      </c>
      <c r="AW131" s="11" t="s">
        <v>33</v>
      </c>
      <c r="AX131" s="11" t="s">
        <v>70</v>
      </c>
      <c r="AY131" s="251" t="s">
        <v>122</v>
      </c>
    </row>
    <row r="132" s="12" customFormat="1">
      <c r="B132" s="252"/>
      <c r="C132" s="253"/>
      <c r="D132" s="228" t="s">
        <v>149</v>
      </c>
      <c r="E132" s="254" t="s">
        <v>21</v>
      </c>
      <c r="F132" s="255" t="s">
        <v>232</v>
      </c>
      <c r="G132" s="253"/>
      <c r="H132" s="256">
        <v>63.503999999999998</v>
      </c>
      <c r="I132" s="257"/>
      <c r="J132" s="253"/>
      <c r="K132" s="253"/>
      <c r="L132" s="258"/>
      <c r="M132" s="259"/>
      <c r="N132" s="260"/>
      <c r="O132" s="260"/>
      <c r="P132" s="260"/>
      <c r="Q132" s="260"/>
      <c r="R132" s="260"/>
      <c r="S132" s="260"/>
      <c r="T132" s="261"/>
      <c r="AT132" s="262" t="s">
        <v>149</v>
      </c>
      <c r="AU132" s="262" t="s">
        <v>80</v>
      </c>
      <c r="AV132" s="12" t="s">
        <v>131</v>
      </c>
      <c r="AW132" s="12" t="s">
        <v>33</v>
      </c>
      <c r="AX132" s="12" t="s">
        <v>78</v>
      </c>
      <c r="AY132" s="262" t="s">
        <v>122</v>
      </c>
    </row>
    <row r="133" s="1" customFormat="1" ht="25.5" customHeight="1">
      <c r="B133" s="45"/>
      <c r="C133" s="216" t="s">
        <v>233</v>
      </c>
      <c r="D133" s="216" t="s">
        <v>126</v>
      </c>
      <c r="E133" s="217" t="s">
        <v>234</v>
      </c>
      <c r="F133" s="218" t="s">
        <v>235</v>
      </c>
      <c r="G133" s="219" t="s">
        <v>168</v>
      </c>
      <c r="H133" s="220">
        <v>14.1</v>
      </c>
      <c r="I133" s="221"/>
      <c r="J133" s="222">
        <f>ROUND(I133*H133,2)</f>
        <v>0</v>
      </c>
      <c r="K133" s="218" t="s">
        <v>130</v>
      </c>
      <c r="L133" s="71"/>
      <c r="M133" s="223" t="s">
        <v>21</v>
      </c>
      <c r="N133" s="224" t="s">
        <v>41</v>
      </c>
      <c r="O133" s="46"/>
      <c r="P133" s="225">
        <f>O133*H133</f>
        <v>0</v>
      </c>
      <c r="Q133" s="225">
        <v>0.00091</v>
      </c>
      <c r="R133" s="225">
        <f>Q133*H133</f>
        <v>0.012831</v>
      </c>
      <c r="S133" s="225">
        <v>0</v>
      </c>
      <c r="T133" s="226">
        <f>S133*H133</f>
        <v>0</v>
      </c>
      <c r="AR133" s="23" t="s">
        <v>198</v>
      </c>
      <c r="AT133" s="23" t="s">
        <v>126</v>
      </c>
      <c r="AU133" s="23" t="s">
        <v>80</v>
      </c>
      <c r="AY133" s="23" t="s">
        <v>122</v>
      </c>
      <c r="BE133" s="227">
        <f>IF(N133="základní",J133,0)</f>
        <v>0</v>
      </c>
      <c r="BF133" s="227">
        <f>IF(N133="snížená",J133,0)</f>
        <v>0</v>
      </c>
      <c r="BG133" s="227">
        <f>IF(N133="zákl. přenesená",J133,0)</f>
        <v>0</v>
      </c>
      <c r="BH133" s="227">
        <f>IF(N133="sníž. přenesená",J133,0)</f>
        <v>0</v>
      </c>
      <c r="BI133" s="227">
        <f>IF(N133="nulová",J133,0)</f>
        <v>0</v>
      </c>
      <c r="BJ133" s="23" t="s">
        <v>78</v>
      </c>
      <c r="BK133" s="227">
        <f>ROUND(I133*H133,2)</f>
        <v>0</v>
      </c>
      <c r="BL133" s="23" t="s">
        <v>198</v>
      </c>
      <c r="BM133" s="23" t="s">
        <v>236</v>
      </c>
    </row>
    <row r="134" s="1" customFormat="1">
      <c r="B134" s="45"/>
      <c r="C134" s="73"/>
      <c r="D134" s="228" t="s">
        <v>133</v>
      </c>
      <c r="E134" s="73"/>
      <c r="F134" s="229" t="s">
        <v>228</v>
      </c>
      <c r="G134" s="73"/>
      <c r="H134" s="73"/>
      <c r="I134" s="186"/>
      <c r="J134" s="73"/>
      <c r="K134" s="73"/>
      <c r="L134" s="71"/>
      <c r="M134" s="230"/>
      <c r="N134" s="46"/>
      <c r="O134" s="46"/>
      <c r="P134" s="46"/>
      <c r="Q134" s="46"/>
      <c r="R134" s="46"/>
      <c r="S134" s="46"/>
      <c r="T134" s="94"/>
      <c r="AT134" s="23" t="s">
        <v>133</v>
      </c>
      <c r="AU134" s="23" t="s">
        <v>80</v>
      </c>
    </row>
    <row r="135" s="11" customFormat="1">
      <c r="B135" s="241"/>
      <c r="C135" s="242"/>
      <c r="D135" s="228" t="s">
        <v>149</v>
      </c>
      <c r="E135" s="243" t="s">
        <v>21</v>
      </c>
      <c r="F135" s="244" t="s">
        <v>237</v>
      </c>
      <c r="G135" s="242"/>
      <c r="H135" s="245">
        <v>14.1</v>
      </c>
      <c r="I135" s="246"/>
      <c r="J135" s="242"/>
      <c r="K135" s="242"/>
      <c r="L135" s="247"/>
      <c r="M135" s="248"/>
      <c r="N135" s="249"/>
      <c r="O135" s="249"/>
      <c r="P135" s="249"/>
      <c r="Q135" s="249"/>
      <c r="R135" s="249"/>
      <c r="S135" s="249"/>
      <c r="T135" s="250"/>
      <c r="AT135" s="251" t="s">
        <v>149</v>
      </c>
      <c r="AU135" s="251" t="s">
        <v>80</v>
      </c>
      <c r="AV135" s="11" t="s">
        <v>80</v>
      </c>
      <c r="AW135" s="11" t="s">
        <v>33</v>
      </c>
      <c r="AX135" s="11" t="s">
        <v>78</v>
      </c>
      <c r="AY135" s="251" t="s">
        <v>122</v>
      </c>
    </row>
    <row r="136" s="1" customFormat="1" ht="25.5" customHeight="1">
      <c r="B136" s="45"/>
      <c r="C136" s="216" t="s">
        <v>238</v>
      </c>
      <c r="D136" s="216" t="s">
        <v>126</v>
      </c>
      <c r="E136" s="217" t="s">
        <v>239</v>
      </c>
      <c r="F136" s="218" t="s">
        <v>240</v>
      </c>
      <c r="G136" s="219" t="s">
        <v>226</v>
      </c>
      <c r="H136" s="220">
        <v>63.503999999999998</v>
      </c>
      <c r="I136" s="221"/>
      <c r="J136" s="222">
        <f>ROUND(I136*H136,2)</f>
        <v>0</v>
      </c>
      <c r="K136" s="218" t="s">
        <v>130</v>
      </c>
      <c r="L136" s="71"/>
      <c r="M136" s="223" t="s">
        <v>21</v>
      </c>
      <c r="N136" s="224" t="s">
        <v>41</v>
      </c>
      <c r="O136" s="46"/>
      <c r="P136" s="225">
        <f>O136*H136</f>
        <v>0</v>
      </c>
      <c r="Q136" s="225">
        <v>0.00020000000000000001</v>
      </c>
      <c r="R136" s="225">
        <f>Q136*H136</f>
        <v>0.0127008</v>
      </c>
      <c r="S136" s="225">
        <v>0</v>
      </c>
      <c r="T136" s="226">
        <f>S136*H136</f>
        <v>0</v>
      </c>
      <c r="AR136" s="23" t="s">
        <v>198</v>
      </c>
      <c r="AT136" s="23" t="s">
        <v>126</v>
      </c>
      <c r="AU136" s="23" t="s">
        <v>80</v>
      </c>
      <c r="AY136" s="23" t="s">
        <v>122</v>
      </c>
      <c r="BE136" s="227">
        <f>IF(N136="základní",J136,0)</f>
        <v>0</v>
      </c>
      <c r="BF136" s="227">
        <f>IF(N136="snížená",J136,0)</f>
        <v>0</v>
      </c>
      <c r="BG136" s="227">
        <f>IF(N136="zákl. přenesená",J136,0)</f>
        <v>0</v>
      </c>
      <c r="BH136" s="227">
        <f>IF(N136="sníž. přenesená",J136,0)</f>
        <v>0</v>
      </c>
      <c r="BI136" s="227">
        <f>IF(N136="nulová",J136,0)</f>
        <v>0</v>
      </c>
      <c r="BJ136" s="23" t="s">
        <v>78</v>
      </c>
      <c r="BK136" s="227">
        <f>ROUND(I136*H136,2)</f>
        <v>0</v>
      </c>
      <c r="BL136" s="23" t="s">
        <v>198</v>
      </c>
      <c r="BM136" s="23" t="s">
        <v>241</v>
      </c>
    </row>
    <row r="137" s="1" customFormat="1">
      <c r="B137" s="45"/>
      <c r="C137" s="73"/>
      <c r="D137" s="228" t="s">
        <v>133</v>
      </c>
      <c r="E137" s="73"/>
      <c r="F137" s="229" t="s">
        <v>228</v>
      </c>
      <c r="G137" s="73"/>
      <c r="H137" s="73"/>
      <c r="I137" s="186"/>
      <c r="J137" s="73"/>
      <c r="K137" s="73"/>
      <c r="L137" s="71"/>
      <c r="M137" s="230"/>
      <c r="N137" s="46"/>
      <c r="O137" s="46"/>
      <c r="P137" s="46"/>
      <c r="Q137" s="46"/>
      <c r="R137" s="46"/>
      <c r="S137" s="46"/>
      <c r="T137" s="94"/>
      <c r="AT137" s="23" t="s">
        <v>133</v>
      </c>
      <c r="AU137" s="23" t="s">
        <v>80</v>
      </c>
    </row>
    <row r="138" s="1" customFormat="1" ht="38.25" customHeight="1">
      <c r="B138" s="45"/>
      <c r="C138" s="216" t="s">
        <v>242</v>
      </c>
      <c r="D138" s="216" t="s">
        <v>126</v>
      </c>
      <c r="E138" s="217" t="s">
        <v>243</v>
      </c>
      <c r="F138" s="218" t="s">
        <v>244</v>
      </c>
      <c r="G138" s="219" t="s">
        <v>168</v>
      </c>
      <c r="H138" s="220">
        <v>25.57</v>
      </c>
      <c r="I138" s="221"/>
      <c r="J138" s="222">
        <f>ROUND(I138*H138,2)</f>
        <v>0</v>
      </c>
      <c r="K138" s="218" t="s">
        <v>130</v>
      </c>
      <c r="L138" s="71"/>
      <c r="M138" s="223" t="s">
        <v>21</v>
      </c>
      <c r="N138" s="224" t="s">
        <v>41</v>
      </c>
      <c r="O138" s="46"/>
      <c r="P138" s="225">
        <f>O138*H138</f>
        <v>0</v>
      </c>
      <c r="Q138" s="225">
        <v>4.0000000000000003E-05</v>
      </c>
      <c r="R138" s="225">
        <f>Q138*H138</f>
        <v>0.0010228000000000001</v>
      </c>
      <c r="S138" s="225">
        <v>0</v>
      </c>
      <c r="T138" s="226">
        <f>S138*H138</f>
        <v>0</v>
      </c>
      <c r="AR138" s="23" t="s">
        <v>198</v>
      </c>
      <c r="AT138" s="23" t="s">
        <v>126</v>
      </c>
      <c r="AU138" s="23" t="s">
        <v>80</v>
      </c>
      <c r="AY138" s="23" t="s">
        <v>122</v>
      </c>
      <c r="BE138" s="227">
        <f>IF(N138="základní",J138,0)</f>
        <v>0</v>
      </c>
      <c r="BF138" s="227">
        <f>IF(N138="snížená",J138,0)</f>
        <v>0</v>
      </c>
      <c r="BG138" s="227">
        <f>IF(N138="zákl. přenesená",J138,0)</f>
        <v>0</v>
      </c>
      <c r="BH138" s="227">
        <f>IF(N138="sníž. přenesená",J138,0)</f>
        <v>0</v>
      </c>
      <c r="BI138" s="227">
        <f>IF(N138="nulová",J138,0)</f>
        <v>0</v>
      </c>
      <c r="BJ138" s="23" t="s">
        <v>78</v>
      </c>
      <c r="BK138" s="227">
        <f>ROUND(I138*H138,2)</f>
        <v>0</v>
      </c>
      <c r="BL138" s="23" t="s">
        <v>198</v>
      </c>
      <c r="BM138" s="23" t="s">
        <v>245</v>
      </c>
    </row>
    <row r="139" s="1" customFormat="1">
      <c r="B139" s="45"/>
      <c r="C139" s="73"/>
      <c r="D139" s="228" t="s">
        <v>133</v>
      </c>
      <c r="E139" s="73"/>
      <c r="F139" s="229" t="s">
        <v>228</v>
      </c>
      <c r="G139" s="73"/>
      <c r="H139" s="73"/>
      <c r="I139" s="186"/>
      <c r="J139" s="73"/>
      <c r="K139" s="73"/>
      <c r="L139" s="71"/>
      <c r="M139" s="230"/>
      <c r="N139" s="46"/>
      <c r="O139" s="46"/>
      <c r="P139" s="46"/>
      <c r="Q139" s="46"/>
      <c r="R139" s="46"/>
      <c r="S139" s="46"/>
      <c r="T139" s="94"/>
      <c r="AT139" s="23" t="s">
        <v>133</v>
      </c>
      <c r="AU139" s="23" t="s">
        <v>80</v>
      </c>
    </row>
    <row r="140" s="11" customFormat="1">
      <c r="B140" s="241"/>
      <c r="C140" s="242"/>
      <c r="D140" s="228" t="s">
        <v>149</v>
      </c>
      <c r="E140" s="243" t="s">
        <v>21</v>
      </c>
      <c r="F140" s="244" t="s">
        <v>246</v>
      </c>
      <c r="G140" s="242"/>
      <c r="H140" s="245">
        <v>17.620000000000001</v>
      </c>
      <c r="I140" s="246"/>
      <c r="J140" s="242"/>
      <c r="K140" s="242"/>
      <c r="L140" s="247"/>
      <c r="M140" s="248"/>
      <c r="N140" s="249"/>
      <c r="O140" s="249"/>
      <c r="P140" s="249"/>
      <c r="Q140" s="249"/>
      <c r="R140" s="249"/>
      <c r="S140" s="249"/>
      <c r="T140" s="250"/>
      <c r="AT140" s="251" t="s">
        <v>149</v>
      </c>
      <c r="AU140" s="251" t="s">
        <v>80</v>
      </c>
      <c r="AV140" s="11" t="s">
        <v>80</v>
      </c>
      <c r="AW140" s="11" t="s">
        <v>33</v>
      </c>
      <c r="AX140" s="11" t="s">
        <v>70</v>
      </c>
      <c r="AY140" s="251" t="s">
        <v>122</v>
      </c>
    </row>
    <row r="141" s="11" customFormat="1">
      <c r="B141" s="241"/>
      <c r="C141" s="242"/>
      <c r="D141" s="228" t="s">
        <v>149</v>
      </c>
      <c r="E141" s="243" t="s">
        <v>21</v>
      </c>
      <c r="F141" s="244" t="s">
        <v>247</v>
      </c>
      <c r="G141" s="242"/>
      <c r="H141" s="245">
        <v>7.9500000000000002</v>
      </c>
      <c r="I141" s="246"/>
      <c r="J141" s="242"/>
      <c r="K141" s="242"/>
      <c r="L141" s="247"/>
      <c r="M141" s="248"/>
      <c r="N141" s="249"/>
      <c r="O141" s="249"/>
      <c r="P141" s="249"/>
      <c r="Q141" s="249"/>
      <c r="R141" s="249"/>
      <c r="S141" s="249"/>
      <c r="T141" s="250"/>
      <c r="AT141" s="251" t="s">
        <v>149</v>
      </c>
      <c r="AU141" s="251" t="s">
        <v>80</v>
      </c>
      <c r="AV141" s="11" t="s">
        <v>80</v>
      </c>
      <c r="AW141" s="11" t="s">
        <v>33</v>
      </c>
      <c r="AX141" s="11" t="s">
        <v>70</v>
      </c>
      <c r="AY141" s="251" t="s">
        <v>122</v>
      </c>
    </row>
    <row r="142" s="12" customFormat="1">
      <c r="B142" s="252"/>
      <c r="C142" s="253"/>
      <c r="D142" s="228" t="s">
        <v>149</v>
      </c>
      <c r="E142" s="254" t="s">
        <v>21</v>
      </c>
      <c r="F142" s="255" t="s">
        <v>232</v>
      </c>
      <c r="G142" s="253"/>
      <c r="H142" s="256">
        <v>25.57</v>
      </c>
      <c r="I142" s="257"/>
      <c r="J142" s="253"/>
      <c r="K142" s="253"/>
      <c r="L142" s="258"/>
      <c r="M142" s="259"/>
      <c r="N142" s="260"/>
      <c r="O142" s="260"/>
      <c r="P142" s="260"/>
      <c r="Q142" s="260"/>
      <c r="R142" s="260"/>
      <c r="S142" s="260"/>
      <c r="T142" s="261"/>
      <c r="AT142" s="262" t="s">
        <v>149</v>
      </c>
      <c r="AU142" s="262" t="s">
        <v>80</v>
      </c>
      <c r="AV142" s="12" t="s">
        <v>131</v>
      </c>
      <c r="AW142" s="12" t="s">
        <v>33</v>
      </c>
      <c r="AX142" s="12" t="s">
        <v>78</v>
      </c>
      <c r="AY142" s="262" t="s">
        <v>122</v>
      </c>
    </row>
    <row r="143" s="1" customFormat="1" ht="38.25" customHeight="1">
      <c r="B143" s="45"/>
      <c r="C143" s="216" t="s">
        <v>248</v>
      </c>
      <c r="D143" s="216" t="s">
        <v>126</v>
      </c>
      <c r="E143" s="217" t="s">
        <v>249</v>
      </c>
      <c r="F143" s="218" t="s">
        <v>250</v>
      </c>
      <c r="G143" s="219" t="s">
        <v>168</v>
      </c>
      <c r="H143" s="220">
        <v>15.140000000000001</v>
      </c>
      <c r="I143" s="221"/>
      <c r="J143" s="222">
        <f>ROUND(I143*H143,2)</f>
        <v>0</v>
      </c>
      <c r="K143" s="218" t="s">
        <v>130</v>
      </c>
      <c r="L143" s="71"/>
      <c r="M143" s="223" t="s">
        <v>21</v>
      </c>
      <c r="N143" s="224" t="s">
        <v>41</v>
      </c>
      <c r="O143" s="46"/>
      <c r="P143" s="225">
        <f>O143*H143</f>
        <v>0</v>
      </c>
      <c r="Q143" s="225">
        <v>0.00014999999999999999</v>
      </c>
      <c r="R143" s="225">
        <f>Q143*H143</f>
        <v>0.002271</v>
      </c>
      <c r="S143" s="225">
        <v>0</v>
      </c>
      <c r="T143" s="226">
        <f>S143*H143</f>
        <v>0</v>
      </c>
      <c r="AR143" s="23" t="s">
        <v>198</v>
      </c>
      <c r="AT143" s="23" t="s">
        <v>126</v>
      </c>
      <c r="AU143" s="23" t="s">
        <v>80</v>
      </c>
      <c r="AY143" s="23" t="s">
        <v>122</v>
      </c>
      <c r="BE143" s="227">
        <f>IF(N143="základní",J143,0)</f>
        <v>0</v>
      </c>
      <c r="BF143" s="227">
        <f>IF(N143="snížená",J143,0)</f>
        <v>0</v>
      </c>
      <c r="BG143" s="227">
        <f>IF(N143="zákl. přenesená",J143,0)</f>
        <v>0</v>
      </c>
      <c r="BH143" s="227">
        <f>IF(N143="sníž. přenesená",J143,0)</f>
        <v>0</v>
      </c>
      <c r="BI143" s="227">
        <f>IF(N143="nulová",J143,0)</f>
        <v>0</v>
      </c>
      <c r="BJ143" s="23" t="s">
        <v>78</v>
      </c>
      <c r="BK143" s="227">
        <f>ROUND(I143*H143,2)</f>
        <v>0</v>
      </c>
      <c r="BL143" s="23" t="s">
        <v>198</v>
      </c>
      <c r="BM143" s="23" t="s">
        <v>251</v>
      </c>
    </row>
    <row r="144" s="1" customFormat="1">
      <c r="B144" s="45"/>
      <c r="C144" s="73"/>
      <c r="D144" s="228" t="s">
        <v>133</v>
      </c>
      <c r="E144" s="73"/>
      <c r="F144" s="229" t="s">
        <v>228</v>
      </c>
      <c r="G144" s="73"/>
      <c r="H144" s="73"/>
      <c r="I144" s="186"/>
      <c r="J144" s="73"/>
      <c r="K144" s="73"/>
      <c r="L144" s="71"/>
      <c r="M144" s="230"/>
      <c r="N144" s="46"/>
      <c r="O144" s="46"/>
      <c r="P144" s="46"/>
      <c r="Q144" s="46"/>
      <c r="R144" s="46"/>
      <c r="S144" s="46"/>
      <c r="T144" s="94"/>
      <c r="AT144" s="23" t="s">
        <v>133</v>
      </c>
      <c r="AU144" s="23" t="s">
        <v>80</v>
      </c>
    </row>
    <row r="145" s="11" customFormat="1">
      <c r="B145" s="241"/>
      <c r="C145" s="242"/>
      <c r="D145" s="228" t="s">
        <v>149</v>
      </c>
      <c r="E145" s="243" t="s">
        <v>21</v>
      </c>
      <c r="F145" s="244" t="s">
        <v>252</v>
      </c>
      <c r="G145" s="242"/>
      <c r="H145" s="245">
        <v>15.140000000000001</v>
      </c>
      <c r="I145" s="246"/>
      <c r="J145" s="242"/>
      <c r="K145" s="242"/>
      <c r="L145" s="247"/>
      <c r="M145" s="248"/>
      <c r="N145" s="249"/>
      <c r="O145" s="249"/>
      <c r="P145" s="249"/>
      <c r="Q145" s="249"/>
      <c r="R145" s="249"/>
      <c r="S145" s="249"/>
      <c r="T145" s="250"/>
      <c r="AT145" s="251" t="s">
        <v>149</v>
      </c>
      <c r="AU145" s="251" t="s">
        <v>80</v>
      </c>
      <c r="AV145" s="11" t="s">
        <v>80</v>
      </c>
      <c r="AW145" s="11" t="s">
        <v>33</v>
      </c>
      <c r="AX145" s="11" t="s">
        <v>78</v>
      </c>
      <c r="AY145" s="251" t="s">
        <v>122</v>
      </c>
    </row>
    <row r="146" s="1" customFormat="1" ht="25.5" customHeight="1">
      <c r="B146" s="45"/>
      <c r="C146" s="216" t="s">
        <v>253</v>
      </c>
      <c r="D146" s="216" t="s">
        <v>126</v>
      </c>
      <c r="E146" s="217" t="s">
        <v>254</v>
      </c>
      <c r="F146" s="218" t="s">
        <v>255</v>
      </c>
      <c r="G146" s="219" t="s">
        <v>226</v>
      </c>
      <c r="H146" s="220">
        <v>63.503999999999998</v>
      </c>
      <c r="I146" s="221"/>
      <c r="J146" s="222">
        <f>ROUND(I146*H146,2)</f>
        <v>0</v>
      </c>
      <c r="K146" s="218" t="s">
        <v>130</v>
      </c>
      <c r="L146" s="71"/>
      <c r="M146" s="223" t="s">
        <v>21</v>
      </c>
      <c r="N146" s="224" t="s">
        <v>41</v>
      </c>
      <c r="O146" s="46"/>
      <c r="P146" s="225">
        <f>O146*H146</f>
        <v>0</v>
      </c>
      <c r="Q146" s="225">
        <v>0.00020000000000000001</v>
      </c>
      <c r="R146" s="225">
        <f>Q146*H146</f>
        <v>0.0127008</v>
      </c>
      <c r="S146" s="225">
        <v>0</v>
      </c>
      <c r="T146" s="226">
        <f>S146*H146</f>
        <v>0</v>
      </c>
      <c r="AR146" s="23" t="s">
        <v>198</v>
      </c>
      <c r="AT146" s="23" t="s">
        <v>126</v>
      </c>
      <c r="AU146" s="23" t="s">
        <v>80</v>
      </c>
      <c r="AY146" s="23" t="s">
        <v>122</v>
      </c>
      <c r="BE146" s="227">
        <f>IF(N146="základní",J146,0)</f>
        <v>0</v>
      </c>
      <c r="BF146" s="227">
        <f>IF(N146="snížená",J146,0)</f>
        <v>0</v>
      </c>
      <c r="BG146" s="227">
        <f>IF(N146="zákl. přenesená",J146,0)</f>
        <v>0</v>
      </c>
      <c r="BH146" s="227">
        <f>IF(N146="sníž. přenesená",J146,0)</f>
        <v>0</v>
      </c>
      <c r="BI146" s="227">
        <f>IF(N146="nulová",J146,0)</f>
        <v>0</v>
      </c>
      <c r="BJ146" s="23" t="s">
        <v>78</v>
      </c>
      <c r="BK146" s="227">
        <f>ROUND(I146*H146,2)</f>
        <v>0</v>
      </c>
      <c r="BL146" s="23" t="s">
        <v>198</v>
      </c>
      <c r="BM146" s="23" t="s">
        <v>256</v>
      </c>
    </row>
    <row r="147" s="1" customFormat="1">
      <c r="B147" s="45"/>
      <c r="C147" s="73"/>
      <c r="D147" s="228" t="s">
        <v>133</v>
      </c>
      <c r="E147" s="73"/>
      <c r="F147" s="229" t="s">
        <v>228</v>
      </c>
      <c r="G147" s="73"/>
      <c r="H147" s="73"/>
      <c r="I147" s="186"/>
      <c r="J147" s="73"/>
      <c r="K147" s="73"/>
      <c r="L147" s="71"/>
      <c r="M147" s="230"/>
      <c r="N147" s="46"/>
      <c r="O147" s="46"/>
      <c r="P147" s="46"/>
      <c r="Q147" s="46"/>
      <c r="R147" s="46"/>
      <c r="S147" s="46"/>
      <c r="T147" s="94"/>
      <c r="AT147" s="23" t="s">
        <v>133</v>
      </c>
      <c r="AU147" s="23" t="s">
        <v>80</v>
      </c>
    </row>
    <row r="148" s="1" customFormat="1" ht="38.25" customHeight="1">
      <c r="B148" s="45"/>
      <c r="C148" s="216" t="s">
        <v>257</v>
      </c>
      <c r="D148" s="216" t="s">
        <v>126</v>
      </c>
      <c r="E148" s="217" t="s">
        <v>258</v>
      </c>
      <c r="F148" s="218" t="s">
        <v>259</v>
      </c>
      <c r="G148" s="219" t="s">
        <v>226</v>
      </c>
      <c r="H148" s="220">
        <v>44.667000000000002</v>
      </c>
      <c r="I148" s="221"/>
      <c r="J148" s="222">
        <f>ROUND(I148*H148,2)</f>
        <v>0</v>
      </c>
      <c r="K148" s="218" t="s">
        <v>130</v>
      </c>
      <c r="L148" s="71"/>
      <c r="M148" s="223" t="s">
        <v>21</v>
      </c>
      <c r="N148" s="224" t="s">
        <v>41</v>
      </c>
      <c r="O148" s="46"/>
      <c r="P148" s="225">
        <f>O148*H148</f>
        <v>0</v>
      </c>
      <c r="Q148" s="225">
        <v>0.01796</v>
      </c>
      <c r="R148" s="225">
        <f>Q148*H148</f>
        <v>0.80221932000000007</v>
      </c>
      <c r="S148" s="225">
        <v>0</v>
      </c>
      <c r="T148" s="226">
        <f>S148*H148</f>
        <v>0</v>
      </c>
      <c r="AR148" s="23" t="s">
        <v>198</v>
      </c>
      <c r="AT148" s="23" t="s">
        <v>126</v>
      </c>
      <c r="AU148" s="23" t="s">
        <v>80</v>
      </c>
      <c r="AY148" s="23" t="s">
        <v>122</v>
      </c>
      <c r="BE148" s="227">
        <f>IF(N148="základní",J148,0)</f>
        <v>0</v>
      </c>
      <c r="BF148" s="227">
        <f>IF(N148="snížená",J148,0)</f>
        <v>0</v>
      </c>
      <c r="BG148" s="227">
        <f>IF(N148="zákl. přenesená",J148,0)</f>
        <v>0</v>
      </c>
      <c r="BH148" s="227">
        <f>IF(N148="sníž. přenesená",J148,0)</f>
        <v>0</v>
      </c>
      <c r="BI148" s="227">
        <f>IF(N148="nulová",J148,0)</f>
        <v>0</v>
      </c>
      <c r="BJ148" s="23" t="s">
        <v>78</v>
      </c>
      <c r="BK148" s="227">
        <f>ROUND(I148*H148,2)</f>
        <v>0</v>
      </c>
      <c r="BL148" s="23" t="s">
        <v>198</v>
      </c>
      <c r="BM148" s="23" t="s">
        <v>260</v>
      </c>
    </row>
    <row r="149" s="1" customFormat="1">
      <c r="B149" s="45"/>
      <c r="C149" s="73"/>
      <c r="D149" s="228" t="s">
        <v>133</v>
      </c>
      <c r="E149" s="73"/>
      <c r="F149" s="229" t="s">
        <v>261</v>
      </c>
      <c r="G149" s="73"/>
      <c r="H149" s="73"/>
      <c r="I149" s="186"/>
      <c r="J149" s="73"/>
      <c r="K149" s="73"/>
      <c r="L149" s="71"/>
      <c r="M149" s="230"/>
      <c r="N149" s="46"/>
      <c r="O149" s="46"/>
      <c r="P149" s="46"/>
      <c r="Q149" s="46"/>
      <c r="R149" s="46"/>
      <c r="S149" s="46"/>
      <c r="T149" s="94"/>
      <c r="AT149" s="23" t="s">
        <v>133</v>
      </c>
      <c r="AU149" s="23" t="s">
        <v>80</v>
      </c>
    </row>
    <row r="150" s="11" customFormat="1">
      <c r="B150" s="241"/>
      <c r="C150" s="242"/>
      <c r="D150" s="228" t="s">
        <v>149</v>
      </c>
      <c r="E150" s="243" t="s">
        <v>21</v>
      </c>
      <c r="F150" s="244" t="s">
        <v>262</v>
      </c>
      <c r="G150" s="242"/>
      <c r="H150" s="245">
        <v>44.667000000000002</v>
      </c>
      <c r="I150" s="246"/>
      <c r="J150" s="242"/>
      <c r="K150" s="242"/>
      <c r="L150" s="247"/>
      <c r="M150" s="248"/>
      <c r="N150" s="249"/>
      <c r="O150" s="249"/>
      <c r="P150" s="249"/>
      <c r="Q150" s="249"/>
      <c r="R150" s="249"/>
      <c r="S150" s="249"/>
      <c r="T150" s="250"/>
      <c r="AT150" s="251" t="s">
        <v>149</v>
      </c>
      <c r="AU150" s="251" t="s">
        <v>80</v>
      </c>
      <c r="AV150" s="11" t="s">
        <v>80</v>
      </c>
      <c r="AW150" s="11" t="s">
        <v>33</v>
      </c>
      <c r="AX150" s="11" t="s">
        <v>78</v>
      </c>
      <c r="AY150" s="251" t="s">
        <v>122</v>
      </c>
    </row>
    <row r="151" s="1" customFormat="1" ht="25.5" customHeight="1">
      <c r="B151" s="45"/>
      <c r="C151" s="216" t="s">
        <v>263</v>
      </c>
      <c r="D151" s="216" t="s">
        <v>126</v>
      </c>
      <c r="E151" s="217" t="s">
        <v>264</v>
      </c>
      <c r="F151" s="218" t="s">
        <v>265</v>
      </c>
      <c r="G151" s="219" t="s">
        <v>226</v>
      </c>
      <c r="H151" s="220">
        <v>44.667000000000002</v>
      </c>
      <c r="I151" s="221"/>
      <c r="J151" s="222">
        <f>ROUND(I151*H151,2)</f>
        <v>0</v>
      </c>
      <c r="K151" s="218" t="s">
        <v>130</v>
      </c>
      <c r="L151" s="71"/>
      <c r="M151" s="223" t="s">
        <v>21</v>
      </c>
      <c r="N151" s="224" t="s">
        <v>41</v>
      </c>
      <c r="O151" s="46"/>
      <c r="P151" s="225">
        <f>O151*H151</f>
        <v>0</v>
      </c>
      <c r="Q151" s="225">
        <v>0.00010000000000000001</v>
      </c>
      <c r="R151" s="225">
        <f>Q151*H151</f>
        <v>0.0044667000000000005</v>
      </c>
      <c r="S151" s="225">
        <v>0</v>
      </c>
      <c r="T151" s="226">
        <f>S151*H151</f>
        <v>0</v>
      </c>
      <c r="AR151" s="23" t="s">
        <v>198</v>
      </c>
      <c r="AT151" s="23" t="s">
        <v>126</v>
      </c>
      <c r="AU151" s="23" t="s">
        <v>80</v>
      </c>
      <c r="AY151" s="23" t="s">
        <v>122</v>
      </c>
      <c r="BE151" s="227">
        <f>IF(N151="základní",J151,0)</f>
        <v>0</v>
      </c>
      <c r="BF151" s="227">
        <f>IF(N151="snížená",J151,0)</f>
        <v>0</v>
      </c>
      <c r="BG151" s="227">
        <f>IF(N151="zákl. přenesená",J151,0)</f>
        <v>0</v>
      </c>
      <c r="BH151" s="227">
        <f>IF(N151="sníž. přenesená",J151,0)</f>
        <v>0</v>
      </c>
      <c r="BI151" s="227">
        <f>IF(N151="nulová",J151,0)</f>
        <v>0</v>
      </c>
      <c r="BJ151" s="23" t="s">
        <v>78</v>
      </c>
      <c r="BK151" s="227">
        <f>ROUND(I151*H151,2)</f>
        <v>0</v>
      </c>
      <c r="BL151" s="23" t="s">
        <v>198</v>
      </c>
      <c r="BM151" s="23" t="s">
        <v>266</v>
      </c>
    </row>
    <row r="152" s="1" customFormat="1">
      <c r="B152" s="45"/>
      <c r="C152" s="73"/>
      <c r="D152" s="228" t="s">
        <v>133</v>
      </c>
      <c r="E152" s="73"/>
      <c r="F152" s="229" t="s">
        <v>261</v>
      </c>
      <c r="G152" s="73"/>
      <c r="H152" s="73"/>
      <c r="I152" s="186"/>
      <c r="J152" s="73"/>
      <c r="K152" s="73"/>
      <c r="L152" s="71"/>
      <c r="M152" s="230"/>
      <c r="N152" s="46"/>
      <c r="O152" s="46"/>
      <c r="P152" s="46"/>
      <c r="Q152" s="46"/>
      <c r="R152" s="46"/>
      <c r="S152" s="46"/>
      <c r="T152" s="94"/>
      <c r="AT152" s="23" t="s">
        <v>133</v>
      </c>
      <c r="AU152" s="23" t="s">
        <v>80</v>
      </c>
    </row>
    <row r="153" s="1" customFormat="1" ht="38.25" customHeight="1">
      <c r="B153" s="45"/>
      <c r="C153" s="216" t="s">
        <v>267</v>
      </c>
      <c r="D153" s="216" t="s">
        <v>126</v>
      </c>
      <c r="E153" s="217" t="s">
        <v>268</v>
      </c>
      <c r="F153" s="218" t="s">
        <v>269</v>
      </c>
      <c r="G153" s="219" t="s">
        <v>168</v>
      </c>
      <c r="H153" s="220">
        <v>36.880000000000003</v>
      </c>
      <c r="I153" s="221"/>
      <c r="J153" s="222">
        <f>ROUND(I153*H153,2)</f>
        <v>0</v>
      </c>
      <c r="K153" s="218" t="s">
        <v>130</v>
      </c>
      <c r="L153" s="71"/>
      <c r="M153" s="223" t="s">
        <v>21</v>
      </c>
      <c r="N153" s="224" t="s">
        <v>41</v>
      </c>
      <c r="O153" s="46"/>
      <c r="P153" s="225">
        <f>O153*H153</f>
        <v>0</v>
      </c>
      <c r="Q153" s="225">
        <v>4.0000000000000003E-05</v>
      </c>
      <c r="R153" s="225">
        <f>Q153*H153</f>
        <v>0.0014752000000000003</v>
      </c>
      <c r="S153" s="225">
        <v>0</v>
      </c>
      <c r="T153" s="226">
        <f>S153*H153</f>
        <v>0</v>
      </c>
      <c r="AR153" s="23" t="s">
        <v>198</v>
      </c>
      <c r="AT153" s="23" t="s">
        <v>126</v>
      </c>
      <c r="AU153" s="23" t="s">
        <v>80</v>
      </c>
      <c r="AY153" s="23" t="s">
        <v>122</v>
      </c>
      <c r="BE153" s="227">
        <f>IF(N153="základní",J153,0)</f>
        <v>0</v>
      </c>
      <c r="BF153" s="227">
        <f>IF(N153="snížená",J153,0)</f>
        <v>0</v>
      </c>
      <c r="BG153" s="227">
        <f>IF(N153="zákl. přenesená",J153,0)</f>
        <v>0</v>
      </c>
      <c r="BH153" s="227">
        <f>IF(N153="sníž. přenesená",J153,0)</f>
        <v>0</v>
      </c>
      <c r="BI153" s="227">
        <f>IF(N153="nulová",J153,0)</f>
        <v>0</v>
      </c>
      <c r="BJ153" s="23" t="s">
        <v>78</v>
      </c>
      <c r="BK153" s="227">
        <f>ROUND(I153*H153,2)</f>
        <v>0</v>
      </c>
      <c r="BL153" s="23" t="s">
        <v>198</v>
      </c>
      <c r="BM153" s="23" t="s">
        <v>270</v>
      </c>
    </row>
    <row r="154" s="1" customFormat="1">
      <c r="B154" s="45"/>
      <c r="C154" s="73"/>
      <c r="D154" s="228" t="s">
        <v>133</v>
      </c>
      <c r="E154" s="73"/>
      <c r="F154" s="229" t="s">
        <v>261</v>
      </c>
      <c r="G154" s="73"/>
      <c r="H154" s="73"/>
      <c r="I154" s="186"/>
      <c r="J154" s="73"/>
      <c r="K154" s="73"/>
      <c r="L154" s="71"/>
      <c r="M154" s="230"/>
      <c r="N154" s="46"/>
      <c r="O154" s="46"/>
      <c r="P154" s="46"/>
      <c r="Q154" s="46"/>
      <c r="R154" s="46"/>
      <c r="S154" s="46"/>
      <c r="T154" s="94"/>
      <c r="AT154" s="23" t="s">
        <v>133</v>
      </c>
      <c r="AU154" s="23" t="s">
        <v>80</v>
      </c>
    </row>
    <row r="155" s="11" customFormat="1">
      <c r="B155" s="241"/>
      <c r="C155" s="242"/>
      <c r="D155" s="228" t="s">
        <v>149</v>
      </c>
      <c r="E155" s="243" t="s">
        <v>21</v>
      </c>
      <c r="F155" s="244" t="s">
        <v>271</v>
      </c>
      <c r="G155" s="242"/>
      <c r="H155" s="245">
        <v>36.880000000000003</v>
      </c>
      <c r="I155" s="246"/>
      <c r="J155" s="242"/>
      <c r="K155" s="242"/>
      <c r="L155" s="247"/>
      <c r="M155" s="248"/>
      <c r="N155" s="249"/>
      <c r="O155" s="249"/>
      <c r="P155" s="249"/>
      <c r="Q155" s="249"/>
      <c r="R155" s="249"/>
      <c r="S155" s="249"/>
      <c r="T155" s="250"/>
      <c r="AT155" s="251" t="s">
        <v>149</v>
      </c>
      <c r="AU155" s="251" t="s">
        <v>80</v>
      </c>
      <c r="AV155" s="11" t="s">
        <v>80</v>
      </c>
      <c r="AW155" s="11" t="s">
        <v>33</v>
      </c>
      <c r="AX155" s="11" t="s">
        <v>78</v>
      </c>
      <c r="AY155" s="251" t="s">
        <v>122</v>
      </c>
    </row>
    <row r="156" s="1" customFormat="1" ht="25.5" customHeight="1">
      <c r="B156" s="45"/>
      <c r="C156" s="216" t="s">
        <v>272</v>
      </c>
      <c r="D156" s="216" t="s">
        <v>126</v>
      </c>
      <c r="E156" s="217" t="s">
        <v>273</v>
      </c>
      <c r="F156" s="218" t="s">
        <v>274</v>
      </c>
      <c r="G156" s="219" t="s">
        <v>226</v>
      </c>
      <c r="H156" s="220">
        <v>44.667000000000002</v>
      </c>
      <c r="I156" s="221"/>
      <c r="J156" s="222">
        <f>ROUND(I156*H156,2)</f>
        <v>0</v>
      </c>
      <c r="K156" s="218" t="s">
        <v>130</v>
      </c>
      <c r="L156" s="71"/>
      <c r="M156" s="223" t="s">
        <v>21</v>
      </c>
      <c r="N156" s="224" t="s">
        <v>41</v>
      </c>
      <c r="O156" s="46"/>
      <c r="P156" s="225">
        <f>O156*H156</f>
        <v>0</v>
      </c>
      <c r="Q156" s="225">
        <v>0.00010000000000000001</v>
      </c>
      <c r="R156" s="225">
        <f>Q156*H156</f>
        <v>0.0044667000000000005</v>
      </c>
      <c r="S156" s="225">
        <v>0</v>
      </c>
      <c r="T156" s="226">
        <f>S156*H156</f>
        <v>0</v>
      </c>
      <c r="AR156" s="23" t="s">
        <v>198</v>
      </c>
      <c r="AT156" s="23" t="s">
        <v>126</v>
      </c>
      <c r="AU156" s="23" t="s">
        <v>80</v>
      </c>
      <c r="AY156" s="23" t="s">
        <v>122</v>
      </c>
      <c r="BE156" s="227">
        <f>IF(N156="základní",J156,0)</f>
        <v>0</v>
      </c>
      <c r="BF156" s="227">
        <f>IF(N156="snížená",J156,0)</f>
        <v>0</v>
      </c>
      <c r="BG156" s="227">
        <f>IF(N156="zákl. přenesená",J156,0)</f>
        <v>0</v>
      </c>
      <c r="BH156" s="227">
        <f>IF(N156="sníž. přenesená",J156,0)</f>
        <v>0</v>
      </c>
      <c r="BI156" s="227">
        <f>IF(N156="nulová",J156,0)</f>
        <v>0</v>
      </c>
      <c r="BJ156" s="23" t="s">
        <v>78</v>
      </c>
      <c r="BK156" s="227">
        <f>ROUND(I156*H156,2)</f>
        <v>0</v>
      </c>
      <c r="BL156" s="23" t="s">
        <v>198</v>
      </c>
      <c r="BM156" s="23" t="s">
        <v>275</v>
      </c>
    </row>
    <row r="157" s="1" customFormat="1">
      <c r="B157" s="45"/>
      <c r="C157" s="73"/>
      <c r="D157" s="228" t="s">
        <v>133</v>
      </c>
      <c r="E157" s="73"/>
      <c r="F157" s="229" t="s">
        <v>261</v>
      </c>
      <c r="G157" s="73"/>
      <c r="H157" s="73"/>
      <c r="I157" s="186"/>
      <c r="J157" s="73"/>
      <c r="K157" s="73"/>
      <c r="L157" s="71"/>
      <c r="M157" s="230"/>
      <c r="N157" s="46"/>
      <c r="O157" s="46"/>
      <c r="P157" s="46"/>
      <c r="Q157" s="46"/>
      <c r="R157" s="46"/>
      <c r="S157" s="46"/>
      <c r="T157" s="94"/>
      <c r="AT157" s="23" t="s">
        <v>133</v>
      </c>
      <c r="AU157" s="23" t="s">
        <v>80</v>
      </c>
    </row>
    <row r="158" s="1" customFormat="1" ht="51" customHeight="1">
      <c r="B158" s="45"/>
      <c r="C158" s="216" t="s">
        <v>276</v>
      </c>
      <c r="D158" s="216" t="s">
        <v>126</v>
      </c>
      <c r="E158" s="217" t="s">
        <v>277</v>
      </c>
      <c r="F158" s="218" t="s">
        <v>278</v>
      </c>
      <c r="G158" s="219" t="s">
        <v>129</v>
      </c>
      <c r="H158" s="220">
        <v>1</v>
      </c>
      <c r="I158" s="221"/>
      <c r="J158" s="222">
        <f>ROUND(I158*H158,2)</f>
        <v>0</v>
      </c>
      <c r="K158" s="218" t="s">
        <v>130</v>
      </c>
      <c r="L158" s="71"/>
      <c r="M158" s="223" t="s">
        <v>21</v>
      </c>
      <c r="N158" s="224" t="s">
        <v>41</v>
      </c>
      <c r="O158" s="46"/>
      <c r="P158" s="225">
        <f>O158*H158</f>
        <v>0</v>
      </c>
      <c r="Q158" s="225">
        <v>0.0010300000000000001</v>
      </c>
      <c r="R158" s="225">
        <f>Q158*H158</f>
        <v>0.0010300000000000001</v>
      </c>
      <c r="S158" s="225">
        <v>0.0016999999999999999</v>
      </c>
      <c r="T158" s="226">
        <f>S158*H158</f>
        <v>0.0016999999999999999</v>
      </c>
      <c r="AR158" s="23" t="s">
        <v>198</v>
      </c>
      <c r="AT158" s="23" t="s">
        <v>126</v>
      </c>
      <c r="AU158" s="23" t="s">
        <v>80</v>
      </c>
      <c r="AY158" s="23" t="s">
        <v>122</v>
      </c>
      <c r="BE158" s="227">
        <f>IF(N158="základní",J158,0)</f>
        <v>0</v>
      </c>
      <c r="BF158" s="227">
        <f>IF(N158="snížená",J158,0)</f>
        <v>0</v>
      </c>
      <c r="BG158" s="227">
        <f>IF(N158="zákl. přenesená",J158,0)</f>
        <v>0</v>
      </c>
      <c r="BH158" s="227">
        <f>IF(N158="sníž. přenesená",J158,0)</f>
        <v>0</v>
      </c>
      <c r="BI158" s="227">
        <f>IF(N158="nulová",J158,0)</f>
        <v>0</v>
      </c>
      <c r="BJ158" s="23" t="s">
        <v>78</v>
      </c>
      <c r="BK158" s="227">
        <f>ROUND(I158*H158,2)</f>
        <v>0</v>
      </c>
      <c r="BL158" s="23" t="s">
        <v>198</v>
      </c>
      <c r="BM158" s="23" t="s">
        <v>279</v>
      </c>
    </row>
    <row r="159" s="1" customFormat="1">
      <c r="B159" s="45"/>
      <c r="C159" s="73"/>
      <c r="D159" s="228" t="s">
        <v>133</v>
      </c>
      <c r="E159" s="73"/>
      <c r="F159" s="229" t="s">
        <v>280</v>
      </c>
      <c r="G159" s="73"/>
      <c r="H159" s="73"/>
      <c r="I159" s="186"/>
      <c r="J159" s="73"/>
      <c r="K159" s="73"/>
      <c r="L159" s="71"/>
      <c r="M159" s="230"/>
      <c r="N159" s="46"/>
      <c r="O159" s="46"/>
      <c r="P159" s="46"/>
      <c r="Q159" s="46"/>
      <c r="R159" s="46"/>
      <c r="S159" s="46"/>
      <c r="T159" s="94"/>
      <c r="AT159" s="23" t="s">
        <v>133</v>
      </c>
      <c r="AU159" s="23" t="s">
        <v>80</v>
      </c>
    </row>
    <row r="160" s="1" customFormat="1" ht="38.25" customHeight="1">
      <c r="B160" s="45"/>
      <c r="C160" s="216" t="s">
        <v>281</v>
      </c>
      <c r="D160" s="216" t="s">
        <v>126</v>
      </c>
      <c r="E160" s="217" t="s">
        <v>282</v>
      </c>
      <c r="F160" s="218" t="s">
        <v>283</v>
      </c>
      <c r="G160" s="219" t="s">
        <v>168</v>
      </c>
      <c r="H160" s="220">
        <v>2.1000000000000001</v>
      </c>
      <c r="I160" s="221"/>
      <c r="J160" s="222">
        <f>ROUND(I160*H160,2)</f>
        <v>0</v>
      </c>
      <c r="K160" s="218" t="s">
        <v>130</v>
      </c>
      <c r="L160" s="71"/>
      <c r="M160" s="223" t="s">
        <v>21</v>
      </c>
      <c r="N160" s="224" t="s">
        <v>41</v>
      </c>
      <c r="O160" s="46"/>
      <c r="P160" s="225">
        <f>O160*H160</f>
        <v>0</v>
      </c>
      <c r="Q160" s="225">
        <v>0.0099000000000000008</v>
      </c>
      <c r="R160" s="225">
        <f>Q160*H160</f>
        <v>0.020790000000000003</v>
      </c>
      <c r="S160" s="225">
        <v>0</v>
      </c>
      <c r="T160" s="226">
        <f>S160*H160</f>
        <v>0</v>
      </c>
      <c r="AR160" s="23" t="s">
        <v>198</v>
      </c>
      <c r="AT160" s="23" t="s">
        <v>126</v>
      </c>
      <c r="AU160" s="23" t="s">
        <v>80</v>
      </c>
      <c r="AY160" s="23" t="s">
        <v>122</v>
      </c>
      <c r="BE160" s="227">
        <f>IF(N160="základní",J160,0)</f>
        <v>0</v>
      </c>
      <c r="BF160" s="227">
        <f>IF(N160="snížená",J160,0)</f>
        <v>0</v>
      </c>
      <c r="BG160" s="227">
        <f>IF(N160="zákl. přenesená",J160,0)</f>
        <v>0</v>
      </c>
      <c r="BH160" s="227">
        <f>IF(N160="sníž. přenesená",J160,0)</f>
        <v>0</v>
      </c>
      <c r="BI160" s="227">
        <f>IF(N160="nulová",J160,0)</f>
        <v>0</v>
      </c>
      <c r="BJ160" s="23" t="s">
        <v>78</v>
      </c>
      <c r="BK160" s="227">
        <f>ROUND(I160*H160,2)</f>
        <v>0</v>
      </c>
      <c r="BL160" s="23" t="s">
        <v>198</v>
      </c>
      <c r="BM160" s="23" t="s">
        <v>284</v>
      </c>
    </row>
    <row r="161" s="1" customFormat="1">
      <c r="B161" s="45"/>
      <c r="C161" s="73"/>
      <c r="D161" s="228" t="s">
        <v>133</v>
      </c>
      <c r="E161" s="73"/>
      <c r="F161" s="229" t="s">
        <v>285</v>
      </c>
      <c r="G161" s="73"/>
      <c r="H161" s="73"/>
      <c r="I161" s="186"/>
      <c r="J161" s="73"/>
      <c r="K161" s="73"/>
      <c r="L161" s="71"/>
      <c r="M161" s="230"/>
      <c r="N161" s="46"/>
      <c r="O161" s="46"/>
      <c r="P161" s="46"/>
      <c r="Q161" s="46"/>
      <c r="R161" s="46"/>
      <c r="S161" s="46"/>
      <c r="T161" s="94"/>
      <c r="AT161" s="23" t="s">
        <v>133</v>
      </c>
      <c r="AU161" s="23" t="s">
        <v>80</v>
      </c>
    </row>
    <row r="162" s="1" customFormat="1" ht="38.25" customHeight="1">
      <c r="B162" s="45"/>
      <c r="C162" s="216" t="s">
        <v>141</v>
      </c>
      <c r="D162" s="216" t="s">
        <v>126</v>
      </c>
      <c r="E162" s="217" t="s">
        <v>286</v>
      </c>
      <c r="F162" s="218" t="s">
        <v>287</v>
      </c>
      <c r="G162" s="219" t="s">
        <v>129</v>
      </c>
      <c r="H162" s="220">
        <v>2</v>
      </c>
      <c r="I162" s="221"/>
      <c r="J162" s="222">
        <f>ROUND(I162*H162,2)</f>
        <v>0</v>
      </c>
      <c r="K162" s="218" t="s">
        <v>130</v>
      </c>
      <c r="L162" s="71"/>
      <c r="M162" s="223" t="s">
        <v>21</v>
      </c>
      <c r="N162" s="224" t="s">
        <v>41</v>
      </c>
      <c r="O162" s="46"/>
      <c r="P162" s="225">
        <f>O162*H162</f>
        <v>0</v>
      </c>
      <c r="Q162" s="225">
        <v>0.00022000000000000001</v>
      </c>
      <c r="R162" s="225">
        <f>Q162*H162</f>
        <v>0.00044000000000000002</v>
      </c>
      <c r="S162" s="225">
        <v>0</v>
      </c>
      <c r="T162" s="226">
        <f>S162*H162</f>
        <v>0</v>
      </c>
      <c r="AR162" s="23" t="s">
        <v>198</v>
      </c>
      <c r="AT162" s="23" t="s">
        <v>126</v>
      </c>
      <c r="AU162" s="23" t="s">
        <v>80</v>
      </c>
      <c r="AY162" s="23" t="s">
        <v>122</v>
      </c>
      <c r="BE162" s="227">
        <f>IF(N162="základní",J162,0)</f>
        <v>0</v>
      </c>
      <c r="BF162" s="227">
        <f>IF(N162="snížená",J162,0)</f>
        <v>0</v>
      </c>
      <c r="BG162" s="227">
        <f>IF(N162="zákl. přenesená",J162,0)</f>
        <v>0</v>
      </c>
      <c r="BH162" s="227">
        <f>IF(N162="sníž. přenesená",J162,0)</f>
        <v>0</v>
      </c>
      <c r="BI162" s="227">
        <f>IF(N162="nulová",J162,0)</f>
        <v>0</v>
      </c>
      <c r="BJ162" s="23" t="s">
        <v>78</v>
      </c>
      <c r="BK162" s="227">
        <f>ROUND(I162*H162,2)</f>
        <v>0</v>
      </c>
      <c r="BL162" s="23" t="s">
        <v>198</v>
      </c>
      <c r="BM162" s="23" t="s">
        <v>288</v>
      </c>
    </row>
    <row r="163" s="1" customFormat="1">
      <c r="B163" s="45"/>
      <c r="C163" s="73"/>
      <c r="D163" s="228" t="s">
        <v>133</v>
      </c>
      <c r="E163" s="73"/>
      <c r="F163" s="229" t="s">
        <v>289</v>
      </c>
      <c r="G163" s="73"/>
      <c r="H163" s="73"/>
      <c r="I163" s="186"/>
      <c r="J163" s="73"/>
      <c r="K163" s="73"/>
      <c r="L163" s="71"/>
      <c r="M163" s="230"/>
      <c r="N163" s="46"/>
      <c r="O163" s="46"/>
      <c r="P163" s="46"/>
      <c r="Q163" s="46"/>
      <c r="R163" s="46"/>
      <c r="S163" s="46"/>
      <c r="T163" s="94"/>
      <c r="AT163" s="23" t="s">
        <v>133</v>
      </c>
      <c r="AU163" s="23" t="s">
        <v>80</v>
      </c>
    </row>
    <row r="164" s="1" customFormat="1" ht="16.5" customHeight="1">
      <c r="B164" s="45"/>
      <c r="C164" s="231" t="s">
        <v>290</v>
      </c>
      <c r="D164" s="231" t="s">
        <v>136</v>
      </c>
      <c r="E164" s="232" t="s">
        <v>291</v>
      </c>
      <c r="F164" s="233" t="s">
        <v>292</v>
      </c>
      <c r="G164" s="234" t="s">
        <v>129</v>
      </c>
      <c r="H164" s="235">
        <v>2</v>
      </c>
      <c r="I164" s="236"/>
      <c r="J164" s="237">
        <f>ROUND(I164*H164,2)</f>
        <v>0</v>
      </c>
      <c r="K164" s="233" t="s">
        <v>130</v>
      </c>
      <c r="L164" s="238"/>
      <c r="M164" s="239" t="s">
        <v>21</v>
      </c>
      <c r="N164" s="240" t="s">
        <v>41</v>
      </c>
      <c r="O164" s="46"/>
      <c r="P164" s="225">
        <f>O164*H164</f>
        <v>0</v>
      </c>
      <c r="Q164" s="225">
        <v>0.0241</v>
      </c>
      <c r="R164" s="225">
        <f>Q164*H164</f>
        <v>0.0482</v>
      </c>
      <c r="S164" s="225">
        <v>0</v>
      </c>
      <c r="T164" s="226">
        <f>S164*H164</f>
        <v>0</v>
      </c>
      <c r="AR164" s="23" t="s">
        <v>202</v>
      </c>
      <c r="AT164" s="23" t="s">
        <v>136</v>
      </c>
      <c r="AU164" s="23" t="s">
        <v>80</v>
      </c>
      <c r="AY164" s="23" t="s">
        <v>122</v>
      </c>
      <c r="BE164" s="227">
        <f>IF(N164="základní",J164,0)</f>
        <v>0</v>
      </c>
      <c r="BF164" s="227">
        <f>IF(N164="snížená",J164,0)</f>
        <v>0</v>
      </c>
      <c r="BG164" s="227">
        <f>IF(N164="zákl. přenesená",J164,0)</f>
        <v>0</v>
      </c>
      <c r="BH164" s="227">
        <f>IF(N164="sníž. přenesená",J164,0)</f>
        <v>0</v>
      </c>
      <c r="BI164" s="227">
        <f>IF(N164="nulová",J164,0)</f>
        <v>0</v>
      </c>
      <c r="BJ164" s="23" t="s">
        <v>78</v>
      </c>
      <c r="BK164" s="227">
        <f>ROUND(I164*H164,2)</f>
        <v>0</v>
      </c>
      <c r="BL164" s="23" t="s">
        <v>198</v>
      </c>
      <c r="BM164" s="23" t="s">
        <v>293</v>
      </c>
    </row>
    <row r="165" s="1" customFormat="1" ht="38.25" customHeight="1">
      <c r="B165" s="45"/>
      <c r="C165" s="216" t="s">
        <v>294</v>
      </c>
      <c r="D165" s="216" t="s">
        <v>126</v>
      </c>
      <c r="E165" s="217" t="s">
        <v>295</v>
      </c>
      <c r="F165" s="218" t="s">
        <v>296</v>
      </c>
      <c r="G165" s="219" t="s">
        <v>129</v>
      </c>
      <c r="H165" s="220">
        <v>1</v>
      </c>
      <c r="I165" s="221"/>
      <c r="J165" s="222">
        <f>ROUND(I165*H165,2)</f>
        <v>0</v>
      </c>
      <c r="K165" s="218" t="s">
        <v>130</v>
      </c>
      <c r="L165" s="71"/>
      <c r="M165" s="223" t="s">
        <v>21</v>
      </c>
      <c r="N165" s="224" t="s">
        <v>41</v>
      </c>
      <c r="O165" s="46"/>
      <c r="P165" s="225">
        <f>O165*H165</f>
        <v>0</v>
      </c>
      <c r="Q165" s="225">
        <v>0.00022000000000000001</v>
      </c>
      <c r="R165" s="225">
        <f>Q165*H165</f>
        <v>0.00022000000000000001</v>
      </c>
      <c r="S165" s="225">
        <v>0</v>
      </c>
      <c r="T165" s="226">
        <f>S165*H165</f>
        <v>0</v>
      </c>
      <c r="AR165" s="23" t="s">
        <v>198</v>
      </c>
      <c r="AT165" s="23" t="s">
        <v>126</v>
      </c>
      <c r="AU165" s="23" t="s">
        <v>80</v>
      </c>
      <c r="AY165" s="23" t="s">
        <v>122</v>
      </c>
      <c r="BE165" s="227">
        <f>IF(N165="základní",J165,0)</f>
        <v>0</v>
      </c>
      <c r="BF165" s="227">
        <f>IF(N165="snížená",J165,0)</f>
        <v>0</v>
      </c>
      <c r="BG165" s="227">
        <f>IF(N165="zákl. přenesená",J165,0)</f>
        <v>0</v>
      </c>
      <c r="BH165" s="227">
        <f>IF(N165="sníž. přenesená",J165,0)</f>
        <v>0</v>
      </c>
      <c r="BI165" s="227">
        <f>IF(N165="nulová",J165,0)</f>
        <v>0</v>
      </c>
      <c r="BJ165" s="23" t="s">
        <v>78</v>
      </c>
      <c r="BK165" s="227">
        <f>ROUND(I165*H165,2)</f>
        <v>0</v>
      </c>
      <c r="BL165" s="23" t="s">
        <v>198</v>
      </c>
      <c r="BM165" s="23" t="s">
        <v>297</v>
      </c>
    </row>
    <row r="166" s="1" customFormat="1">
      <c r="B166" s="45"/>
      <c r="C166" s="73"/>
      <c r="D166" s="228" t="s">
        <v>133</v>
      </c>
      <c r="E166" s="73"/>
      <c r="F166" s="229" t="s">
        <v>289</v>
      </c>
      <c r="G166" s="73"/>
      <c r="H166" s="73"/>
      <c r="I166" s="186"/>
      <c r="J166" s="73"/>
      <c r="K166" s="73"/>
      <c r="L166" s="71"/>
      <c r="M166" s="230"/>
      <c r="N166" s="46"/>
      <c r="O166" s="46"/>
      <c r="P166" s="46"/>
      <c r="Q166" s="46"/>
      <c r="R166" s="46"/>
      <c r="S166" s="46"/>
      <c r="T166" s="94"/>
      <c r="AT166" s="23" t="s">
        <v>133</v>
      </c>
      <c r="AU166" s="23" t="s">
        <v>80</v>
      </c>
    </row>
    <row r="167" s="1" customFormat="1" ht="16.5" customHeight="1">
      <c r="B167" s="45"/>
      <c r="C167" s="231" t="s">
        <v>298</v>
      </c>
      <c r="D167" s="231" t="s">
        <v>136</v>
      </c>
      <c r="E167" s="232" t="s">
        <v>299</v>
      </c>
      <c r="F167" s="233" t="s">
        <v>300</v>
      </c>
      <c r="G167" s="234" t="s">
        <v>129</v>
      </c>
      <c r="H167" s="235">
        <v>1</v>
      </c>
      <c r="I167" s="236"/>
      <c r="J167" s="237">
        <f>ROUND(I167*H167,2)</f>
        <v>0</v>
      </c>
      <c r="K167" s="233" t="s">
        <v>130</v>
      </c>
      <c r="L167" s="238"/>
      <c r="M167" s="239" t="s">
        <v>21</v>
      </c>
      <c r="N167" s="240" t="s">
        <v>41</v>
      </c>
      <c r="O167" s="46"/>
      <c r="P167" s="225">
        <f>O167*H167</f>
        <v>0</v>
      </c>
      <c r="Q167" s="225">
        <v>0.03005</v>
      </c>
      <c r="R167" s="225">
        <f>Q167*H167</f>
        <v>0.03005</v>
      </c>
      <c r="S167" s="225">
        <v>0</v>
      </c>
      <c r="T167" s="226">
        <f>S167*H167</f>
        <v>0</v>
      </c>
      <c r="AR167" s="23" t="s">
        <v>202</v>
      </c>
      <c r="AT167" s="23" t="s">
        <v>136</v>
      </c>
      <c r="AU167" s="23" t="s">
        <v>80</v>
      </c>
      <c r="AY167" s="23" t="s">
        <v>122</v>
      </c>
      <c r="BE167" s="227">
        <f>IF(N167="základní",J167,0)</f>
        <v>0</v>
      </c>
      <c r="BF167" s="227">
        <f>IF(N167="snížená",J167,0)</f>
        <v>0</v>
      </c>
      <c r="BG167" s="227">
        <f>IF(N167="zákl. přenesená",J167,0)</f>
        <v>0</v>
      </c>
      <c r="BH167" s="227">
        <f>IF(N167="sníž. přenesená",J167,0)</f>
        <v>0</v>
      </c>
      <c r="BI167" s="227">
        <f>IF(N167="nulová",J167,0)</f>
        <v>0</v>
      </c>
      <c r="BJ167" s="23" t="s">
        <v>78</v>
      </c>
      <c r="BK167" s="227">
        <f>ROUND(I167*H167,2)</f>
        <v>0</v>
      </c>
      <c r="BL167" s="23" t="s">
        <v>198</v>
      </c>
      <c r="BM167" s="23" t="s">
        <v>301</v>
      </c>
    </row>
    <row r="168" s="1" customFormat="1" ht="51" customHeight="1">
      <c r="B168" s="45"/>
      <c r="C168" s="216" t="s">
        <v>302</v>
      </c>
      <c r="D168" s="216" t="s">
        <v>126</v>
      </c>
      <c r="E168" s="217" t="s">
        <v>303</v>
      </c>
      <c r="F168" s="218" t="s">
        <v>304</v>
      </c>
      <c r="G168" s="219" t="s">
        <v>176</v>
      </c>
      <c r="H168" s="220">
        <v>2.544</v>
      </c>
      <c r="I168" s="221"/>
      <c r="J168" s="222">
        <f>ROUND(I168*H168,2)</f>
        <v>0</v>
      </c>
      <c r="K168" s="218" t="s">
        <v>130</v>
      </c>
      <c r="L168" s="71"/>
      <c r="M168" s="223" t="s">
        <v>21</v>
      </c>
      <c r="N168" s="224" t="s">
        <v>41</v>
      </c>
      <c r="O168" s="46"/>
      <c r="P168" s="225">
        <f>O168*H168</f>
        <v>0</v>
      </c>
      <c r="Q168" s="225">
        <v>0</v>
      </c>
      <c r="R168" s="225">
        <f>Q168*H168</f>
        <v>0</v>
      </c>
      <c r="S168" s="225">
        <v>0</v>
      </c>
      <c r="T168" s="226">
        <f>S168*H168</f>
        <v>0</v>
      </c>
      <c r="AR168" s="23" t="s">
        <v>198</v>
      </c>
      <c r="AT168" s="23" t="s">
        <v>126</v>
      </c>
      <c r="AU168" s="23" t="s">
        <v>80</v>
      </c>
      <c r="AY168" s="23" t="s">
        <v>122</v>
      </c>
      <c r="BE168" s="227">
        <f>IF(N168="základní",J168,0)</f>
        <v>0</v>
      </c>
      <c r="BF168" s="227">
        <f>IF(N168="snížená",J168,0)</f>
        <v>0</v>
      </c>
      <c r="BG168" s="227">
        <f>IF(N168="zákl. přenesená",J168,0)</f>
        <v>0</v>
      </c>
      <c r="BH168" s="227">
        <f>IF(N168="sníž. přenesená",J168,0)</f>
        <v>0</v>
      </c>
      <c r="BI168" s="227">
        <f>IF(N168="nulová",J168,0)</f>
        <v>0</v>
      </c>
      <c r="BJ168" s="23" t="s">
        <v>78</v>
      </c>
      <c r="BK168" s="227">
        <f>ROUND(I168*H168,2)</f>
        <v>0</v>
      </c>
      <c r="BL168" s="23" t="s">
        <v>198</v>
      </c>
      <c r="BM168" s="23" t="s">
        <v>305</v>
      </c>
    </row>
    <row r="169" s="1" customFormat="1">
      <c r="B169" s="45"/>
      <c r="C169" s="73"/>
      <c r="D169" s="228" t="s">
        <v>133</v>
      </c>
      <c r="E169" s="73"/>
      <c r="F169" s="229" t="s">
        <v>306</v>
      </c>
      <c r="G169" s="73"/>
      <c r="H169" s="73"/>
      <c r="I169" s="186"/>
      <c r="J169" s="73"/>
      <c r="K169" s="73"/>
      <c r="L169" s="71"/>
      <c r="M169" s="230"/>
      <c r="N169" s="46"/>
      <c r="O169" s="46"/>
      <c r="P169" s="46"/>
      <c r="Q169" s="46"/>
      <c r="R169" s="46"/>
      <c r="S169" s="46"/>
      <c r="T169" s="94"/>
      <c r="AT169" s="23" t="s">
        <v>133</v>
      </c>
      <c r="AU169" s="23" t="s">
        <v>80</v>
      </c>
    </row>
    <row r="170" s="1" customFormat="1" ht="38.25" customHeight="1">
      <c r="B170" s="45"/>
      <c r="C170" s="216" t="s">
        <v>307</v>
      </c>
      <c r="D170" s="216" t="s">
        <v>126</v>
      </c>
      <c r="E170" s="217" t="s">
        <v>308</v>
      </c>
      <c r="F170" s="218" t="s">
        <v>309</v>
      </c>
      <c r="G170" s="219" t="s">
        <v>176</v>
      </c>
      <c r="H170" s="220">
        <v>2.544</v>
      </c>
      <c r="I170" s="221"/>
      <c r="J170" s="222">
        <f>ROUND(I170*H170,2)</f>
        <v>0</v>
      </c>
      <c r="K170" s="218" t="s">
        <v>130</v>
      </c>
      <c r="L170" s="71"/>
      <c r="M170" s="223" t="s">
        <v>21</v>
      </c>
      <c r="N170" s="224" t="s">
        <v>41</v>
      </c>
      <c r="O170" s="46"/>
      <c r="P170" s="225">
        <f>O170*H170</f>
        <v>0</v>
      </c>
      <c r="Q170" s="225">
        <v>0</v>
      </c>
      <c r="R170" s="225">
        <f>Q170*H170</f>
        <v>0</v>
      </c>
      <c r="S170" s="225">
        <v>0</v>
      </c>
      <c r="T170" s="226">
        <f>S170*H170</f>
        <v>0</v>
      </c>
      <c r="AR170" s="23" t="s">
        <v>198</v>
      </c>
      <c r="AT170" s="23" t="s">
        <v>126</v>
      </c>
      <c r="AU170" s="23" t="s">
        <v>80</v>
      </c>
      <c r="AY170" s="23" t="s">
        <v>122</v>
      </c>
      <c r="BE170" s="227">
        <f>IF(N170="základní",J170,0)</f>
        <v>0</v>
      </c>
      <c r="BF170" s="227">
        <f>IF(N170="snížená",J170,0)</f>
        <v>0</v>
      </c>
      <c r="BG170" s="227">
        <f>IF(N170="zákl. přenesená",J170,0)</f>
        <v>0</v>
      </c>
      <c r="BH170" s="227">
        <f>IF(N170="sníž. přenesená",J170,0)</f>
        <v>0</v>
      </c>
      <c r="BI170" s="227">
        <f>IF(N170="nulová",J170,0)</f>
        <v>0</v>
      </c>
      <c r="BJ170" s="23" t="s">
        <v>78</v>
      </c>
      <c r="BK170" s="227">
        <f>ROUND(I170*H170,2)</f>
        <v>0</v>
      </c>
      <c r="BL170" s="23" t="s">
        <v>198</v>
      </c>
      <c r="BM170" s="23" t="s">
        <v>310</v>
      </c>
    </row>
    <row r="171" s="1" customFormat="1">
      <c r="B171" s="45"/>
      <c r="C171" s="73"/>
      <c r="D171" s="228" t="s">
        <v>133</v>
      </c>
      <c r="E171" s="73"/>
      <c r="F171" s="229" t="s">
        <v>306</v>
      </c>
      <c r="G171" s="73"/>
      <c r="H171" s="73"/>
      <c r="I171" s="186"/>
      <c r="J171" s="73"/>
      <c r="K171" s="73"/>
      <c r="L171" s="71"/>
      <c r="M171" s="230"/>
      <c r="N171" s="46"/>
      <c r="O171" s="46"/>
      <c r="P171" s="46"/>
      <c r="Q171" s="46"/>
      <c r="R171" s="46"/>
      <c r="S171" s="46"/>
      <c r="T171" s="94"/>
      <c r="AT171" s="23" t="s">
        <v>133</v>
      </c>
      <c r="AU171" s="23" t="s">
        <v>80</v>
      </c>
    </row>
    <row r="172" s="10" customFormat="1" ht="29.88" customHeight="1">
      <c r="B172" s="200"/>
      <c r="C172" s="201"/>
      <c r="D172" s="202" t="s">
        <v>69</v>
      </c>
      <c r="E172" s="214" t="s">
        <v>311</v>
      </c>
      <c r="F172" s="214" t="s">
        <v>312</v>
      </c>
      <c r="G172" s="201"/>
      <c r="H172" s="201"/>
      <c r="I172" s="204"/>
      <c r="J172" s="215">
        <f>BK172</f>
        <v>0</v>
      </c>
      <c r="K172" s="201"/>
      <c r="L172" s="206"/>
      <c r="M172" s="207"/>
      <c r="N172" s="208"/>
      <c r="O172" s="208"/>
      <c r="P172" s="209">
        <f>SUM(P173:P193)</f>
        <v>0</v>
      </c>
      <c r="Q172" s="208"/>
      <c r="R172" s="209">
        <f>SUM(R173:R193)</f>
        <v>0.11030000000000001</v>
      </c>
      <c r="S172" s="208"/>
      <c r="T172" s="210">
        <f>SUM(T173:T193)</f>
        <v>0</v>
      </c>
      <c r="AR172" s="211" t="s">
        <v>80</v>
      </c>
      <c r="AT172" s="212" t="s">
        <v>69</v>
      </c>
      <c r="AU172" s="212" t="s">
        <v>78</v>
      </c>
      <c r="AY172" s="211" t="s">
        <v>122</v>
      </c>
      <c r="BK172" s="213">
        <f>SUM(BK173:BK193)</f>
        <v>0</v>
      </c>
    </row>
    <row r="173" s="1" customFormat="1" ht="25.5" customHeight="1">
      <c r="B173" s="45"/>
      <c r="C173" s="216" t="s">
        <v>313</v>
      </c>
      <c r="D173" s="216" t="s">
        <v>126</v>
      </c>
      <c r="E173" s="217" t="s">
        <v>314</v>
      </c>
      <c r="F173" s="218" t="s">
        <v>315</v>
      </c>
      <c r="G173" s="219" t="s">
        <v>129</v>
      </c>
      <c r="H173" s="220">
        <v>2</v>
      </c>
      <c r="I173" s="221"/>
      <c r="J173" s="222">
        <f>ROUND(I173*H173,2)</f>
        <v>0</v>
      </c>
      <c r="K173" s="218" t="s">
        <v>130</v>
      </c>
      <c r="L173" s="71"/>
      <c r="M173" s="223" t="s">
        <v>21</v>
      </c>
      <c r="N173" s="224" t="s">
        <v>41</v>
      </c>
      <c r="O173" s="46"/>
      <c r="P173" s="225">
        <f>O173*H173</f>
        <v>0</v>
      </c>
      <c r="Q173" s="225">
        <v>0</v>
      </c>
      <c r="R173" s="225">
        <f>Q173*H173</f>
        <v>0</v>
      </c>
      <c r="S173" s="225">
        <v>0</v>
      </c>
      <c r="T173" s="226">
        <f>S173*H173</f>
        <v>0</v>
      </c>
      <c r="AR173" s="23" t="s">
        <v>198</v>
      </c>
      <c r="AT173" s="23" t="s">
        <v>126</v>
      </c>
      <c r="AU173" s="23" t="s">
        <v>80</v>
      </c>
      <c r="AY173" s="23" t="s">
        <v>122</v>
      </c>
      <c r="BE173" s="227">
        <f>IF(N173="základní",J173,0)</f>
        <v>0</v>
      </c>
      <c r="BF173" s="227">
        <f>IF(N173="snížená",J173,0)</f>
        <v>0</v>
      </c>
      <c r="BG173" s="227">
        <f>IF(N173="zákl. přenesená",J173,0)</f>
        <v>0</v>
      </c>
      <c r="BH173" s="227">
        <f>IF(N173="sníž. přenesená",J173,0)</f>
        <v>0</v>
      </c>
      <c r="BI173" s="227">
        <f>IF(N173="nulová",J173,0)</f>
        <v>0</v>
      </c>
      <c r="BJ173" s="23" t="s">
        <v>78</v>
      </c>
      <c r="BK173" s="227">
        <f>ROUND(I173*H173,2)</f>
        <v>0</v>
      </c>
      <c r="BL173" s="23" t="s">
        <v>198</v>
      </c>
      <c r="BM173" s="23" t="s">
        <v>316</v>
      </c>
    </row>
    <row r="174" s="1" customFormat="1">
      <c r="B174" s="45"/>
      <c r="C174" s="73"/>
      <c r="D174" s="228" t="s">
        <v>133</v>
      </c>
      <c r="E174" s="73"/>
      <c r="F174" s="229" t="s">
        <v>317</v>
      </c>
      <c r="G174" s="73"/>
      <c r="H174" s="73"/>
      <c r="I174" s="186"/>
      <c r="J174" s="73"/>
      <c r="K174" s="73"/>
      <c r="L174" s="71"/>
      <c r="M174" s="230"/>
      <c r="N174" s="46"/>
      <c r="O174" s="46"/>
      <c r="P174" s="46"/>
      <c r="Q174" s="46"/>
      <c r="R174" s="46"/>
      <c r="S174" s="46"/>
      <c r="T174" s="94"/>
      <c r="AT174" s="23" t="s">
        <v>133</v>
      </c>
      <c r="AU174" s="23" t="s">
        <v>80</v>
      </c>
    </row>
    <row r="175" s="1" customFormat="1" ht="25.5" customHeight="1">
      <c r="B175" s="45"/>
      <c r="C175" s="231" t="s">
        <v>123</v>
      </c>
      <c r="D175" s="231" t="s">
        <v>136</v>
      </c>
      <c r="E175" s="232" t="s">
        <v>318</v>
      </c>
      <c r="F175" s="233" t="s">
        <v>319</v>
      </c>
      <c r="G175" s="234" t="s">
        <v>129</v>
      </c>
      <c r="H175" s="235">
        <v>2</v>
      </c>
      <c r="I175" s="236"/>
      <c r="J175" s="237">
        <f>ROUND(I175*H175,2)</f>
        <v>0</v>
      </c>
      <c r="K175" s="233" t="s">
        <v>130</v>
      </c>
      <c r="L175" s="238"/>
      <c r="M175" s="239" t="s">
        <v>21</v>
      </c>
      <c r="N175" s="240" t="s">
        <v>41</v>
      </c>
      <c r="O175" s="46"/>
      <c r="P175" s="225">
        <f>O175*H175</f>
        <v>0</v>
      </c>
      <c r="Q175" s="225">
        <v>0.025000000000000001</v>
      </c>
      <c r="R175" s="225">
        <f>Q175*H175</f>
        <v>0.050000000000000003</v>
      </c>
      <c r="S175" s="225">
        <v>0</v>
      </c>
      <c r="T175" s="226">
        <f>S175*H175</f>
        <v>0</v>
      </c>
      <c r="AR175" s="23" t="s">
        <v>202</v>
      </c>
      <c r="AT175" s="23" t="s">
        <v>136</v>
      </c>
      <c r="AU175" s="23" t="s">
        <v>80</v>
      </c>
      <c r="AY175" s="23" t="s">
        <v>122</v>
      </c>
      <c r="BE175" s="227">
        <f>IF(N175="základní",J175,0)</f>
        <v>0</v>
      </c>
      <c r="BF175" s="227">
        <f>IF(N175="snížená",J175,0)</f>
        <v>0</v>
      </c>
      <c r="BG175" s="227">
        <f>IF(N175="zákl. přenesená",J175,0)</f>
        <v>0</v>
      </c>
      <c r="BH175" s="227">
        <f>IF(N175="sníž. přenesená",J175,0)</f>
        <v>0</v>
      </c>
      <c r="BI175" s="227">
        <f>IF(N175="nulová",J175,0)</f>
        <v>0</v>
      </c>
      <c r="BJ175" s="23" t="s">
        <v>78</v>
      </c>
      <c r="BK175" s="227">
        <f>ROUND(I175*H175,2)</f>
        <v>0</v>
      </c>
      <c r="BL175" s="23" t="s">
        <v>198</v>
      </c>
      <c r="BM175" s="23" t="s">
        <v>320</v>
      </c>
    </row>
    <row r="176" s="1" customFormat="1" ht="25.5" customHeight="1">
      <c r="B176" s="45"/>
      <c r="C176" s="216" t="s">
        <v>321</v>
      </c>
      <c r="D176" s="216" t="s">
        <v>126</v>
      </c>
      <c r="E176" s="217" t="s">
        <v>322</v>
      </c>
      <c r="F176" s="218" t="s">
        <v>323</v>
      </c>
      <c r="G176" s="219" t="s">
        <v>129</v>
      </c>
      <c r="H176" s="220">
        <v>1</v>
      </c>
      <c r="I176" s="221"/>
      <c r="J176" s="222">
        <f>ROUND(I176*H176,2)</f>
        <v>0</v>
      </c>
      <c r="K176" s="218" t="s">
        <v>130</v>
      </c>
      <c r="L176" s="71"/>
      <c r="M176" s="223" t="s">
        <v>21</v>
      </c>
      <c r="N176" s="224" t="s">
        <v>41</v>
      </c>
      <c r="O176" s="46"/>
      <c r="P176" s="225">
        <f>O176*H176</f>
        <v>0</v>
      </c>
      <c r="Q176" s="225">
        <v>0</v>
      </c>
      <c r="R176" s="225">
        <f>Q176*H176</f>
        <v>0</v>
      </c>
      <c r="S176" s="225">
        <v>0</v>
      </c>
      <c r="T176" s="226">
        <f>S176*H176</f>
        <v>0</v>
      </c>
      <c r="AR176" s="23" t="s">
        <v>198</v>
      </c>
      <c r="AT176" s="23" t="s">
        <v>126</v>
      </c>
      <c r="AU176" s="23" t="s">
        <v>80</v>
      </c>
      <c r="AY176" s="23" t="s">
        <v>122</v>
      </c>
      <c r="BE176" s="227">
        <f>IF(N176="základní",J176,0)</f>
        <v>0</v>
      </c>
      <c r="BF176" s="227">
        <f>IF(N176="snížená",J176,0)</f>
        <v>0</v>
      </c>
      <c r="BG176" s="227">
        <f>IF(N176="zákl. přenesená",J176,0)</f>
        <v>0</v>
      </c>
      <c r="BH176" s="227">
        <f>IF(N176="sníž. přenesená",J176,0)</f>
        <v>0</v>
      </c>
      <c r="BI176" s="227">
        <f>IF(N176="nulová",J176,0)</f>
        <v>0</v>
      </c>
      <c r="BJ176" s="23" t="s">
        <v>78</v>
      </c>
      <c r="BK176" s="227">
        <f>ROUND(I176*H176,2)</f>
        <v>0</v>
      </c>
      <c r="BL176" s="23" t="s">
        <v>198</v>
      </c>
      <c r="BM176" s="23" t="s">
        <v>324</v>
      </c>
    </row>
    <row r="177" s="1" customFormat="1">
      <c r="B177" s="45"/>
      <c r="C177" s="73"/>
      <c r="D177" s="228" t="s">
        <v>133</v>
      </c>
      <c r="E177" s="73"/>
      <c r="F177" s="229" t="s">
        <v>317</v>
      </c>
      <c r="G177" s="73"/>
      <c r="H177" s="73"/>
      <c r="I177" s="186"/>
      <c r="J177" s="73"/>
      <c r="K177" s="73"/>
      <c r="L177" s="71"/>
      <c r="M177" s="230"/>
      <c r="N177" s="46"/>
      <c r="O177" s="46"/>
      <c r="P177" s="46"/>
      <c r="Q177" s="46"/>
      <c r="R177" s="46"/>
      <c r="S177" s="46"/>
      <c r="T177" s="94"/>
      <c r="AT177" s="23" t="s">
        <v>133</v>
      </c>
      <c r="AU177" s="23" t="s">
        <v>80</v>
      </c>
    </row>
    <row r="178" s="1" customFormat="1" ht="25.5" customHeight="1">
      <c r="B178" s="45"/>
      <c r="C178" s="231" t="s">
        <v>139</v>
      </c>
      <c r="D178" s="231" t="s">
        <v>136</v>
      </c>
      <c r="E178" s="232" t="s">
        <v>325</v>
      </c>
      <c r="F178" s="233" t="s">
        <v>326</v>
      </c>
      <c r="G178" s="234" t="s">
        <v>129</v>
      </c>
      <c r="H178" s="235">
        <v>1</v>
      </c>
      <c r="I178" s="236"/>
      <c r="J178" s="237">
        <f>ROUND(I178*H178,2)</f>
        <v>0</v>
      </c>
      <c r="K178" s="233" t="s">
        <v>130</v>
      </c>
      <c r="L178" s="238"/>
      <c r="M178" s="239" t="s">
        <v>21</v>
      </c>
      <c r="N178" s="240" t="s">
        <v>41</v>
      </c>
      <c r="O178" s="46"/>
      <c r="P178" s="225">
        <f>O178*H178</f>
        <v>0</v>
      </c>
      <c r="Q178" s="225">
        <v>0.047</v>
      </c>
      <c r="R178" s="225">
        <f>Q178*H178</f>
        <v>0.047</v>
      </c>
      <c r="S178" s="225">
        <v>0</v>
      </c>
      <c r="T178" s="226">
        <f>S178*H178</f>
        <v>0</v>
      </c>
      <c r="AR178" s="23" t="s">
        <v>202</v>
      </c>
      <c r="AT178" s="23" t="s">
        <v>136</v>
      </c>
      <c r="AU178" s="23" t="s">
        <v>80</v>
      </c>
      <c r="AY178" s="23" t="s">
        <v>122</v>
      </c>
      <c r="BE178" s="227">
        <f>IF(N178="základní",J178,0)</f>
        <v>0</v>
      </c>
      <c r="BF178" s="227">
        <f>IF(N178="snížená",J178,0)</f>
        <v>0</v>
      </c>
      <c r="BG178" s="227">
        <f>IF(N178="zákl. přenesená",J178,0)</f>
        <v>0</v>
      </c>
      <c r="BH178" s="227">
        <f>IF(N178="sníž. přenesená",J178,0)</f>
        <v>0</v>
      </c>
      <c r="BI178" s="227">
        <f>IF(N178="nulová",J178,0)</f>
        <v>0</v>
      </c>
      <c r="BJ178" s="23" t="s">
        <v>78</v>
      </c>
      <c r="BK178" s="227">
        <f>ROUND(I178*H178,2)</f>
        <v>0</v>
      </c>
      <c r="BL178" s="23" t="s">
        <v>198</v>
      </c>
      <c r="BM178" s="23" t="s">
        <v>327</v>
      </c>
    </row>
    <row r="179" s="1" customFormat="1" ht="16.5" customHeight="1">
      <c r="B179" s="45"/>
      <c r="C179" s="216" t="s">
        <v>328</v>
      </c>
      <c r="D179" s="216" t="s">
        <v>126</v>
      </c>
      <c r="E179" s="217" t="s">
        <v>329</v>
      </c>
      <c r="F179" s="218" t="s">
        <v>330</v>
      </c>
      <c r="G179" s="219" t="s">
        <v>129</v>
      </c>
      <c r="H179" s="220">
        <v>3</v>
      </c>
      <c r="I179" s="221"/>
      <c r="J179" s="222">
        <f>ROUND(I179*H179,2)</f>
        <v>0</v>
      </c>
      <c r="K179" s="218" t="s">
        <v>130</v>
      </c>
      <c r="L179" s="71"/>
      <c r="M179" s="223" t="s">
        <v>21</v>
      </c>
      <c r="N179" s="224" t="s">
        <v>41</v>
      </c>
      <c r="O179" s="46"/>
      <c r="P179" s="225">
        <f>O179*H179</f>
        <v>0</v>
      </c>
      <c r="Q179" s="225">
        <v>0</v>
      </c>
      <c r="R179" s="225">
        <f>Q179*H179</f>
        <v>0</v>
      </c>
      <c r="S179" s="225">
        <v>0</v>
      </c>
      <c r="T179" s="226">
        <f>S179*H179</f>
        <v>0</v>
      </c>
      <c r="AR179" s="23" t="s">
        <v>198</v>
      </c>
      <c r="AT179" s="23" t="s">
        <v>126</v>
      </c>
      <c r="AU179" s="23" t="s">
        <v>80</v>
      </c>
      <c r="AY179" s="23" t="s">
        <v>122</v>
      </c>
      <c r="BE179" s="227">
        <f>IF(N179="základní",J179,0)</f>
        <v>0</v>
      </c>
      <c r="BF179" s="227">
        <f>IF(N179="snížená",J179,0)</f>
        <v>0</v>
      </c>
      <c r="BG179" s="227">
        <f>IF(N179="zákl. přenesená",J179,0)</f>
        <v>0</v>
      </c>
      <c r="BH179" s="227">
        <f>IF(N179="sníž. přenesená",J179,0)</f>
        <v>0</v>
      </c>
      <c r="BI179" s="227">
        <f>IF(N179="nulová",J179,0)</f>
        <v>0</v>
      </c>
      <c r="BJ179" s="23" t="s">
        <v>78</v>
      </c>
      <c r="BK179" s="227">
        <f>ROUND(I179*H179,2)</f>
        <v>0</v>
      </c>
      <c r="BL179" s="23" t="s">
        <v>198</v>
      </c>
      <c r="BM179" s="23" t="s">
        <v>331</v>
      </c>
    </row>
    <row r="180" s="1" customFormat="1">
      <c r="B180" s="45"/>
      <c r="C180" s="73"/>
      <c r="D180" s="228" t="s">
        <v>133</v>
      </c>
      <c r="E180" s="73"/>
      <c r="F180" s="229" t="s">
        <v>332</v>
      </c>
      <c r="G180" s="73"/>
      <c r="H180" s="73"/>
      <c r="I180" s="186"/>
      <c r="J180" s="73"/>
      <c r="K180" s="73"/>
      <c r="L180" s="71"/>
      <c r="M180" s="230"/>
      <c r="N180" s="46"/>
      <c r="O180" s="46"/>
      <c r="P180" s="46"/>
      <c r="Q180" s="46"/>
      <c r="R180" s="46"/>
      <c r="S180" s="46"/>
      <c r="T180" s="94"/>
      <c r="AT180" s="23" t="s">
        <v>133</v>
      </c>
      <c r="AU180" s="23" t="s">
        <v>80</v>
      </c>
    </row>
    <row r="181" s="1" customFormat="1" ht="16.5" customHeight="1">
      <c r="B181" s="45"/>
      <c r="C181" s="231" t="s">
        <v>333</v>
      </c>
      <c r="D181" s="231" t="s">
        <v>136</v>
      </c>
      <c r="E181" s="232" t="s">
        <v>334</v>
      </c>
      <c r="F181" s="233" t="s">
        <v>335</v>
      </c>
      <c r="G181" s="234" t="s">
        <v>129</v>
      </c>
      <c r="H181" s="235">
        <v>3</v>
      </c>
      <c r="I181" s="236"/>
      <c r="J181" s="237">
        <f>ROUND(I181*H181,2)</f>
        <v>0</v>
      </c>
      <c r="K181" s="233" t="s">
        <v>130</v>
      </c>
      <c r="L181" s="238"/>
      <c r="M181" s="239" t="s">
        <v>21</v>
      </c>
      <c r="N181" s="240" t="s">
        <v>41</v>
      </c>
      <c r="O181" s="46"/>
      <c r="P181" s="225">
        <f>O181*H181</f>
        <v>0</v>
      </c>
      <c r="Q181" s="225">
        <v>0.00051999999999999995</v>
      </c>
      <c r="R181" s="225">
        <f>Q181*H181</f>
        <v>0.0015599999999999998</v>
      </c>
      <c r="S181" s="225">
        <v>0</v>
      </c>
      <c r="T181" s="226">
        <f>S181*H181</f>
        <v>0</v>
      </c>
      <c r="AR181" s="23" t="s">
        <v>202</v>
      </c>
      <c r="AT181" s="23" t="s">
        <v>136</v>
      </c>
      <c r="AU181" s="23" t="s">
        <v>80</v>
      </c>
      <c r="AY181" s="23" t="s">
        <v>122</v>
      </c>
      <c r="BE181" s="227">
        <f>IF(N181="základní",J181,0)</f>
        <v>0</v>
      </c>
      <c r="BF181" s="227">
        <f>IF(N181="snížená",J181,0)</f>
        <v>0</v>
      </c>
      <c r="BG181" s="227">
        <f>IF(N181="zákl. přenesená",J181,0)</f>
        <v>0</v>
      </c>
      <c r="BH181" s="227">
        <f>IF(N181="sníž. přenesená",J181,0)</f>
        <v>0</v>
      </c>
      <c r="BI181" s="227">
        <f>IF(N181="nulová",J181,0)</f>
        <v>0</v>
      </c>
      <c r="BJ181" s="23" t="s">
        <v>78</v>
      </c>
      <c r="BK181" s="227">
        <f>ROUND(I181*H181,2)</f>
        <v>0</v>
      </c>
      <c r="BL181" s="23" t="s">
        <v>198</v>
      </c>
      <c r="BM181" s="23" t="s">
        <v>336</v>
      </c>
    </row>
    <row r="182" s="1" customFormat="1" ht="16.5" customHeight="1">
      <c r="B182" s="45"/>
      <c r="C182" s="231" t="s">
        <v>337</v>
      </c>
      <c r="D182" s="231" t="s">
        <v>136</v>
      </c>
      <c r="E182" s="232" t="s">
        <v>338</v>
      </c>
      <c r="F182" s="233" t="s">
        <v>339</v>
      </c>
      <c r="G182" s="234" t="s">
        <v>129</v>
      </c>
      <c r="H182" s="235">
        <v>3</v>
      </c>
      <c r="I182" s="236"/>
      <c r="J182" s="237">
        <f>ROUND(I182*H182,2)</f>
        <v>0</v>
      </c>
      <c r="K182" s="233" t="s">
        <v>130</v>
      </c>
      <c r="L182" s="238"/>
      <c r="M182" s="239" t="s">
        <v>21</v>
      </c>
      <c r="N182" s="240" t="s">
        <v>41</v>
      </c>
      <c r="O182" s="46"/>
      <c r="P182" s="225">
        <f>O182*H182</f>
        <v>0</v>
      </c>
      <c r="Q182" s="225">
        <v>0.0022000000000000001</v>
      </c>
      <c r="R182" s="225">
        <f>Q182*H182</f>
        <v>0.0066</v>
      </c>
      <c r="S182" s="225">
        <v>0</v>
      </c>
      <c r="T182" s="226">
        <f>S182*H182</f>
        <v>0</v>
      </c>
      <c r="AR182" s="23" t="s">
        <v>202</v>
      </c>
      <c r="AT182" s="23" t="s">
        <v>136</v>
      </c>
      <c r="AU182" s="23" t="s">
        <v>80</v>
      </c>
      <c r="AY182" s="23" t="s">
        <v>122</v>
      </c>
      <c r="BE182" s="227">
        <f>IF(N182="základní",J182,0)</f>
        <v>0</v>
      </c>
      <c r="BF182" s="227">
        <f>IF(N182="snížená",J182,0)</f>
        <v>0</v>
      </c>
      <c r="BG182" s="227">
        <f>IF(N182="zákl. přenesená",J182,0)</f>
        <v>0</v>
      </c>
      <c r="BH182" s="227">
        <f>IF(N182="sníž. přenesená",J182,0)</f>
        <v>0</v>
      </c>
      <c r="BI182" s="227">
        <f>IF(N182="nulová",J182,0)</f>
        <v>0</v>
      </c>
      <c r="BJ182" s="23" t="s">
        <v>78</v>
      </c>
      <c r="BK182" s="227">
        <f>ROUND(I182*H182,2)</f>
        <v>0</v>
      </c>
      <c r="BL182" s="23" t="s">
        <v>198</v>
      </c>
      <c r="BM182" s="23" t="s">
        <v>340</v>
      </c>
    </row>
    <row r="183" s="1" customFormat="1" ht="16.5" customHeight="1">
      <c r="B183" s="45"/>
      <c r="C183" s="231" t="s">
        <v>341</v>
      </c>
      <c r="D183" s="231" t="s">
        <v>136</v>
      </c>
      <c r="E183" s="232" t="s">
        <v>342</v>
      </c>
      <c r="F183" s="233" t="s">
        <v>343</v>
      </c>
      <c r="G183" s="234" t="s">
        <v>129</v>
      </c>
      <c r="H183" s="235">
        <v>3</v>
      </c>
      <c r="I183" s="236"/>
      <c r="J183" s="237">
        <f>ROUND(I183*H183,2)</f>
        <v>0</v>
      </c>
      <c r="K183" s="233" t="s">
        <v>130</v>
      </c>
      <c r="L183" s="238"/>
      <c r="M183" s="239" t="s">
        <v>21</v>
      </c>
      <c r="N183" s="240" t="s">
        <v>41</v>
      </c>
      <c r="O183" s="46"/>
      <c r="P183" s="225">
        <f>O183*H183</f>
        <v>0</v>
      </c>
      <c r="Q183" s="225">
        <v>0.00014999999999999999</v>
      </c>
      <c r="R183" s="225">
        <f>Q183*H183</f>
        <v>0.00044999999999999999</v>
      </c>
      <c r="S183" s="225">
        <v>0</v>
      </c>
      <c r="T183" s="226">
        <f>S183*H183</f>
        <v>0</v>
      </c>
      <c r="AR183" s="23" t="s">
        <v>202</v>
      </c>
      <c r="AT183" s="23" t="s">
        <v>136</v>
      </c>
      <c r="AU183" s="23" t="s">
        <v>80</v>
      </c>
      <c r="AY183" s="23" t="s">
        <v>122</v>
      </c>
      <c r="BE183" s="227">
        <f>IF(N183="základní",J183,0)</f>
        <v>0</v>
      </c>
      <c r="BF183" s="227">
        <f>IF(N183="snížená",J183,0)</f>
        <v>0</v>
      </c>
      <c r="BG183" s="227">
        <f>IF(N183="zákl. přenesená",J183,0)</f>
        <v>0</v>
      </c>
      <c r="BH183" s="227">
        <f>IF(N183="sníž. přenesená",J183,0)</f>
        <v>0</v>
      </c>
      <c r="BI183" s="227">
        <f>IF(N183="nulová",J183,0)</f>
        <v>0</v>
      </c>
      <c r="BJ183" s="23" t="s">
        <v>78</v>
      </c>
      <c r="BK183" s="227">
        <f>ROUND(I183*H183,2)</f>
        <v>0</v>
      </c>
      <c r="BL183" s="23" t="s">
        <v>198</v>
      </c>
      <c r="BM183" s="23" t="s">
        <v>344</v>
      </c>
    </row>
    <row r="184" s="1" customFormat="1" ht="25.5" customHeight="1">
      <c r="B184" s="45"/>
      <c r="C184" s="216" t="s">
        <v>345</v>
      </c>
      <c r="D184" s="216" t="s">
        <v>126</v>
      </c>
      <c r="E184" s="217" t="s">
        <v>346</v>
      </c>
      <c r="F184" s="218" t="s">
        <v>347</v>
      </c>
      <c r="G184" s="219" t="s">
        <v>129</v>
      </c>
      <c r="H184" s="220">
        <v>2</v>
      </c>
      <c r="I184" s="221"/>
      <c r="J184" s="222">
        <f>ROUND(I184*H184,2)</f>
        <v>0</v>
      </c>
      <c r="K184" s="218" t="s">
        <v>130</v>
      </c>
      <c r="L184" s="71"/>
      <c r="M184" s="223" t="s">
        <v>21</v>
      </c>
      <c r="N184" s="224" t="s">
        <v>41</v>
      </c>
      <c r="O184" s="46"/>
      <c r="P184" s="225">
        <f>O184*H184</f>
        <v>0</v>
      </c>
      <c r="Q184" s="225">
        <v>0</v>
      </c>
      <c r="R184" s="225">
        <f>Q184*H184</f>
        <v>0</v>
      </c>
      <c r="S184" s="225">
        <v>0</v>
      </c>
      <c r="T184" s="226">
        <f>S184*H184</f>
        <v>0</v>
      </c>
      <c r="AR184" s="23" t="s">
        <v>198</v>
      </c>
      <c r="AT184" s="23" t="s">
        <v>126</v>
      </c>
      <c r="AU184" s="23" t="s">
        <v>80</v>
      </c>
      <c r="AY184" s="23" t="s">
        <v>122</v>
      </c>
      <c r="BE184" s="227">
        <f>IF(N184="základní",J184,0)</f>
        <v>0</v>
      </c>
      <c r="BF184" s="227">
        <f>IF(N184="snížená",J184,0)</f>
        <v>0</v>
      </c>
      <c r="BG184" s="227">
        <f>IF(N184="zákl. přenesená",J184,0)</f>
        <v>0</v>
      </c>
      <c r="BH184" s="227">
        <f>IF(N184="sníž. přenesená",J184,0)</f>
        <v>0</v>
      </c>
      <c r="BI184" s="227">
        <f>IF(N184="nulová",J184,0)</f>
        <v>0</v>
      </c>
      <c r="BJ184" s="23" t="s">
        <v>78</v>
      </c>
      <c r="BK184" s="227">
        <f>ROUND(I184*H184,2)</f>
        <v>0</v>
      </c>
      <c r="BL184" s="23" t="s">
        <v>198</v>
      </c>
      <c r="BM184" s="23" t="s">
        <v>348</v>
      </c>
    </row>
    <row r="185" s="1" customFormat="1">
      <c r="B185" s="45"/>
      <c r="C185" s="73"/>
      <c r="D185" s="228" t="s">
        <v>133</v>
      </c>
      <c r="E185" s="73"/>
      <c r="F185" s="229" t="s">
        <v>349</v>
      </c>
      <c r="G185" s="73"/>
      <c r="H185" s="73"/>
      <c r="I185" s="186"/>
      <c r="J185" s="73"/>
      <c r="K185" s="73"/>
      <c r="L185" s="71"/>
      <c r="M185" s="230"/>
      <c r="N185" s="46"/>
      <c r="O185" s="46"/>
      <c r="P185" s="46"/>
      <c r="Q185" s="46"/>
      <c r="R185" s="46"/>
      <c r="S185" s="46"/>
      <c r="T185" s="94"/>
      <c r="AT185" s="23" t="s">
        <v>133</v>
      </c>
      <c r="AU185" s="23" t="s">
        <v>80</v>
      </c>
    </row>
    <row r="186" s="1" customFormat="1" ht="16.5" customHeight="1">
      <c r="B186" s="45"/>
      <c r="C186" s="231" t="s">
        <v>350</v>
      </c>
      <c r="D186" s="231" t="s">
        <v>136</v>
      </c>
      <c r="E186" s="232" t="s">
        <v>351</v>
      </c>
      <c r="F186" s="233" t="s">
        <v>352</v>
      </c>
      <c r="G186" s="234" t="s">
        <v>129</v>
      </c>
      <c r="H186" s="235">
        <v>2</v>
      </c>
      <c r="I186" s="236"/>
      <c r="J186" s="237">
        <f>ROUND(I186*H186,2)</f>
        <v>0</v>
      </c>
      <c r="K186" s="233" t="s">
        <v>130</v>
      </c>
      <c r="L186" s="238"/>
      <c r="M186" s="239" t="s">
        <v>21</v>
      </c>
      <c r="N186" s="240" t="s">
        <v>41</v>
      </c>
      <c r="O186" s="46"/>
      <c r="P186" s="225">
        <f>O186*H186</f>
        <v>0</v>
      </c>
      <c r="Q186" s="225">
        <v>0.00123</v>
      </c>
      <c r="R186" s="225">
        <f>Q186*H186</f>
        <v>0.0024599999999999999</v>
      </c>
      <c r="S186" s="225">
        <v>0</v>
      </c>
      <c r="T186" s="226">
        <f>S186*H186</f>
        <v>0</v>
      </c>
      <c r="AR186" s="23" t="s">
        <v>202</v>
      </c>
      <c r="AT186" s="23" t="s">
        <v>136</v>
      </c>
      <c r="AU186" s="23" t="s">
        <v>80</v>
      </c>
      <c r="AY186" s="23" t="s">
        <v>122</v>
      </c>
      <c r="BE186" s="227">
        <f>IF(N186="základní",J186,0)</f>
        <v>0</v>
      </c>
      <c r="BF186" s="227">
        <f>IF(N186="snížená",J186,0)</f>
        <v>0</v>
      </c>
      <c r="BG186" s="227">
        <f>IF(N186="zákl. přenesená",J186,0)</f>
        <v>0</v>
      </c>
      <c r="BH186" s="227">
        <f>IF(N186="sníž. přenesená",J186,0)</f>
        <v>0</v>
      </c>
      <c r="BI186" s="227">
        <f>IF(N186="nulová",J186,0)</f>
        <v>0</v>
      </c>
      <c r="BJ186" s="23" t="s">
        <v>78</v>
      </c>
      <c r="BK186" s="227">
        <f>ROUND(I186*H186,2)</f>
        <v>0</v>
      </c>
      <c r="BL186" s="23" t="s">
        <v>198</v>
      </c>
      <c r="BM186" s="23" t="s">
        <v>353</v>
      </c>
    </row>
    <row r="187" s="1" customFormat="1" ht="25.5" customHeight="1">
      <c r="B187" s="45"/>
      <c r="C187" s="216" t="s">
        <v>10</v>
      </c>
      <c r="D187" s="216" t="s">
        <v>126</v>
      </c>
      <c r="E187" s="217" t="s">
        <v>354</v>
      </c>
      <c r="F187" s="218" t="s">
        <v>355</v>
      </c>
      <c r="G187" s="219" t="s">
        <v>129</v>
      </c>
      <c r="H187" s="220">
        <v>1</v>
      </c>
      <c r="I187" s="221"/>
      <c r="J187" s="222">
        <f>ROUND(I187*H187,2)</f>
        <v>0</v>
      </c>
      <c r="K187" s="218" t="s">
        <v>130</v>
      </c>
      <c r="L187" s="71"/>
      <c r="M187" s="223" t="s">
        <v>21</v>
      </c>
      <c r="N187" s="224" t="s">
        <v>41</v>
      </c>
      <c r="O187" s="46"/>
      <c r="P187" s="225">
        <f>O187*H187</f>
        <v>0</v>
      </c>
      <c r="Q187" s="225">
        <v>0</v>
      </c>
      <c r="R187" s="225">
        <f>Q187*H187</f>
        <v>0</v>
      </c>
      <c r="S187" s="225">
        <v>0</v>
      </c>
      <c r="T187" s="226">
        <f>S187*H187</f>
        <v>0</v>
      </c>
      <c r="AR187" s="23" t="s">
        <v>198</v>
      </c>
      <c r="AT187" s="23" t="s">
        <v>126</v>
      </c>
      <c r="AU187" s="23" t="s">
        <v>80</v>
      </c>
      <c r="AY187" s="23" t="s">
        <v>122</v>
      </c>
      <c r="BE187" s="227">
        <f>IF(N187="základní",J187,0)</f>
        <v>0</v>
      </c>
      <c r="BF187" s="227">
        <f>IF(N187="snížená",J187,0)</f>
        <v>0</v>
      </c>
      <c r="BG187" s="227">
        <f>IF(N187="zákl. přenesená",J187,0)</f>
        <v>0</v>
      </c>
      <c r="BH187" s="227">
        <f>IF(N187="sníž. přenesená",J187,0)</f>
        <v>0</v>
      </c>
      <c r="BI187" s="227">
        <f>IF(N187="nulová",J187,0)</f>
        <v>0</v>
      </c>
      <c r="BJ187" s="23" t="s">
        <v>78</v>
      </c>
      <c r="BK187" s="227">
        <f>ROUND(I187*H187,2)</f>
        <v>0</v>
      </c>
      <c r="BL187" s="23" t="s">
        <v>198</v>
      </c>
      <c r="BM187" s="23" t="s">
        <v>356</v>
      </c>
    </row>
    <row r="188" s="1" customFormat="1">
      <c r="B188" s="45"/>
      <c r="C188" s="73"/>
      <c r="D188" s="228" t="s">
        <v>133</v>
      </c>
      <c r="E188" s="73"/>
      <c r="F188" s="229" t="s">
        <v>349</v>
      </c>
      <c r="G188" s="73"/>
      <c r="H188" s="73"/>
      <c r="I188" s="186"/>
      <c r="J188" s="73"/>
      <c r="K188" s="73"/>
      <c r="L188" s="71"/>
      <c r="M188" s="230"/>
      <c r="N188" s="46"/>
      <c r="O188" s="46"/>
      <c r="P188" s="46"/>
      <c r="Q188" s="46"/>
      <c r="R188" s="46"/>
      <c r="S188" s="46"/>
      <c r="T188" s="94"/>
      <c r="AT188" s="23" t="s">
        <v>133</v>
      </c>
      <c r="AU188" s="23" t="s">
        <v>80</v>
      </c>
    </row>
    <row r="189" s="1" customFormat="1" ht="16.5" customHeight="1">
      <c r="B189" s="45"/>
      <c r="C189" s="231" t="s">
        <v>198</v>
      </c>
      <c r="D189" s="231" t="s">
        <v>136</v>
      </c>
      <c r="E189" s="232" t="s">
        <v>357</v>
      </c>
      <c r="F189" s="233" t="s">
        <v>358</v>
      </c>
      <c r="G189" s="234" t="s">
        <v>129</v>
      </c>
      <c r="H189" s="235">
        <v>1</v>
      </c>
      <c r="I189" s="236"/>
      <c r="J189" s="237">
        <f>ROUND(I189*H189,2)</f>
        <v>0</v>
      </c>
      <c r="K189" s="233" t="s">
        <v>130</v>
      </c>
      <c r="L189" s="238"/>
      <c r="M189" s="239" t="s">
        <v>21</v>
      </c>
      <c r="N189" s="240" t="s">
        <v>41</v>
      </c>
      <c r="O189" s="46"/>
      <c r="P189" s="225">
        <f>O189*H189</f>
        <v>0</v>
      </c>
      <c r="Q189" s="225">
        <v>0.0022300000000000002</v>
      </c>
      <c r="R189" s="225">
        <f>Q189*H189</f>
        <v>0.0022300000000000002</v>
      </c>
      <c r="S189" s="225">
        <v>0</v>
      </c>
      <c r="T189" s="226">
        <f>S189*H189</f>
        <v>0</v>
      </c>
      <c r="AR189" s="23" t="s">
        <v>202</v>
      </c>
      <c r="AT189" s="23" t="s">
        <v>136</v>
      </c>
      <c r="AU189" s="23" t="s">
        <v>80</v>
      </c>
      <c r="AY189" s="23" t="s">
        <v>122</v>
      </c>
      <c r="BE189" s="227">
        <f>IF(N189="základní",J189,0)</f>
        <v>0</v>
      </c>
      <c r="BF189" s="227">
        <f>IF(N189="snížená",J189,0)</f>
        <v>0</v>
      </c>
      <c r="BG189" s="227">
        <f>IF(N189="zákl. přenesená",J189,0)</f>
        <v>0</v>
      </c>
      <c r="BH189" s="227">
        <f>IF(N189="sníž. přenesená",J189,0)</f>
        <v>0</v>
      </c>
      <c r="BI189" s="227">
        <f>IF(N189="nulová",J189,0)</f>
        <v>0</v>
      </c>
      <c r="BJ189" s="23" t="s">
        <v>78</v>
      </c>
      <c r="BK189" s="227">
        <f>ROUND(I189*H189,2)</f>
        <v>0</v>
      </c>
      <c r="BL189" s="23" t="s">
        <v>198</v>
      </c>
      <c r="BM189" s="23" t="s">
        <v>359</v>
      </c>
    </row>
    <row r="190" s="1" customFormat="1" ht="38.25" customHeight="1">
      <c r="B190" s="45"/>
      <c r="C190" s="216" t="s">
        <v>360</v>
      </c>
      <c r="D190" s="216" t="s">
        <v>126</v>
      </c>
      <c r="E190" s="217" t="s">
        <v>361</v>
      </c>
      <c r="F190" s="218" t="s">
        <v>362</v>
      </c>
      <c r="G190" s="219" t="s">
        <v>176</v>
      </c>
      <c r="H190" s="220">
        <v>0.11</v>
      </c>
      <c r="I190" s="221"/>
      <c r="J190" s="222">
        <f>ROUND(I190*H190,2)</f>
        <v>0</v>
      </c>
      <c r="K190" s="218" t="s">
        <v>130</v>
      </c>
      <c r="L190" s="71"/>
      <c r="M190" s="223" t="s">
        <v>21</v>
      </c>
      <c r="N190" s="224" t="s">
        <v>41</v>
      </c>
      <c r="O190" s="46"/>
      <c r="P190" s="225">
        <f>O190*H190</f>
        <v>0</v>
      </c>
      <c r="Q190" s="225">
        <v>0</v>
      </c>
      <c r="R190" s="225">
        <f>Q190*H190</f>
        <v>0</v>
      </c>
      <c r="S190" s="225">
        <v>0</v>
      </c>
      <c r="T190" s="226">
        <f>S190*H190</f>
        <v>0</v>
      </c>
      <c r="AR190" s="23" t="s">
        <v>198</v>
      </c>
      <c r="AT190" s="23" t="s">
        <v>126</v>
      </c>
      <c r="AU190" s="23" t="s">
        <v>80</v>
      </c>
      <c r="AY190" s="23" t="s">
        <v>122</v>
      </c>
      <c r="BE190" s="227">
        <f>IF(N190="základní",J190,0)</f>
        <v>0</v>
      </c>
      <c r="BF190" s="227">
        <f>IF(N190="snížená",J190,0)</f>
        <v>0</v>
      </c>
      <c r="BG190" s="227">
        <f>IF(N190="zákl. přenesená",J190,0)</f>
        <v>0</v>
      </c>
      <c r="BH190" s="227">
        <f>IF(N190="sníž. přenesená",J190,0)</f>
        <v>0</v>
      </c>
      <c r="BI190" s="227">
        <f>IF(N190="nulová",J190,0)</f>
        <v>0</v>
      </c>
      <c r="BJ190" s="23" t="s">
        <v>78</v>
      </c>
      <c r="BK190" s="227">
        <f>ROUND(I190*H190,2)</f>
        <v>0</v>
      </c>
      <c r="BL190" s="23" t="s">
        <v>198</v>
      </c>
      <c r="BM190" s="23" t="s">
        <v>363</v>
      </c>
    </row>
    <row r="191" s="1" customFormat="1">
      <c r="B191" s="45"/>
      <c r="C191" s="73"/>
      <c r="D191" s="228" t="s">
        <v>133</v>
      </c>
      <c r="E191" s="73"/>
      <c r="F191" s="229" t="s">
        <v>364</v>
      </c>
      <c r="G191" s="73"/>
      <c r="H191" s="73"/>
      <c r="I191" s="186"/>
      <c r="J191" s="73"/>
      <c r="K191" s="73"/>
      <c r="L191" s="71"/>
      <c r="M191" s="230"/>
      <c r="N191" s="46"/>
      <c r="O191" s="46"/>
      <c r="P191" s="46"/>
      <c r="Q191" s="46"/>
      <c r="R191" s="46"/>
      <c r="S191" s="46"/>
      <c r="T191" s="94"/>
      <c r="AT191" s="23" t="s">
        <v>133</v>
      </c>
      <c r="AU191" s="23" t="s">
        <v>80</v>
      </c>
    </row>
    <row r="192" s="1" customFormat="1" ht="38.25" customHeight="1">
      <c r="B192" s="45"/>
      <c r="C192" s="216" t="s">
        <v>365</v>
      </c>
      <c r="D192" s="216" t="s">
        <v>126</v>
      </c>
      <c r="E192" s="217" t="s">
        <v>366</v>
      </c>
      <c r="F192" s="218" t="s">
        <v>367</v>
      </c>
      <c r="G192" s="219" t="s">
        <v>176</v>
      </c>
      <c r="H192" s="220">
        <v>0.11</v>
      </c>
      <c r="I192" s="221"/>
      <c r="J192" s="222">
        <f>ROUND(I192*H192,2)</f>
        <v>0</v>
      </c>
      <c r="K192" s="218" t="s">
        <v>130</v>
      </c>
      <c r="L192" s="71"/>
      <c r="M192" s="223" t="s">
        <v>21</v>
      </c>
      <c r="N192" s="224" t="s">
        <v>41</v>
      </c>
      <c r="O192" s="46"/>
      <c r="P192" s="225">
        <f>O192*H192</f>
        <v>0</v>
      </c>
      <c r="Q192" s="225">
        <v>0</v>
      </c>
      <c r="R192" s="225">
        <f>Q192*H192</f>
        <v>0</v>
      </c>
      <c r="S192" s="225">
        <v>0</v>
      </c>
      <c r="T192" s="226">
        <f>S192*H192</f>
        <v>0</v>
      </c>
      <c r="AR192" s="23" t="s">
        <v>198</v>
      </c>
      <c r="AT192" s="23" t="s">
        <v>126</v>
      </c>
      <c r="AU192" s="23" t="s">
        <v>80</v>
      </c>
      <c r="AY192" s="23" t="s">
        <v>122</v>
      </c>
      <c r="BE192" s="227">
        <f>IF(N192="základní",J192,0)</f>
        <v>0</v>
      </c>
      <c r="BF192" s="227">
        <f>IF(N192="snížená",J192,0)</f>
        <v>0</v>
      </c>
      <c r="BG192" s="227">
        <f>IF(N192="zákl. přenesená",J192,0)</f>
        <v>0</v>
      </c>
      <c r="BH192" s="227">
        <f>IF(N192="sníž. přenesená",J192,0)</f>
        <v>0</v>
      </c>
      <c r="BI192" s="227">
        <f>IF(N192="nulová",J192,0)</f>
        <v>0</v>
      </c>
      <c r="BJ192" s="23" t="s">
        <v>78</v>
      </c>
      <c r="BK192" s="227">
        <f>ROUND(I192*H192,2)</f>
        <v>0</v>
      </c>
      <c r="BL192" s="23" t="s">
        <v>198</v>
      </c>
      <c r="BM192" s="23" t="s">
        <v>368</v>
      </c>
    </row>
    <row r="193" s="1" customFormat="1">
      <c r="B193" s="45"/>
      <c r="C193" s="73"/>
      <c r="D193" s="228" t="s">
        <v>133</v>
      </c>
      <c r="E193" s="73"/>
      <c r="F193" s="229" t="s">
        <v>364</v>
      </c>
      <c r="G193" s="73"/>
      <c r="H193" s="73"/>
      <c r="I193" s="186"/>
      <c r="J193" s="73"/>
      <c r="K193" s="73"/>
      <c r="L193" s="71"/>
      <c r="M193" s="230"/>
      <c r="N193" s="46"/>
      <c r="O193" s="46"/>
      <c r="P193" s="46"/>
      <c r="Q193" s="46"/>
      <c r="R193" s="46"/>
      <c r="S193" s="46"/>
      <c r="T193" s="94"/>
      <c r="AT193" s="23" t="s">
        <v>133</v>
      </c>
      <c r="AU193" s="23" t="s">
        <v>80</v>
      </c>
    </row>
    <row r="194" s="10" customFormat="1" ht="29.88" customHeight="1">
      <c r="B194" s="200"/>
      <c r="C194" s="201"/>
      <c r="D194" s="202" t="s">
        <v>69</v>
      </c>
      <c r="E194" s="214" t="s">
        <v>369</v>
      </c>
      <c r="F194" s="214" t="s">
        <v>370</v>
      </c>
      <c r="G194" s="201"/>
      <c r="H194" s="201"/>
      <c r="I194" s="204"/>
      <c r="J194" s="215">
        <f>BK194</f>
        <v>0</v>
      </c>
      <c r="K194" s="201"/>
      <c r="L194" s="206"/>
      <c r="M194" s="207"/>
      <c r="N194" s="208"/>
      <c r="O194" s="208"/>
      <c r="P194" s="209">
        <f>SUM(P195:P204)</f>
        <v>0</v>
      </c>
      <c r="Q194" s="208"/>
      <c r="R194" s="209">
        <f>SUM(R195:R204)</f>
        <v>0.01339366</v>
      </c>
      <c r="S194" s="208"/>
      <c r="T194" s="210">
        <f>SUM(T195:T204)</f>
        <v>0</v>
      </c>
      <c r="AR194" s="211" t="s">
        <v>80</v>
      </c>
      <c r="AT194" s="212" t="s">
        <v>69</v>
      </c>
      <c r="AU194" s="212" t="s">
        <v>78</v>
      </c>
      <c r="AY194" s="211" t="s">
        <v>122</v>
      </c>
      <c r="BK194" s="213">
        <f>SUM(BK195:BK204)</f>
        <v>0</v>
      </c>
    </row>
    <row r="195" s="1" customFormat="1" ht="16.5" customHeight="1">
      <c r="B195" s="45"/>
      <c r="C195" s="216" t="s">
        <v>371</v>
      </c>
      <c r="D195" s="216" t="s">
        <v>126</v>
      </c>
      <c r="E195" s="217" t="s">
        <v>372</v>
      </c>
      <c r="F195" s="218" t="s">
        <v>373</v>
      </c>
      <c r="G195" s="219" t="s">
        <v>168</v>
      </c>
      <c r="H195" s="220">
        <v>57.140000000000001</v>
      </c>
      <c r="I195" s="221"/>
      <c r="J195" s="222">
        <f>ROUND(I195*H195,2)</f>
        <v>0</v>
      </c>
      <c r="K195" s="218" t="s">
        <v>130</v>
      </c>
      <c r="L195" s="71"/>
      <c r="M195" s="223" t="s">
        <v>21</v>
      </c>
      <c r="N195" s="224" t="s">
        <v>41</v>
      </c>
      <c r="O195" s="46"/>
      <c r="P195" s="225">
        <f>O195*H195</f>
        <v>0</v>
      </c>
      <c r="Q195" s="225">
        <v>1.0000000000000001E-05</v>
      </c>
      <c r="R195" s="225">
        <f>Q195*H195</f>
        <v>0.00057140000000000001</v>
      </c>
      <c r="S195" s="225">
        <v>0</v>
      </c>
      <c r="T195" s="226">
        <f>S195*H195</f>
        <v>0</v>
      </c>
      <c r="AR195" s="23" t="s">
        <v>198</v>
      </c>
      <c r="AT195" s="23" t="s">
        <v>126</v>
      </c>
      <c r="AU195" s="23" t="s">
        <v>80</v>
      </c>
      <c r="AY195" s="23" t="s">
        <v>122</v>
      </c>
      <c r="BE195" s="227">
        <f>IF(N195="základní",J195,0)</f>
        <v>0</v>
      </c>
      <c r="BF195" s="227">
        <f>IF(N195="snížená",J195,0)</f>
        <v>0</v>
      </c>
      <c r="BG195" s="227">
        <f>IF(N195="zákl. přenesená",J195,0)</f>
        <v>0</v>
      </c>
      <c r="BH195" s="227">
        <f>IF(N195="sníž. přenesená",J195,0)</f>
        <v>0</v>
      </c>
      <c r="BI195" s="227">
        <f>IF(N195="nulová",J195,0)</f>
        <v>0</v>
      </c>
      <c r="BJ195" s="23" t="s">
        <v>78</v>
      </c>
      <c r="BK195" s="227">
        <f>ROUND(I195*H195,2)</f>
        <v>0</v>
      </c>
      <c r="BL195" s="23" t="s">
        <v>198</v>
      </c>
      <c r="BM195" s="23" t="s">
        <v>374</v>
      </c>
    </row>
    <row r="196" s="11" customFormat="1">
      <c r="B196" s="241"/>
      <c r="C196" s="242"/>
      <c r="D196" s="228" t="s">
        <v>149</v>
      </c>
      <c r="E196" s="243" t="s">
        <v>21</v>
      </c>
      <c r="F196" s="244" t="s">
        <v>375</v>
      </c>
      <c r="G196" s="242"/>
      <c r="H196" s="245">
        <v>18.739999999999998</v>
      </c>
      <c r="I196" s="246"/>
      <c r="J196" s="242"/>
      <c r="K196" s="242"/>
      <c r="L196" s="247"/>
      <c r="M196" s="248"/>
      <c r="N196" s="249"/>
      <c r="O196" s="249"/>
      <c r="P196" s="249"/>
      <c r="Q196" s="249"/>
      <c r="R196" s="249"/>
      <c r="S196" s="249"/>
      <c r="T196" s="250"/>
      <c r="AT196" s="251" t="s">
        <v>149</v>
      </c>
      <c r="AU196" s="251" t="s">
        <v>80</v>
      </c>
      <c r="AV196" s="11" t="s">
        <v>80</v>
      </c>
      <c r="AW196" s="11" t="s">
        <v>33</v>
      </c>
      <c r="AX196" s="11" t="s">
        <v>70</v>
      </c>
      <c r="AY196" s="251" t="s">
        <v>122</v>
      </c>
    </row>
    <row r="197" s="11" customFormat="1">
      <c r="B197" s="241"/>
      <c r="C197" s="242"/>
      <c r="D197" s="228" t="s">
        <v>149</v>
      </c>
      <c r="E197" s="243" t="s">
        <v>21</v>
      </c>
      <c r="F197" s="244" t="s">
        <v>376</v>
      </c>
      <c r="G197" s="242"/>
      <c r="H197" s="245">
        <v>14.1</v>
      </c>
      <c r="I197" s="246"/>
      <c r="J197" s="242"/>
      <c r="K197" s="242"/>
      <c r="L197" s="247"/>
      <c r="M197" s="248"/>
      <c r="N197" s="249"/>
      <c r="O197" s="249"/>
      <c r="P197" s="249"/>
      <c r="Q197" s="249"/>
      <c r="R197" s="249"/>
      <c r="S197" s="249"/>
      <c r="T197" s="250"/>
      <c r="AT197" s="251" t="s">
        <v>149</v>
      </c>
      <c r="AU197" s="251" t="s">
        <v>80</v>
      </c>
      <c r="AV197" s="11" t="s">
        <v>80</v>
      </c>
      <c r="AW197" s="11" t="s">
        <v>33</v>
      </c>
      <c r="AX197" s="11" t="s">
        <v>70</v>
      </c>
      <c r="AY197" s="251" t="s">
        <v>122</v>
      </c>
    </row>
    <row r="198" s="11" customFormat="1">
      <c r="B198" s="241"/>
      <c r="C198" s="242"/>
      <c r="D198" s="228" t="s">
        <v>149</v>
      </c>
      <c r="E198" s="243" t="s">
        <v>21</v>
      </c>
      <c r="F198" s="244" t="s">
        <v>377</v>
      </c>
      <c r="G198" s="242"/>
      <c r="H198" s="245">
        <v>23.5</v>
      </c>
      <c r="I198" s="246"/>
      <c r="J198" s="242"/>
      <c r="K198" s="242"/>
      <c r="L198" s="247"/>
      <c r="M198" s="248"/>
      <c r="N198" s="249"/>
      <c r="O198" s="249"/>
      <c r="P198" s="249"/>
      <c r="Q198" s="249"/>
      <c r="R198" s="249"/>
      <c r="S198" s="249"/>
      <c r="T198" s="250"/>
      <c r="AT198" s="251" t="s">
        <v>149</v>
      </c>
      <c r="AU198" s="251" t="s">
        <v>80</v>
      </c>
      <c r="AV198" s="11" t="s">
        <v>80</v>
      </c>
      <c r="AW198" s="11" t="s">
        <v>33</v>
      </c>
      <c r="AX198" s="11" t="s">
        <v>70</v>
      </c>
      <c r="AY198" s="251" t="s">
        <v>122</v>
      </c>
    </row>
    <row r="199" s="11" customFormat="1">
      <c r="B199" s="241"/>
      <c r="C199" s="242"/>
      <c r="D199" s="228" t="s">
        <v>149</v>
      </c>
      <c r="E199" s="243" t="s">
        <v>21</v>
      </c>
      <c r="F199" s="244" t="s">
        <v>378</v>
      </c>
      <c r="G199" s="242"/>
      <c r="H199" s="245">
        <v>0.80000000000000004</v>
      </c>
      <c r="I199" s="246"/>
      <c r="J199" s="242"/>
      <c r="K199" s="242"/>
      <c r="L199" s="247"/>
      <c r="M199" s="248"/>
      <c r="N199" s="249"/>
      <c r="O199" s="249"/>
      <c r="P199" s="249"/>
      <c r="Q199" s="249"/>
      <c r="R199" s="249"/>
      <c r="S199" s="249"/>
      <c r="T199" s="250"/>
      <c r="AT199" s="251" t="s">
        <v>149</v>
      </c>
      <c r="AU199" s="251" t="s">
        <v>80</v>
      </c>
      <c r="AV199" s="11" t="s">
        <v>80</v>
      </c>
      <c r="AW199" s="11" t="s">
        <v>33</v>
      </c>
      <c r="AX199" s="11" t="s">
        <v>70</v>
      </c>
      <c r="AY199" s="251" t="s">
        <v>122</v>
      </c>
    </row>
    <row r="200" s="12" customFormat="1">
      <c r="B200" s="252"/>
      <c r="C200" s="253"/>
      <c r="D200" s="228" t="s">
        <v>149</v>
      </c>
      <c r="E200" s="254" t="s">
        <v>21</v>
      </c>
      <c r="F200" s="255" t="s">
        <v>232</v>
      </c>
      <c r="G200" s="253"/>
      <c r="H200" s="256">
        <v>57.140000000000001</v>
      </c>
      <c r="I200" s="257"/>
      <c r="J200" s="253"/>
      <c r="K200" s="253"/>
      <c r="L200" s="258"/>
      <c r="M200" s="259"/>
      <c r="N200" s="260"/>
      <c r="O200" s="260"/>
      <c r="P200" s="260"/>
      <c r="Q200" s="260"/>
      <c r="R200" s="260"/>
      <c r="S200" s="260"/>
      <c r="T200" s="261"/>
      <c r="AT200" s="262" t="s">
        <v>149</v>
      </c>
      <c r="AU200" s="262" t="s">
        <v>80</v>
      </c>
      <c r="AV200" s="12" t="s">
        <v>131</v>
      </c>
      <c r="AW200" s="12" t="s">
        <v>33</v>
      </c>
      <c r="AX200" s="12" t="s">
        <v>78</v>
      </c>
      <c r="AY200" s="262" t="s">
        <v>122</v>
      </c>
    </row>
    <row r="201" s="1" customFormat="1" ht="16.5" customHeight="1">
      <c r="B201" s="45"/>
      <c r="C201" s="231" t="s">
        <v>379</v>
      </c>
      <c r="D201" s="231" t="s">
        <v>136</v>
      </c>
      <c r="E201" s="232" t="s">
        <v>380</v>
      </c>
      <c r="F201" s="233" t="s">
        <v>381</v>
      </c>
      <c r="G201" s="234" t="s">
        <v>168</v>
      </c>
      <c r="H201" s="235">
        <v>58.283000000000001</v>
      </c>
      <c r="I201" s="236"/>
      <c r="J201" s="237">
        <f>ROUND(I201*H201,2)</f>
        <v>0</v>
      </c>
      <c r="K201" s="233" t="s">
        <v>130</v>
      </c>
      <c r="L201" s="238"/>
      <c r="M201" s="239" t="s">
        <v>21</v>
      </c>
      <c r="N201" s="240" t="s">
        <v>41</v>
      </c>
      <c r="O201" s="46"/>
      <c r="P201" s="225">
        <f>O201*H201</f>
        <v>0</v>
      </c>
      <c r="Q201" s="225">
        <v>0.00022000000000000001</v>
      </c>
      <c r="R201" s="225">
        <f>Q201*H201</f>
        <v>0.01282226</v>
      </c>
      <c r="S201" s="225">
        <v>0</v>
      </c>
      <c r="T201" s="226">
        <f>S201*H201</f>
        <v>0</v>
      </c>
      <c r="AR201" s="23" t="s">
        <v>202</v>
      </c>
      <c r="AT201" s="23" t="s">
        <v>136</v>
      </c>
      <c r="AU201" s="23" t="s">
        <v>80</v>
      </c>
      <c r="AY201" s="23" t="s">
        <v>122</v>
      </c>
      <c r="BE201" s="227">
        <f>IF(N201="základní",J201,0)</f>
        <v>0</v>
      </c>
      <c r="BF201" s="227">
        <f>IF(N201="snížená",J201,0)</f>
        <v>0</v>
      </c>
      <c r="BG201" s="227">
        <f>IF(N201="zákl. přenesená",J201,0)</f>
        <v>0</v>
      </c>
      <c r="BH201" s="227">
        <f>IF(N201="sníž. přenesená",J201,0)</f>
        <v>0</v>
      </c>
      <c r="BI201" s="227">
        <f>IF(N201="nulová",J201,0)</f>
        <v>0</v>
      </c>
      <c r="BJ201" s="23" t="s">
        <v>78</v>
      </c>
      <c r="BK201" s="227">
        <f>ROUND(I201*H201,2)</f>
        <v>0</v>
      </c>
      <c r="BL201" s="23" t="s">
        <v>198</v>
      </c>
      <c r="BM201" s="23" t="s">
        <v>382</v>
      </c>
    </row>
    <row r="202" s="11" customFormat="1">
      <c r="B202" s="241"/>
      <c r="C202" s="242"/>
      <c r="D202" s="228" t="s">
        <v>149</v>
      </c>
      <c r="E202" s="242"/>
      <c r="F202" s="244" t="s">
        <v>383</v>
      </c>
      <c r="G202" s="242"/>
      <c r="H202" s="245">
        <v>58.283000000000001</v>
      </c>
      <c r="I202" s="246"/>
      <c r="J202" s="242"/>
      <c r="K202" s="242"/>
      <c r="L202" s="247"/>
      <c r="M202" s="248"/>
      <c r="N202" s="249"/>
      <c r="O202" s="249"/>
      <c r="P202" s="249"/>
      <c r="Q202" s="249"/>
      <c r="R202" s="249"/>
      <c r="S202" s="249"/>
      <c r="T202" s="250"/>
      <c r="AT202" s="251" t="s">
        <v>149</v>
      </c>
      <c r="AU202" s="251" t="s">
        <v>80</v>
      </c>
      <c r="AV202" s="11" t="s">
        <v>80</v>
      </c>
      <c r="AW202" s="11" t="s">
        <v>6</v>
      </c>
      <c r="AX202" s="11" t="s">
        <v>78</v>
      </c>
      <c r="AY202" s="251" t="s">
        <v>122</v>
      </c>
    </row>
    <row r="203" s="1" customFormat="1" ht="38.25" customHeight="1">
      <c r="B203" s="45"/>
      <c r="C203" s="216" t="s">
        <v>384</v>
      </c>
      <c r="D203" s="216" t="s">
        <v>126</v>
      </c>
      <c r="E203" s="217" t="s">
        <v>385</v>
      </c>
      <c r="F203" s="218" t="s">
        <v>386</v>
      </c>
      <c r="G203" s="219" t="s">
        <v>176</v>
      </c>
      <c r="H203" s="220">
        <v>0.012999999999999999</v>
      </c>
      <c r="I203" s="221"/>
      <c r="J203" s="222">
        <f>ROUND(I203*H203,2)</f>
        <v>0</v>
      </c>
      <c r="K203" s="218" t="s">
        <v>130</v>
      </c>
      <c r="L203" s="71"/>
      <c r="M203" s="223" t="s">
        <v>21</v>
      </c>
      <c r="N203" s="224" t="s">
        <v>41</v>
      </c>
      <c r="O203" s="46"/>
      <c r="P203" s="225">
        <f>O203*H203</f>
        <v>0</v>
      </c>
      <c r="Q203" s="225">
        <v>0</v>
      </c>
      <c r="R203" s="225">
        <f>Q203*H203</f>
        <v>0</v>
      </c>
      <c r="S203" s="225">
        <v>0</v>
      </c>
      <c r="T203" s="226">
        <f>S203*H203</f>
        <v>0</v>
      </c>
      <c r="AR203" s="23" t="s">
        <v>198</v>
      </c>
      <c r="AT203" s="23" t="s">
        <v>126</v>
      </c>
      <c r="AU203" s="23" t="s">
        <v>80</v>
      </c>
      <c r="AY203" s="23" t="s">
        <v>122</v>
      </c>
      <c r="BE203" s="227">
        <f>IF(N203="základní",J203,0)</f>
        <v>0</v>
      </c>
      <c r="BF203" s="227">
        <f>IF(N203="snížená",J203,0)</f>
        <v>0</v>
      </c>
      <c r="BG203" s="227">
        <f>IF(N203="zákl. přenesená",J203,0)</f>
        <v>0</v>
      </c>
      <c r="BH203" s="227">
        <f>IF(N203="sníž. přenesená",J203,0)</f>
        <v>0</v>
      </c>
      <c r="BI203" s="227">
        <f>IF(N203="nulová",J203,0)</f>
        <v>0</v>
      </c>
      <c r="BJ203" s="23" t="s">
        <v>78</v>
      </c>
      <c r="BK203" s="227">
        <f>ROUND(I203*H203,2)</f>
        <v>0</v>
      </c>
      <c r="BL203" s="23" t="s">
        <v>198</v>
      </c>
      <c r="BM203" s="23" t="s">
        <v>387</v>
      </c>
    </row>
    <row r="204" s="1" customFormat="1">
      <c r="B204" s="45"/>
      <c r="C204" s="73"/>
      <c r="D204" s="228" t="s">
        <v>133</v>
      </c>
      <c r="E204" s="73"/>
      <c r="F204" s="229" t="s">
        <v>364</v>
      </c>
      <c r="G204" s="73"/>
      <c r="H204" s="73"/>
      <c r="I204" s="186"/>
      <c r="J204" s="73"/>
      <c r="K204" s="73"/>
      <c r="L204" s="71"/>
      <c r="M204" s="230"/>
      <c r="N204" s="46"/>
      <c r="O204" s="46"/>
      <c r="P204" s="46"/>
      <c r="Q204" s="46"/>
      <c r="R204" s="46"/>
      <c r="S204" s="46"/>
      <c r="T204" s="94"/>
      <c r="AT204" s="23" t="s">
        <v>133</v>
      </c>
      <c r="AU204" s="23" t="s">
        <v>80</v>
      </c>
    </row>
    <row r="205" s="10" customFormat="1" ht="29.88" customHeight="1">
      <c r="B205" s="200"/>
      <c r="C205" s="201"/>
      <c r="D205" s="202" t="s">
        <v>69</v>
      </c>
      <c r="E205" s="214" t="s">
        <v>388</v>
      </c>
      <c r="F205" s="214" t="s">
        <v>389</v>
      </c>
      <c r="G205" s="201"/>
      <c r="H205" s="201"/>
      <c r="I205" s="204"/>
      <c r="J205" s="215">
        <f>BK205</f>
        <v>0</v>
      </c>
      <c r="K205" s="201"/>
      <c r="L205" s="206"/>
      <c r="M205" s="207"/>
      <c r="N205" s="208"/>
      <c r="O205" s="208"/>
      <c r="P205" s="209">
        <f>SUM(P206:P225)</f>
        <v>0</v>
      </c>
      <c r="Q205" s="208"/>
      <c r="R205" s="209">
        <f>SUM(R206:R225)</f>
        <v>0.00981456</v>
      </c>
      <c r="S205" s="208"/>
      <c r="T205" s="210">
        <f>SUM(T206:T225)</f>
        <v>0</v>
      </c>
      <c r="AR205" s="211" t="s">
        <v>80</v>
      </c>
      <c r="AT205" s="212" t="s">
        <v>69</v>
      </c>
      <c r="AU205" s="212" t="s">
        <v>78</v>
      </c>
      <c r="AY205" s="211" t="s">
        <v>122</v>
      </c>
      <c r="BK205" s="213">
        <f>SUM(BK206:BK225)</f>
        <v>0</v>
      </c>
    </row>
    <row r="206" s="1" customFormat="1" ht="16.5" customHeight="1">
      <c r="B206" s="45"/>
      <c r="C206" s="216" t="s">
        <v>390</v>
      </c>
      <c r="D206" s="216" t="s">
        <v>126</v>
      </c>
      <c r="E206" s="217" t="s">
        <v>391</v>
      </c>
      <c r="F206" s="218" t="s">
        <v>392</v>
      </c>
      <c r="G206" s="219" t="s">
        <v>226</v>
      </c>
      <c r="H206" s="220">
        <v>25.199999999999999</v>
      </c>
      <c r="I206" s="221"/>
      <c r="J206" s="222">
        <f>ROUND(I206*H206,2)</f>
        <v>0</v>
      </c>
      <c r="K206" s="218" t="s">
        <v>130</v>
      </c>
      <c r="L206" s="71"/>
      <c r="M206" s="223" t="s">
        <v>21</v>
      </c>
      <c r="N206" s="224" t="s">
        <v>41</v>
      </c>
      <c r="O206" s="46"/>
      <c r="P206" s="225">
        <f>O206*H206</f>
        <v>0</v>
      </c>
      <c r="Q206" s="225">
        <v>2.0000000000000002E-05</v>
      </c>
      <c r="R206" s="225">
        <f>Q206*H206</f>
        <v>0.000504</v>
      </c>
      <c r="S206" s="225">
        <v>0</v>
      </c>
      <c r="T206" s="226">
        <f>S206*H206</f>
        <v>0</v>
      </c>
      <c r="AR206" s="23" t="s">
        <v>198</v>
      </c>
      <c r="AT206" s="23" t="s">
        <v>126</v>
      </c>
      <c r="AU206" s="23" t="s">
        <v>80</v>
      </c>
      <c r="AY206" s="23" t="s">
        <v>122</v>
      </c>
      <c r="BE206" s="227">
        <f>IF(N206="základní",J206,0)</f>
        <v>0</v>
      </c>
      <c r="BF206" s="227">
        <f>IF(N206="snížená",J206,0)</f>
        <v>0</v>
      </c>
      <c r="BG206" s="227">
        <f>IF(N206="zákl. přenesená",J206,0)</f>
        <v>0</v>
      </c>
      <c r="BH206" s="227">
        <f>IF(N206="sníž. přenesená",J206,0)</f>
        <v>0</v>
      </c>
      <c r="BI206" s="227">
        <f>IF(N206="nulová",J206,0)</f>
        <v>0</v>
      </c>
      <c r="BJ206" s="23" t="s">
        <v>78</v>
      </c>
      <c r="BK206" s="227">
        <f>ROUND(I206*H206,2)</f>
        <v>0</v>
      </c>
      <c r="BL206" s="23" t="s">
        <v>198</v>
      </c>
      <c r="BM206" s="23" t="s">
        <v>393</v>
      </c>
    </row>
    <row r="207" s="11" customFormat="1">
      <c r="B207" s="241"/>
      <c r="C207" s="242"/>
      <c r="D207" s="228" t="s">
        <v>149</v>
      </c>
      <c r="E207" s="243" t="s">
        <v>21</v>
      </c>
      <c r="F207" s="244" t="s">
        <v>394</v>
      </c>
      <c r="G207" s="242"/>
      <c r="H207" s="245">
        <v>6.7199999999999998</v>
      </c>
      <c r="I207" s="246"/>
      <c r="J207" s="242"/>
      <c r="K207" s="242"/>
      <c r="L207" s="247"/>
      <c r="M207" s="248"/>
      <c r="N207" s="249"/>
      <c r="O207" s="249"/>
      <c r="P207" s="249"/>
      <c r="Q207" s="249"/>
      <c r="R207" s="249"/>
      <c r="S207" s="249"/>
      <c r="T207" s="250"/>
      <c r="AT207" s="251" t="s">
        <v>149</v>
      </c>
      <c r="AU207" s="251" t="s">
        <v>80</v>
      </c>
      <c r="AV207" s="11" t="s">
        <v>80</v>
      </c>
      <c r="AW207" s="11" t="s">
        <v>33</v>
      </c>
      <c r="AX207" s="11" t="s">
        <v>70</v>
      </c>
      <c r="AY207" s="251" t="s">
        <v>122</v>
      </c>
    </row>
    <row r="208" s="11" customFormat="1">
      <c r="B208" s="241"/>
      <c r="C208" s="242"/>
      <c r="D208" s="228" t="s">
        <v>149</v>
      </c>
      <c r="E208" s="243" t="s">
        <v>21</v>
      </c>
      <c r="F208" s="244" t="s">
        <v>395</v>
      </c>
      <c r="G208" s="242"/>
      <c r="H208" s="245">
        <v>18.48</v>
      </c>
      <c r="I208" s="246"/>
      <c r="J208" s="242"/>
      <c r="K208" s="242"/>
      <c r="L208" s="247"/>
      <c r="M208" s="248"/>
      <c r="N208" s="249"/>
      <c r="O208" s="249"/>
      <c r="P208" s="249"/>
      <c r="Q208" s="249"/>
      <c r="R208" s="249"/>
      <c r="S208" s="249"/>
      <c r="T208" s="250"/>
      <c r="AT208" s="251" t="s">
        <v>149</v>
      </c>
      <c r="AU208" s="251" t="s">
        <v>80</v>
      </c>
      <c r="AV208" s="11" t="s">
        <v>80</v>
      </c>
      <c r="AW208" s="11" t="s">
        <v>33</v>
      </c>
      <c r="AX208" s="11" t="s">
        <v>70</v>
      </c>
      <c r="AY208" s="251" t="s">
        <v>122</v>
      </c>
    </row>
    <row r="209" s="12" customFormat="1">
      <c r="B209" s="252"/>
      <c r="C209" s="253"/>
      <c r="D209" s="228" t="s">
        <v>149</v>
      </c>
      <c r="E209" s="254" t="s">
        <v>21</v>
      </c>
      <c r="F209" s="255" t="s">
        <v>232</v>
      </c>
      <c r="G209" s="253"/>
      <c r="H209" s="256">
        <v>25.199999999999999</v>
      </c>
      <c r="I209" s="257"/>
      <c r="J209" s="253"/>
      <c r="K209" s="253"/>
      <c r="L209" s="258"/>
      <c r="M209" s="259"/>
      <c r="N209" s="260"/>
      <c r="O209" s="260"/>
      <c r="P209" s="260"/>
      <c r="Q209" s="260"/>
      <c r="R209" s="260"/>
      <c r="S209" s="260"/>
      <c r="T209" s="261"/>
      <c r="AT209" s="262" t="s">
        <v>149</v>
      </c>
      <c r="AU209" s="262" t="s">
        <v>80</v>
      </c>
      <c r="AV209" s="12" t="s">
        <v>131</v>
      </c>
      <c r="AW209" s="12" t="s">
        <v>33</v>
      </c>
      <c r="AX209" s="12" t="s">
        <v>78</v>
      </c>
      <c r="AY209" s="262" t="s">
        <v>122</v>
      </c>
    </row>
    <row r="210" s="1" customFormat="1" ht="25.5" customHeight="1">
      <c r="B210" s="45"/>
      <c r="C210" s="216" t="s">
        <v>396</v>
      </c>
      <c r="D210" s="216" t="s">
        <v>126</v>
      </c>
      <c r="E210" s="217" t="s">
        <v>397</v>
      </c>
      <c r="F210" s="218" t="s">
        <v>398</v>
      </c>
      <c r="G210" s="219" t="s">
        <v>226</v>
      </c>
      <c r="H210" s="220">
        <v>13.199999999999999</v>
      </c>
      <c r="I210" s="221"/>
      <c r="J210" s="222">
        <f>ROUND(I210*H210,2)</f>
        <v>0</v>
      </c>
      <c r="K210" s="218" t="s">
        <v>130</v>
      </c>
      <c r="L210" s="71"/>
      <c r="M210" s="223" t="s">
        <v>21</v>
      </c>
      <c r="N210" s="224" t="s">
        <v>41</v>
      </c>
      <c r="O210" s="46"/>
      <c r="P210" s="225">
        <f>O210*H210</f>
        <v>0</v>
      </c>
      <c r="Q210" s="225">
        <v>0.00013999999999999999</v>
      </c>
      <c r="R210" s="225">
        <f>Q210*H210</f>
        <v>0.0018479999999999998</v>
      </c>
      <c r="S210" s="225">
        <v>0</v>
      </c>
      <c r="T210" s="226">
        <f>S210*H210</f>
        <v>0</v>
      </c>
      <c r="AR210" s="23" t="s">
        <v>198</v>
      </c>
      <c r="AT210" s="23" t="s">
        <v>126</v>
      </c>
      <c r="AU210" s="23" t="s">
        <v>80</v>
      </c>
      <c r="AY210" s="23" t="s">
        <v>122</v>
      </c>
      <c r="BE210" s="227">
        <f>IF(N210="základní",J210,0)</f>
        <v>0</v>
      </c>
      <c r="BF210" s="227">
        <f>IF(N210="snížená",J210,0)</f>
        <v>0</v>
      </c>
      <c r="BG210" s="227">
        <f>IF(N210="zákl. přenesená",J210,0)</f>
        <v>0</v>
      </c>
      <c r="BH210" s="227">
        <f>IF(N210="sníž. přenesená",J210,0)</f>
        <v>0</v>
      </c>
      <c r="BI210" s="227">
        <f>IF(N210="nulová",J210,0)</f>
        <v>0</v>
      </c>
      <c r="BJ210" s="23" t="s">
        <v>78</v>
      </c>
      <c r="BK210" s="227">
        <f>ROUND(I210*H210,2)</f>
        <v>0</v>
      </c>
      <c r="BL210" s="23" t="s">
        <v>198</v>
      </c>
      <c r="BM210" s="23" t="s">
        <v>399</v>
      </c>
    </row>
    <row r="211" s="1" customFormat="1">
      <c r="B211" s="45"/>
      <c r="C211" s="73"/>
      <c r="D211" s="228" t="s">
        <v>133</v>
      </c>
      <c r="E211" s="73"/>
      <c r="F211" s="229" t="s">
        <v>400</v>
      </c>
      <c r="G211" s="73"/>
      <c r="H211" s="73"/>
      <c r="I211" s="186"/>
      <c r="J211" s="73"/>
      <c r="K211" s="73"/>
      <c r="L211" s="71"/>
      <c r="M211" s="230"/>
      <c r="N211" s="46"/>
      <c r="O211" s="46"/>
      <c r="P211" s="46"/>
      <c r="Q211" s="46"/>
      <c r="R211" s="46"/>
      <c r="S211" s="46"/>
      <c r="T211" s="94"/>
      <c r="AT211" s="23" t="s">
        <v>133</v>
      </c>
      <c r="AU211" s="23" t="s">
        <v>80</v>
      </c>
    </row>
    <row r="212" s="11" customFormat="1">
      <c r="B212" s="241"/>
      <c r="C212" s="242"/>
      <c r="D212" s="228" t="s">
        <v>149</v>
      </c>
      <c r="E212" s="243" t="s">
        <v>21</v>
      </c>
      <c r="F212" s="244" t="s">
        <v>401</v>
      </c>
      <c r="G212" s="242"/>
      <c r="H212" s="245">
        <v>13.199999999999999</v>
      </c>
      <c r="I212" s="246"/>
      <c r="J212" s="242"/>
      <c r="K212" s="242"/>
      <c r="L212" s="247"/>
      <c r="M212" s="248"/>
      <c r="N212" s="249"/>
      <c r="O212" s="249"/>
      <c r="P212" s="249"/>
      <c r="Q212" s="249"/>
      <c r="R212" s="249"/>
      <c r="S212" s="249"/>
      <c r="T212" s="250"/>
      <c r="AT212" s="251" t="s">
        <v>149</v>
      </c>
      <c r="AU212" s="251" t="s">
        <v>80</v>
      </c>
      <c r="AV212" s="11" t="s">
        <v>80</v>
      </c>
      <c r="AW212" s="11" t="s">
        <v>33</v>
      </c>
      <c r="AX212" s="11" t="s">
        <v>78</v>
      </c>
      <c r="AY212" s="251" t="s">
        <v>122</v>
      </c>
    </row>
    <row r="213" s="1" customFormat="1" ht="25.5" customHeight="1">
      <c r="B213" s="45"/>
      <c r="C213" s="216" t="s">
        <v>402</v>
      </c>
      <c r="D213" s="216" t="s">
        <v>126</v>
      </c>
      <c r="E213" s="217" t="s">
        <v>403</v>
      </c>
      <c r="F213" s="218" t="s">
        <v>404</v>
      </c>
      <c r="G213" s="219" t="s">
        <v>226</v>
      </c>
      <c r="H213" s="220">
        <v>12</v>
      </c>
      <c r="I213" s="221"/>
      <c r="J213" s="222">
        <f>ROUND(I213*H213,2)</f>
        <v>0</v>
      </c>
      <c r="K213" s="218" t="s">
        <v>130</v>
      </c>
      <c r="L213" s="71"/>
      <c r="M213" s="223" t="s">
        <v>21</v>
      </c>
      <c r="N213" s="224" t="s">
        <v>41</v>
      </c>
      <c r="O213" s="46"/>
      <c r="P213" s="225">
        <f>O213*H213</f>
        <v>0</v>
      </c>
      <c r="Q213" s="225">
        <v>0.00022000000000000001</v>
      </c>
      <c r="R213" s="225">
        <f>Q213*H213</f>
        <v>0.00264</v>
      </c>
      <c r="S213" s="225">
        <v>0</v>
      </c>
      <c r="T213" s="226">
        <f>S213*H213</f>
        <v>0</v>
      </c>
      <c r="AR213" s="23" t="s">
        <v>198</v>
      </c>
      <c r="AT213" s="23" t="s">
        <v>126</v>
      </c>
      <c r="AU213" s="23" t="s">
        <v>80</v>
      </c>
      <c r="AY213" s="23" t="s">
        <v>122</v>
      </c>
      <c r="BE213" s="227">
        <f>IF(N213="základní",J213,0)</f>
        <v>0</v>
      </c>
      <c r="BF213" s="227">
        <f>IF(N213="snížená",J213,0)</f>
        <v>0</v>
      </c>
      <c r="BG213" s="227">
        <f>IF(N213="zákl. přenesená",J213,0)</f>
        <v>0</v>
      </c>
      <c r="BH213" s="227">
        <f>IF(N213="sníž. přenesená",J213,0)</f>
        <v>0</v>
      </c>
      <c r="BI213" s="227">
        <f>IF(N213="nulová",J213,0)</f>
        <v>0</v>
      </c>
      <c r="BJ213" s="23" t="s">
        <v>78</v>
      </c>
      <c r="BK213" s="227">
        <f>ROUND(I213*H213,2)</f>
        <v>0</v>
      </c>
      <c r="BL213" s="23" t="s">
        <v>198</v>
      </c>
      <c r="BM213" s="23" t="s">
        <v>405</v>
      </c>
    </row>
    <row r="214" s="1" customFormat="1">
      <c r="B214" s="45"/>
      <c r="C214" s="73"/>
      <c r="D214" s="228" t="s">
        <v>133</v>
      </c>
      <c r="E214" s="73"/>
      <c r="F214" s="229" t="s">
        <v>406</v>
      </c>
      <c r="G214" s="73"/>
      <c r="H214" s="73"/>
      <c r="I214" s="186"/>
      <c r="J214" s="73"/>
      <c r="K214" s="73"/>
      <c r="L214" s="71"/>
      <c r="M214" s="230"/>
      <c r="N214" s="46"/>
      <c r="O214" s="46"/>
      <c r="P214" s="46"/>
      <c r="Q214" s="46"/>
      <c r="R214" s="46"/>
      <c r="S214" s="46"/>
      <c r="T214" s="94"/>
      <c r="AT214" s="23" t="s">
        <v>133</v>
      </c>
      <c r="AU214" s="23" t="s">
        <v>80</v>
      </c>
    </row>
    <row r="215" s="11" customFormat="1">
      <c r="B215" s="241"/>
      <c r="C215" s="242"/>
      <c r="D215" s="228" t="s">
        <v>149</v>
      </c>
      <c r="E215" s="243" t="s">
        <v>21</v>
      </c>
      <c r="F215" s="244" t="s">
        <v>394</v>
      </c>
      <c r="G215" s="242"/>
      <c r="H215" s="245">
        <v>6.7199999999999998</v>
      </c>
      <c r="I215" s="246"/>
      <c r="J215" s="242"/>
      <c r="K215" s="242"/>
      <c r="L215" s="247"/>
      <c r="M215" s="248"/>
      <c r="N215" s="249"/>
      <c r="O215" s="249"/>
      <c r="P215" s="249"/>
      <c r="Q215" s="249"/>
      <c r="R215" s="249"/>
      <c r="S215" s="249"/>
      <c r="T215" s="250"/>
      <c r="AT215" s="251" t="s">
        <v>149</v>
      </c>
      <c r="AU215" s="251" t="s">
        <v>80</v>
      </c>
      <c r="AV215" s="11" t="s">
        <v>80</v>
      </c>
      <c r="AW215" s="11" t="s">
        <v>33</v>
      </c>
      <c r="AX215" s="11" t="s">
        <v>70</v>
      </c>
      <c r="AY215" s="251" t="s">
        <v>122</v>
      </c>
    </row>
    <row r="216" s="11" customFormat="1">
      <c r="B216" s="241"/>
      <c r="C216" s="242"/>
      <c r="D216" s="228" t="s">
        <v>149</v>
      </c>
      <c r="E216" s="243" t="s">
        <v>21</v>
      </c>
      <c r="F216" s="244" t="s">
        <v>407</v>
      </c>
      <c r="G216" s="242"/>
      <c r="H216" s="245">
        <v>5.2800000000000002</v>
      </c>
      <c r="I216" s="246"/>
      <c r="J216" s="242"/>
      <c r="K216" s="242"/>
      <c r="L216" s="247"/>
      <c r="M216" s="248"/>
      <c r="N216" s="249"/>
      <c r="O216" s="249"/>
      <c r="P216" s="249"/>
      <c r="Q216" s="249"/>
      <c r="R216" s="249"/>
      <c r="S216" s="249"/>
      <c r="T216" s="250"/>
      <c r="AT216" s="251" t="s">
        <v>149</v>
      </c>
      <c r="AU216" s="251" t="s">
        <v>80</v>
      </c>
      <c r="AV216" s="11" t="s">
        <v>80</v>
      </c>
      <c r="AW216" s="11" t="s">
        <v>33</v>
      </c>
      <c r="AX216" s="11" t="s">
        <v>70</v>
      </c>
      <c r="AY216" s="251" t="s">
        <v>122</v>
      </c>
    </row>
    <row r="217" s="12" customFormat="1">
      <c r="B217" s="252"/>
      <c r="C217" s="253"/>
      <c r="D217" s="228" t="s">
        <v>149</v>
      </c>
      <c r="E217" s="254" t="s">
        <v>21</v>
      </c>
      <c r="F217" s="255" t="s">
        <v>232</v>
      </c>
      <c r="G217" s="253"/>
      <c r="H217" s="256">
        <v>12</v>
      </c>
      <c r="I217" s="257"/>
      <c r="J217" s="253"/>
      <c r="K217" s="253"/>
      <c r="L217" s="258"/>
      <c r="M217" s="259"/>
      <c r="N217" s="260"/>
      <c r="O217" s="260"/>
      <c r="P217" s="260"/>
      <c r="Q217" s="260"/>
      <c r="R217" s="260"/>
      <c r="S217" s="260"/>
      <c r="T217" s="261"/>
      <c r="AT217" s="262" t="s">
        <v>149</v>
      </c>
      <c r="AU217" s="262" t="s">
        <v>80</v>
      </c>
      <c r="AV217" s="12" t="s">
        <v>131</v>
      </c>
      <c r="AW217" s="12" t="s">
        <v>33</v>
      </c>
      <c r="AX217" s="12" t="s">
        <v>78</v>
      </c>
      <c r="AY217" s="262" t="s">
        <v>122</v>
      </c>
    </row>
    <row r="218" s="1" customFormat="1" ht="16.5" customHeight="1">
      <c r="B218" s="45"/>
      <c r="C218" s="216" t="s">
        <v>408</v>
      </c>
      <c r="D218" s="216" t="s">
        <v>126</v>
      </c>
      <c r="E218" s="217" t="s">
        <v>409</v>
      </c>
      <c r="F218" s="218" t="s">
        <v>410</v>
      </c>
      <c r="G218" s="219" t="s">
        <v>226</v>
      </c>
      <c r="H218" s="220">
        <v>12</v>
      </c>
      <c r="I218" s="221"/>
      <c r="J218" s="222">
        <f>ROUND(I218*H218,2)</f>
        <v>0</v>
      </c>
      <c r="K218" s="218" t="s">
        <v>130</v>
      </c>
      <c r="L218" s="71"/>
      <c r="M218" s="223" t="s">
        <v>21</v>
      </c>
      <c r="N218" s="224" t="s">
        <v>41</v>
      </c>
      <c r="O218" s="46"/>
      <c r="P218" s="225">
        <f>O218*H218</f>
        <v>0</v>
      </c>
      <c r="Q218" s="225">
        <v>0.00034000000000000002</v>
      </c>
      <c r="R218" s="225">
        <f>Q218*H218</f>
        <v>0.0040800000000000003</v>
      </c>
      <c r="S218" s="225">
        <v>0</v>
      </c>
      <c r="T218" s="226">
        <f>S218*H218</f>
        <v>0</v>
      </c>
      <c r="AR218" s="23" t="s">
        <v>198</v>
      </c>
      <c r="AT218" s="23" t="s">
        <v>126</v>
      </c>
      <c r="AU218" s="23" t="s">
        <v>80</v>
      </c>
      <c r="AY218" s="23" t="s">
        <v>122</v>
      </c>
      <c r="BE218" s="227">
        <f>IF(N218="základní",J218,0)</f>
        <v>0</v>
      </c>
      <c r="BF218" s="227">
        <f>IF(N218="snížená",J218,0)</f>
        <v>0</v>
      </c>
      <c r="BG218" s="227">
        <f>IF(N218="zákl. přenesená",J218,0)</f>
        <v>0</v>
      </c>
      <c r="BH218" s="227">
        <f>IF(N218="sníž. přenesená",J218,0)</f>
        <v>0</v>
      </c>
      <c r="BI218" s="227">
        <f>IF(N218="nulová",J218,0)</f>
        <v>0</v>
      </c>
      <c r="BJ218" s="23" t="s">
        <v>78</v>
      </c>
      <c r="BK218" s="227">
        <f>ROUND(I218*H218,2)</f>
        <v>0</v>
      </c>
      <c r="BL218" s="23" t="s">
        <v>198</v>
      </c>
      <c r="BM218" s="23" t="s">
        <v>411</v>
      </c>
    </row>
    <row r="219" s="1" customFormat="1" ht="16.5" customHeight="1">
      <c r="B219" s="45"/>
      <c r="C219" s="216" t="s">
        <v>412</v>
      </c>
      <c r="D219" s="216" t="s">
        <v>126</v>
      </c>
      <c r="E219" s="217" t="s">
        <v>413</v>
      </c>
      <c r="F219" s="218" t="s">
        <v>414</v>
      </c>
      <c r="G219" s="219" t="s">
        <v>226</v>
      </c>
      <c r="H219" s="220">
        <v>3.0939999999999999</v>
      </c>
      <c r="I219" s="221"/>
      <c r="J219" s="222">
        <f>ROUND(I219*H219,2)</f>
        <v>0</v>
      </c>
      <c r="K219" s="218" t="s">
        <v>130</v>
      </c>
      <c r="L219" s="71"/>
      <c r="M219" s="223" t="s">
        <v>21</v>
      </c>
      <c r="N219" s="224" t="s">
        <v>41</v>
      </c>
      <c r="O219" s="46"/>
      <c r="P219" s="225">
        <f>O219*H219</f>
        <v>0</v>
      </c>
      <c r="Q219" s="225">
        <v>0</v>
      </c>
      <c r="R219" s="225">
        <f>Q219*H219</f>
        <v>0</v>
      </c>
      <c r="S219" s="225">
        <v>0</v>
      </c>
      <c r="T219" s="226">
        <f>S219*H219</f>
        <v>0</v>
      </c>
      <c r="AR219" s="23" t="s">
        <v>198</v>
      </c>
      <c r="AT219" s="23" t="s">
        <v>126</v>
      </c>
      <c r="AU219" s="23" t="s">
        <v>80</v>
      </c>
      <c r="AY219" s="23" t="s">
        <v>122</v>
      </c>
      <c r="BE219" s="227">
        <f>IF(N219="základní",J219,0)</f>
        <v>0</v>
      </c>
      <c r="BF219" s="227">
        <f>IF(N219="snížená",J219,0)</f>
        <v>0</v>
      </c>
      <c r="BG219" s="227">
        <f>IF(N219="zákl. přenesená",J219,0)</f>
        <v>0</v>
      </c>
      <c r="BH219" s="227">
        <f>IF(N219="sníž. přenesená",J219,0)</f>
        <v>0</v>
      </c>
      <c r="BI219" s="227">
        <f>IF(N219="nulová",J219,0)</f>
        <v>0</v>
      </c>
      <c r="BJ219" s="23" t="s">
        <v>78</v>
      </c>
      <c r="BK219" s="227">
        <f>ROUND(I219*H219,2)</f>
        <v>0</v>
      </c>
      <c r="BL219" s="23" t="s">
        <v>198</v>
      </c>
      <c r="BM219" s="23" t="s">
        <v>415</v>
      </c>
    </row>
    <row r="220" s="1" customFormat="1" ht="16.5" customHeight="1">
      <c r="B220" s="45"/>
      <c r="C220" s="216" t="s">
        <v>9</v>
      </c>
      <c r="D220" s="216" t="s">
        <v>126</v>
      </c>
      <c r="E220" s="217" t="s">
        <v>416</v>
      </c>
      <c r="F220" s="218" t="s">
        <v>417</v>
      </c>
      <c r="G220" s="219" t="s">
        <v>226</v>
      </c>
      <c r="H220" s="220">
        <v>3.0939999999999999</v>
      </c>
      <c r="I220" s="221"/>
      <c r="J220" s="222">
        <f>ROUND(I220*H220,2)</f>
        <v>0</v>
      </c>
      <c r="K220" s="218" t="s">
        <v>130</v>
      </c>
      <c r="L220" s="71"/>
      <c r="M220" s="223" t="s">
        <v>21</v>
      </c>
      <c r="N220" s="224" t="s">
        <v>41</v>
      </c>
      <c r="O220" s="46"/>
      <c r="P220" s="225">
        <f>O220*H220</f>
        <v>0</v>
      </c>
      <c r="Q220" s="225">
        <v>0.00012</v>
      </c>
      <c r="R220" s="225">
        <f>Q220*H220</f>
        <v>0.00037127999999999998</v>
      </c>
      <c r="S220" s="225">
        <v>0</v>
      </c>
      <c r="T220" s="226">
        <f>S220*H220</f>
        <v>0</v>
      </c>
      <c r="AR220" s="23" t="s">
        <v>198</v>
      </c>
      <c r="AT220" s="23" t="s">
        <v>126</v>
      </c>
      <c r="AU220" s="23" t="s">
        <v>80</v>
      </c>
      <c r="AY220" s="23" t="s">
        <v>122</v>
      </c>
      <c r="BE220" s="227">
        <f>IF(N220="základní",J220,0)</f>
        <v>0</v>
      </c>
      <c r="BF220" s="227">
        <f>IF(N220="snížená",J220,0)</f>
        <v>0</v>
      </c>
      <c r="BG220" s="227">
        <f>IF(N220="zákl. přenesená",J220,0)</f>
        <v>0</v>
      </c>
      <c r="BH220" s="227">
        <f>IF(N220="sníž. přenesená",J220,0)</f>
        <v>0</v>
      </c>
      <c r="BI220" s="227">
        <f>IF(N220="nulová",J220,0)</f>
        <v>0</v>
      </c>
      <c r="BJ220" s="23" t="s">
        <v>78</v>
      </c>
      <c r="BK220" s="227">
        <f>ROUND(I220*H220,2)</f>
        <v>0</v>
      </c>
      <c r="BL220" s="23" t="s">
        <v>198</v>
      </c>
      <c r="BM220" s="23" t="s">
        <v>418</v>
      </c>
    </row>
    <row r="221" s="11" customFormat="1">
      <c r="B221" s="241"/>
      <c r="C221" s="242"/>
      <c r="D221" s="228" t="s">
        <v>149</v>
      </c>
      <c r="E221" s="243" t="s">
        <v>21</v>
      </c>
      <c r="F221" s="244" t="s">
        <v>419</v>
      </c>
      <c r="G221" s="242"/>
      <c r="H221" s="245">
        <v>1.976</v>
      </c>
      <c r="I221" s="246"/>
      <c r="J221" s="242"/>
      <c r="K221" s="242"/>
      <c r="L221" s="247"/>
      <c r="M221" s="248"/>
      <c r="N221" s="249"/>
      <c r="O221" s="249"/>
      <c r="P221" s="249"/>
      <c r="Q221" s="249"/>
      <c r="R221" s="249"/>
      <c r="S221" s="249"/>
      <c r="T221" s="250"/>
      <c r="AT221" s="251" t="s">
        <v>149</v>
      </c>
      <c r="AU221" s="251" t="s">
        <v>80</v>
      </c>
      <c r="AV221" s="11" t="s">
        <v>80</v>
      </c>
      <c r="AW221" s="11" t="s">
        <v>33</v>
      </c>
      <c r="AX221" s="11" t="s">
        <v>70</v>
      </c>
      <c r="AY221" s="251" t="s">
        <v>122</v>
      </c>
    </row>
    <row r="222" s="11" customFormat="1">
      <c r="B222" s="241"/>
      <c r="C222" s="242"/>
      <c r="D222" s="228" t="s">
        <v>149</v>
      </c>
      <c r="E222" s="243" t="s">
        <v>21</v>
      </c>
      <c r="F222" s="244" t="s">
        <v>420</v>
      </c>
      <c r="G222" s="242"/>
      <c r="H222" s="245">
        <v>1.1180000000000001</v>
      </c>
      <c r="I222" s="246"/>
      <c r="J222" s="242"/>
      <c r="K222" s="242"/>
      <c r="L222" s="247"/>
      <c r="M222" s="248"/>
      <c r="N222" s="249"/>
      <c r="O222" s="249"/>
      <c r="P222" s="249"/>
      <c r="Q222" s="249"/>
      <c r="R222" s="249"/>
      <c r="S222" s="249"/>
      <c r="T222" s="250"/>
      <c r="AT222" s="251" t="s">
        <v>149</v>
      </c>
      <c r="AU222" s="251" t="s">
        <v>80</v>
      </c>
      <c r="AV222" s="11" t="s">
        <v>80</v>
      </c>
      <c r="AW222" s="11" t="s">
        <v>33</v>
      </c>
      <c r="AX222" s="11" t="s">
        <v>70</v>
      </c>
      <c r="AY222" s="251" t="s">
        <v>122</v>
      </c>
    </row>
    <row r="223" s="12" customFormat="1">
      <c r="B223" s="252"/>
      <c r="C223" s="253"/>
      <c r="D223" s="228" t="s">
        <v>149</v>
      </c>
      <c r="E223" s="254" t="s">
        <v>21</v>
      </c>
      <c r="F223" s="255" t="s">
        <v>232</v>
      </c>
      <c r="G223" s="253"/>
      <c r="H223" s="256">
        <v>3.0939999999999999</v>
      </c>
      <c r="I223" s="257"/>
      <c r="J223" s="253"/>
      <c r="K223" s="253"/>
      <c r="L223" s="258"/>
      <c r="M223" s="259"/>
      <c r="N223" s="260"/>
      <c r="O223" s="260"/>
      <c r="P223" s="260"/>
      <c r="Q223" s="260"/>
      <c r="R223" s="260"/>
      <c r="S223" s="260"/>
      <c r="T223" s="261"/>
      <c r="AT223" s="262" t="s">
        <v>149</v>
      </c>
      <c r="AU223" s="262" t="s">
        <v>80</v>
      </c>
      <c r="AV223" s="12" t="s">
        <v>131</v>
      </c>
      <c r="AW223" s="12" t="s">
        <v>33</v>
      </c>
      <c r="AX223" s="12" t="s">
        <v>78</v>
      </c>
      <c r="AY223" s="262" t="s">
        <v>122</v>
      </c>
    </row>
    <row r="224" s="13" customFormat="1">
      <c r="B224" s="263"/>
      <c r="C224" s="264"/>
      <c r="D224" s="228" t="s">
        <v>149</v>
      </c>
      <c r="E224" s="265" t="s">
        <v>21</v>
      </c>
      <c r="F224" s="266" t="s">
        <v>421</v>
      </c>
      <c r="G224" s="264"/>
      <c r="H224" s="265" t="s">
        <v>21</v>
      </c>
      <c r="I224" s="267"/>
      <c r="J224" s="264"/>
      <c r="K224" s="264"/>
      <c r="L224" s="268"/>
      <c r="M224" s="269"/>
      <c r="N224" s="270"/>
      <c r="O224" s="270"/>
      <c r="P224" s="270"/>
      <c r="Q224" s="270"/>
      <c r="R224" s="270"/>
      <c r="S224" s="270"/>
      <c r="T224" s="271"/>
      <c r="AT224" s="272" t="s">
        <v>149</v>
      </c>
      <c r="AU224" s="272" t="s">
        <v>80</v>
      </c>
      <c r="AV224" s="13" t="s">
        <v>78</v>
      </c>
      <c r="AW224" s="13" t="s">
        <v>33</v>
      </c>
      <c r="AX224" s="13" t="s">
        <v>70</v>
      </c>
      <c r="AY224" s="272" t="s">
        <v>122</v>
      </c>
    </row>
    <row r="225" s="1" customFormat="1" ht="25.5" customHeight="1">
      <c r="B225" s="45"/>
      <c r="C225" s="216" t="s">
        <v>422</v>
      </c>
      <c r="D225" s="216" t="s">
        <v>126</v>
      </c>
      <c r="E225" s="217" t="s">
        <v>423</v>
      </c>
      <c r="F225" s="218" t="s">
        <v>424</v>
      </c>
      <c r="G225" s="219" t="s">
        <v>226</v>
      </c>
      <c r="H225" s="220">
        <v>3.0939999999999999</v>
      </c>
      <c r="I225" s="221"/>
      <c r="J225" s="222">
        <f>ROUND(I225*H225,2)</f>
        <v>0</v>
      </c>
      <c r="K225" s="218" t="s">
        <v>130</v>
      </c>
      <c r="L225" s="71"/>
      <c r="M225" s="223" t="s">
        <v>21</v>
      </c>
      <c r="N225" s="273" t="s">
        <v>41</v>
      </c>
      <c r="O225" s="274"/>
      <c r="P225" s="275">
        <f>O225*H225</f>
        <v>0</v>
      </c>
      <c r="Q225" s="275">
        <v>0.00012</v>
      </c>
      <c r="R225" s="275">
        <f>Q225*H225</f>
        <v>0.00037127999999999998</v>
      </c>
      <c r="S225" s="275">
        <v>0</v>
      </c>
      <c r="T225" s="276">
        <f>S225*H225</f>
        <v>0</v>
      </c>
      <c r="AR225" s="23" t="s">
        <v>198</v>
      </c>
      <c r="AT225" s="23" t="s">
        <v>126</v>
      </c>
      <c r="AU225" s="23" t="s">
        <v>80</v>
      </c>
      <c r="AY225" s="23" t="s">
        <v>122</v>
      </c>
      <c r="BE225" s="227">
        <f>IF(N225="základní",J225,0)</f>
        <v>0</v>
      </c>
      <c r="BF225" s="227">
        <f>IF(N225="snížená",J225,0)</f>
        <v>0</v>
      </c>
      <c r="BG225" s="227">
        <f>IF(N225="zákl. přenesená",J225,0)</f>
        <v>0</v>
      </c>
      <c r="BH225" s="227">
        <f>IF(N225="sníž. přenesená",J225,0)</f>
        <v>0</v>
      </c>
      <c r="BI225" s="227">
        <f>IF(N225="nulová",J225,0)</f>
        <v>0</v>
      </c>
      <c r="BJ225" s="23" t="s">
        <v>78</v>
      </c>
      <c r="BK225" s="227">
        <f>ROUND(I225*H225,2)</f>
        <v>0</v>
      </c>
      <c r="BL225" s="23" t="s">
        <v>198</v>
      </c>
      <c r="BM225" s="23" t="s">
        <v>425</v>
      </c>
    </row>
    <row r="226" s="1" customFormat="1" ht="6.96" customHeight="1">
      <c r="B226" s="66"/>
      <c r="C226" s="67"/>
      <c r="D226" s="67"/>
      <c r="E226" s="67"/>
      <c r="F226" s="67"/>
      <c r="G226" s="67"/>
      <c r="H226" s="67"/>
      <c r="I226" s="161"/>
      <c r="J226" s="67"/>
      <c r="K226" s="67"/>
      <c r="L226" s="71"/>
    </row>
  </sheetData>
  <sheetProtection sheet="1" autoFilter="0" formatColumns="0" formatRows="0" objects="1" scenarios="1" spinCount="100000" saltValue="x2tyG1JkIgrw6oQ8oBWuMEk7AcW4XO1geYnesYbjqpo+BvmjBcIZM2APutZLNDonv32w9cOKfDsWj9cmx0DwHA==" hashValue="eRs/+0F9lKNRV+0eA4gLcMB9ip1e1/92qPPtD69j2P0qAK4r/2OoMN+Ij5DVx5rWbtj0syBMl8+O4MaQGtmoqA==" algorithmName="SHA-512" password="CC35"/>
  <autoFilter ref="C87:K225"/>
  <mergeCells count="10">
    <mergeCell ref="E7:H7"/>
    <mergeCell ref="E9:H9"/>
    <mergeCell ref="E24:H24"/>
    <mergeCell ref="E45:H45"/>
    <mergeCell ref="E47:H47"/>
    <mergeCell ref="J51:J52"/>
    <mergeCell ref="E78:H78"/>
    <mergeCell ref="E80:H80"/>
    <mergeCell ref="G1:H1"/>
    <mergeCell ref="L2:V2"/>
  </mergeCells>
  <hyperlinks>
    <hyperlink ref="F1:G1" location="C2" display="1) Krycí list soupisu"/>
    <hyperlink ref="G1:H1" location="C54" display="2) Rekapitulace"/>
    <hyperlink ref="J1" location="C8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77" customWidth="1"/>
    <col min="2" max="2" width="1.664063" style="277" customWidth="1"/>
    <col min="3" max="4" width="5" style="277" customWidth="1"/>
    <col min="5" max="5" width="11.67" style="277" customWidth="1"/>
    <col min="6" max="6" width="9.17" style="277" customWidth="1"/>
    <col min="7" max="7" width="5" style="277" customWidth="1"/>
    <col min="8" max="8" width="77.83" style="277" customWidth="1"/>
    <col min="9" max="10" width="20" style="277" customWidth="1"/>
    <col min="11" max="11" width="1.664063" style="277" customWidth="1"/>
  </cols>
  <sheetData>
    <row r="1" ht="37.5" customHeight="1"/>
    <row r="2" ht="7.5" customHeight="1">
      <c r="B2" s="278"/>
      <c r="C2" s="279"/>
      <c r="D2" s="279"/>
      <c r="E2" s="279"/>
      <c r="F2" s="279"/>
      <c r="G2" s="279"/>
      <c r="H2" s="279"/>
      <c r="I2" s="279"/>
      <c r="J2" s="279"/>
      <c r="K2" s="280"/>
    </row>
    <row r="3" s="14" customFormat="1" ht="45" customHeight="1">
      <c r="B3" s="281"/>
      <c r="C3" s="282" t="s">
        <v>426</v>
      </c>
      <c r="D3" s="282"/>
      <c r="E3" s="282"/>
      <c r="F3" s="282"/>
      <c r="G3" s="282"/>
      <c r="H3" s="282"/>
      <c r="I3" s="282"/>
      <c r="J3" s="282"/>
      <c r="K3" s="283"/>
    </row>
    <row r="4" ht="25.5" customHeight="1">
      <c r="B4" s="284"/>
      <c r="C4" s="285" t="s">
        <v>427</v>
      </c>
      <c r="D4" s="285"/>
      <c r="E4" s="285"/>
      <c r="F4" s="285"/>
      <c r="G4" s="285"/>
      <c r="H4" s="285"/>
      <c r="I4" s="285"/>
      <c r="J4" s="285"/>
      <c r="K4" s="286"/>
    </row>
    <row r="5" ht="5.25" customHeight="1">
      <c r="B5" s="284"/>
      <c r="C5" s="287"/>
      <c r="D5" s="287"/>
      <c r="E5" s="287"/>
      <c r="F5" s="287"/>
      <c r="G5" s="287"/>
      <c r="H5" s="287"/>
      <c r="I5" s="287"/>
      <c r="J5" s="287"/>
      <c r="K5" s="286"/>
    </row>
    <row r="6" ht="15" customHeight="1">
      <c r="B6" s="284"/>
      <c r="C6" s="288" t="s">
        <v>428</v>
      </c>
      <c r="D6" s="288"/>
      <c r="E6" s="288"/>
      <c r="F6" s="288"/>
      <c r="G6" s="288"/>
      <c r="H6" s="288"/>
      <c r="I6" s="288"/>
      <c r="J6" s="288"/>
      <c r="K6" s="286"/>
    </row>
    <row r="7" ht="15" customHeight="1">
      <c r="B7" s="289"/>
      <c r="C7" s="288" t="s">
        <v>429</v>
      </c>
      <c r="D7" s="288"/>
      <c r="E7" s="288"/>
      <c r="F7" s="288"/>
      <c r="G7" s="288"/>
      <c r="H7" s="288"/>
      <c r="I7" s="288"/>
      <c r="J7" s="288"/>
      <c r="K7" s="286"/>
    </row>
    <row r="8" ht="12.75" customHeight="1">
      <c r="B8" s="289"/>
      <c r="C8" s="288"/>
      <c r="D8" s="288"/>
      <c r="E8" s="288"/>
      <c r="F8" s="288"/>
      <c r="G8" s="288"/>
      <c r="H8" s="288"/>
      <c r="I8" s="288"/>
      <c r="J8" s="288"/>
      <c r="K8" s="286"/>
    </row>
    <row r="9" ht="15" customHeight="1">
      <c r="B9" s="289"/>
      <c r="C9" s="288" t="s">
        <v>430</v>
      </c>
      <c r="D9" s="288"/>
      <c r="E9" s="288"/>
      <c r="F9" s="288"/>
      <c r="G9" s="288"/>
      <c r="H9" s="288"/>
      <c r="I9" s="288"/>
      <c r="J9" s="288"/>
      <c r="K9" s="286"/>
    </row>
    <row r="10" ht="15" customHeight="1">
      <c r="B10" s="289"/>
      <c r="C10" s="288"/>
      <c r="D10" s="288" t="s">
        <v>431</v>
      </c>
      <c r="E10" s="288"/>
      <c r="F10" s="288"/>
      <c r="G10" s="288"/>
      <c r="H10" s="288"/>
      <c r="I10" s="288"/>
      <c r="J10" s="288"/>
      <c r="K10" s="286"/>
    </row>
    <row r="11" ht="15" customHeight="1">
      <c r="B11" s="289"/>
      <c r="C11" s="290"/>
      <c r="D11" s="288" t="s">
        <v>432</v>
      </c>
      <c r="E11" s="288"/>
      <c r="F11" s="288"/>
      <c r="G11" s="288"/>
      <c r="H11" s="288"/>
      <c r="I11" s="288"/>
      <c r="J11" s="288"/>
      <c r="K11" s="286"/>
    </row>
    <row r="12" ht="12.75" customHeight="1">
      <c r="B12" s="289"/>
      <c r="C12" s="290"/>
      <c r="D12" s="290"/>
      <c r="E12" s="290"/>
      <c r="F12" s="290"/>
      <c r="G12" s="290"/>
      <c r="H12" s="290"/>
      <c r="I12" s="290"/>
      <c r="J12" s="290"/>
      <c r="K12" s="286"/>
    </row>
    <row r="13" ht="15" customHeight="1">
      <c r="B13" s="289"/>
      <c r="C13" s="290"/>
      <c r="D13" s="288" t="s">
        <v>433</v>
      </c>
      <c r="E13" s="288"/>
      <c r="F13" s="288"/>
      <c r="G13" s="288"/>
      <c r="H13" s="288"/>
      <c r="I13" s="288"/>
      <c r="J13" s="288"/>
      <c r="K13" s="286"/>
    </row>
    <row r="14" ht="15" customHeight="1">
      <c r="B14" s="289"/>
      <c r="C14" s="290"/>
      <c r="D14" s="288" t="s">
        <v>434</v>
      </c>
      <c r="E14" s="288"/>
      <c r="F14" s="288"/>
      <c r="G14" s="288"/>
      <c r="H14" s="288"/>
      <c r="I14" s="288"/>
      <c r="J14" s="288"/>
      <c r="K14" s="286"/>
    </row>
    <row r="15" ht="15" customHeight="1">
      <c r="B15" s="289"/>
      <c r="C15" s="290"/>
      <c r="D15" s="288" t="s">
        <v>435</v>
      </c>
      <c r="E15" s="288"/>
      <c r="F15" s="288"/>
      <c r="G15" s="288"/>
      <c r="H15" s="288"/>
      <c r="I15" s="288"/>
      <c r="J15" s="288"/>
      <c r="K15" s="286"/>
    </row>
    <row r="16" ht="15" customHeight="1">
      <c r="B16" s="289"/>
      <c r="C16" s="290"/>
      <c r="D16" s="290"/>
      <c r="E16" s="291" t="s">
        <v>77</v>
      </c>
      <c r="F16" s="288" t="s">
        <v>436</v>
      </c>
      <c r="G16" s="288"/>
      <c r="H16" s="288"/>
      <c r="I16" s="288"/>
      <c r="J16" s="288"/>
      <c r="K16" s="286"/>
    </row>
    <row r="17" ht="15" customHeight="1">
      <c r="B17" s="289"/>
      <c r="C17" s="290"/>
      <c r="D17" s="290"/>
      <c r="E17" s="291" t="s">
        <v>437</v>
      </c>
      <c r="F17" s="288" t="s">
        <v>438</v>
      </c>
      <c r="G17" s="288"/>
      <c r="H17" s="288"/>
      <c r="I17" s="288"/>
      <c r="J17" s="288"/>
      <c r="K17" s="286"/>
    </row>
    <row r="18" ht="15" customHeight="1">
      <c r="B18" s="289"/>
      <c r="C18" s="290"/>
      <c r="D18" s="290"/>
      <c r="E18" s="291" t="s">
        <v>439</v>
      </c>
      <c r="F18" s="288" t="s">
        <v>440</v>
      </c>
      <c r="G18" s="288"/>
      <c r="H18" s="288"/>
      <c r="I18" s="288"/>
      <c r="J18" s="288"/>
      <c r="K18" s="286"/>
    </row>
    <row r="19" ht="15" customHeight="1">
      <c r="B19" s="289"/>
      <c r="C19" s="290"/>
      <c r="D19" s="290"/>
      <c r="E19" s="291" t="s">
        <v>441</v>
      </c>
      <c r="F19" s="288" t="s">
        <v>442</v>
      </c>
      <c r="G19" s="288"/>
      <c r="H19" s="288"/>
      <c r="I19" s="288"/>
      <c r="J19" s="288"/>
      <c r="K19" s="286"/>
    </row>
    <row r="20" ht="15" customHeight="1">
      <c r="B20" s="289"/>
      <c r="C20" s="290"/>
      <c r="D20" s="290"/>
      <c r="E20" s="291" t="s">
        <v>443</v>
      </c>
      <c r="F20" s="288" t="s">
        <v>444</v>
      </c>
      <c r="G20" s="288"/>
      <c r="H20" s="288"/>
      <c r="I20" s="288"/>
      <c r="J20" s="288"/>
      <c r="K20" s="286"/>
    </row>
    <row r="21" ht="15" customHeight="1">
      <c r="B21" s="289"/>
      <c r="C21" s="290"/>
      <c r="D21" s="290"/>
      <c r="E21" s="291" t="s">
        <v>445</v>
      </c>
      <c r="F21" s="288" t="s">
        <v>446</v>
      </c>
      <c r="G21" s="288"/>
      <c r="H21" s="288"/>
      <c r="I21" s="288"/>
      <c r="J21" s="288"/>
      <c r="K21" s="286"/>
    </row>
    <row r="22" ht="12.75" customHeight="1">
      <c r="B22" s="289"/>
      <c r="C22" s="290"/>
      <c r="D22" s="290"/>
      <c r="E22" s="290"/>
      <c r="F22" s="290"/>
      <c r="G22" s="290"/>
      <c r="H22" s="290"/>
      <c r="I22" s="290"/>
      <c r="J22" s="290"/>
      <c r="K22" s="286"/>
    </row>
    <row r="23" ht="15" customHeight="1">
      <c r="B23" s="289"/>
      <c r="C23" s="288" t="s">
        <v>447</v>
      </c>
      <c r="D23" s="288"/>
      <c r="E23" s="288"/>
      <c r="F23" s="288"/>
      <c r="G23" s="288"/>
      <c r="H23" s="288"/>
      <c r="I23" s="288"/>
      <c r="J23" s="288"/>
      <c r="K23" s="286"/>
    </row>
    <row r="24" ht="15" customHeight="1">
      <c r="B24" s="289"/>
      <c r="C24" s="288" t="s">
        <v>448</v>
      </c>
      <c r="D24" s="288"/>
      <c r="E24" s="288"/>
      <c r="F24" s="288"/>
      <c r="G24" s="288"/>
      <c r="H24" s="288"/>
      <c r="I24" s="288"/>
      <c r="J24" s="288"/>
      <c r="K24" s="286"/>
    </row>
    <row r="25" ht="15" customHeight="1">
      <c r="B25" s="289"/>
      <c r="C25" s="288"/>
      <c r="D25" s="288" t="s">
        <v>449</v>
      </c>
      <c r="E25" s="288"/>
      <c r="F25" s="288"/>
      <c r="G25" s="288"/>
      <c r="H25" s="288"/>
      <c r="I25" s="288"/>
      <c r="J25" s="288"/>
      <c r="K25" s="286"/>
    </row>
    <row r="26" ht="15" customHeight="1">
      <c r="B26" s="289"/>
      <c r="C26" s="290"/>
      <c r="D26" s="288" t="s">
        <v>450</v>
      </c>
      <c r="E26" s="288"/>
      <c r="F26" s="288"/>
      <c r="G26" s="288"/>
      <c r="H26" s="288"/>
      <c r="I26" s="288"/>
      <c r="J26" s="288"/>
      <c r="K26" s="286"/>
    </row>
    <row r="27" ht="12.75" customHeight="1">
      <c r="B27" s="289"/>
      <c r="C27" s="290"/>
      <c r="D27" s="290"/>
      <c r="E27" s="290"/>
      <c r="F27" s="290"/>
      <c r="G27" s="290"/>
      <c r="H27" s="290"/>
      <c r="I27" s="290"/>
      <c r="J27" s="290"/>
      <c r="K27" s="286"/>
    </row>
    <row r="28" ht="15" customHeight="1">
      <c r="B28" s="289"/>
      <c r="C28" s="290"/>
      <c r="D28" s="288" t="s">
        <v>451</v>
      </c>
      <c r="E28" s="288"/>
      <c r="F28" s="288"/>
      <c r="G28" s="288"/>
      <c r="H28" s="288"/>
      <c r="I28" s="288"/>
      <c r="J28" s="288"/>
      <c r="K28" s="286"/>
    </row>
    <row r="29" ht="15" customHeight="1">
      <c r="B29" s="289"/>
      <c r="C29" s="290"/>
      <c r="D29" s="288" t="s">
        <v>452</v>
      </c>
      <c r="E29" s="288"/>
      <c r="F29" s="288"/>
      <c r="G29" s="288"/>
      <c r="H29" s="288"/>
      <c r="I29" s="288"/>
      <c r="J29" s="288"/>
      <c r="K29" s="286"/>
    </row>
    <row r="30" ht="12.75" customHeight="1">
      <c r="B30" s="289"/>
      <c r="C30" s="290"/>
      <c r="D30" s="290"/>
      <c r="E30" s="290"/>
      <c r="F30" s="290"/>
      <c r="G30" s="290"/>
      <c r="H30" s="290"/>
      <c r="I30" s="290"/>
      <c r="J30" s="290"/>
      <c r="K30" s="286"/>
    </row>
    <row r="31" ht="15" customHeight="1">
      <c r="B31" s="289"/>
      <c r="C31" s="290"/>
      <c r="D31" s="288" t="s">
        <v>453</v>
      </c>
      <c r="E31" s="288"/>
      <c r="F31" s="288"/>
      <c r="G31" s="288"/>
      <c r="H31" s="288"/>
      <c r="I31" s="288"/>
      <c r="J31" s="288"/>
      <c r="K31" s="286"/>
    </row>
    <row r="32" ht="15" customHeight="1">
      <c r="B32" s="289"/>
      <c r="C32" s="290"/>
      <c r="D32" s="288" t="s">
        <v>454</v>
      </c>
      <c r="E32" s="288"/>
      <c r="F32" s="288"/>
      <c r="G32" s="288"/>
      <c r="H32" s="288"/>
      <c r="I32" s="288"/>
      <c r="J32" s="288"/>
      <c r="K32" s="286"/>
    </row>
    <row r="33" ht="15" customHeight="1">
      <c r="B33" s="289"/>
      <c r="C33" s="290"/>
      <c r="D33" s="288" t="s">
        <v>455</v>
      </c>
      <c r="E33" s="288"/>
      <c r="F33" s="288"/>
      <c r="G33" s="288"/>
      <c r="H33" s="288"/>
      <c r="I33" s="288"/>
      <c r="J33" s="288"/>
      <c r="K33" s="286"/>
    </row>
    <row r="34" ht="15" customHeight="1">
      <c r="B34" s="289"/>
      <c r="C34" s="290"/>
      <c r="D34" s="288"/>
      <c r="E34" s="292" t="s">
        <v>107</v>
      </c>
      <c r="F34" s="288"/>
      <c r="G34" s="288" t="s">
        <v>456</v>
      </c>
      <c r="H34" s="288"/>
      <c r="I34" s="288"/>
      <c r="J34" s="288"/>
      <c r="K34" s="286"/>
    </row>
    <row r="35" ht="30.75" customHeight="1">
      <c r="B35" s="289"/>
      <c r="C35" s="290"/>
      <c r="D35" s="288"/>
      <c r="E35" s="292" t="s">
        <v>457</v>
      </c>
      <c r="F35" s="288"/>
      <c r="G35" s="288" t="s">
        <v>458</v>
      </c>
      <c r="H35" s="288"/>
      <c r="I35" s="288"/>
      <c r="J35" s="288"/>
      <c r="K35" s="286"/>
    </row>
    <row r="36" ht="15" customHeight="1">
      <c r="B36" s="289"/>
      <c r="C36" s="290"/>
      <c r="D36" s="288"/>
      <c r="E36" s="292" t="s">
        <v>51</v>
      </c>
      <c r="F36" s="288"/>
      <c r="G36" s="288" t="s">
        <v>459</v>
      </c>
      <c r="H36" s="288"/>
      <c r="I36" s="288"/>
      <c r="J36" s="288"/>
      <c r="K36" s="286"/>
    </row>
    <row r="37" ht="15" customHeight="1">
      <c r="B37" s="289"/>
      <c r="C37" s="290"/>
      <c r="D37" s="288"/>
      <c r="E37" s="292" t="s">
        <v>108</v>
      </c>
      <c r="F37" s="288"/>
      <c r="G37" s="288" t="s">
        <v>460</v>
      </c>
      <c r="H37" s="288"/>
      <c r="I37" s="288"/>
      <c r="J37" s="288"/>
      <c r="K37" s="286"/>
    </row>
    <row r="38" ht="15" customHeight="1">
      <c r="B38" s="289"/>
      <c r="C38" s="290"/>
      <c r="D38" s="288"/>
      <c r="E38" s="292" t="s">
        <v>109</v>
      </c>
      <c r="F38" s="288"/>
      <c r="G38" s="288" t="s">
        <v>461</v>
      </c>
      <c r="H38" s="288"/>
      <c r="I38" s="288"/>
      <c r="J38" s="288"/>
      <c r="K38" s="286"/>
    </row>
    <row r="39" ht="15" customHeight="1">
      <c r="B39" s="289"/>
      <c r="C39" s="290"/>
      <c r="D39" s="288"/>
      <c r="E39" s="292" t="s">
        <v>110</v>
      </c>
      <c r="F39" s="288"/>
      <c r="G39" s="288" t="s">
        <v>462</v>
      </c>
      <c r="H39" s="288"/>
      <c r="I39" s="288"/>
      <c r="J39" s="288"/>
      <c r="K39" s="286"/>
    </row>
    <row r="40" ht="15" customHeight="1">
      <c r="B40" s="289"/>
      <c r="C40" s="290"/>
      <c r="D40" s="288"/>
      <c r="E40" s="292" t="s">
        <v>463</v>
      </c>
      <c r="F40" s="288"/>
      <c r="G40" s="288" t="s">
        <v>464</v>
      </c>
      <c r="H40" s="288"/>
      <c r="I40" s="288"/>
      <c r="J40" s="288"/>
      <c r="K40" s="286"/>
    </row>
    <row r="41" ht="15" customHeight="1">
      <c r="B41" s="289"/>
      <c r="C41" s="290"/>
      <c r="D41" s="288"/>
      <c r="E41" s="292"/>
      <c r="F41" s="288"/>
      <c r="G41" s="288" t="s">
        <v>465</v>
      </c>
      <c r="H41" s="288"/>
      <c r="I41" s="288"/>
      <c r="J41" s="288"/>
      <c r="K41" s="286"/>
    </row>
    <row r="42" ht="15" customHeight="1">
      <c r="B42" s="289"/>
      <c r="C42" s="290"/>
      <c r="D42" s="288"/>
      <c r="E42" s="292" t="s">
        <v>466</v>
      </c>
      <c r="F42" s="288"/>
      <c r="G42" s="288" t="s">
        <v>467</v>
      </c>
      <c r="H42" s="288"/>
      <c r="I42" s="288"/>
      <c r="J42" s="288"/>
      <c r="K42" s="286"/>
    </row>
    <row r="43" ht="15" customHeight="1">
      <c r="B43" s="289"/>
      <c r="C43" s="290"/>
      <c r="D43" s="288"/>
      <c r="E43" s="292" t="s">
        <v>112</v>
      </c>
      <c r="F43" s="288"/>
      <c r="G43" s="288" t="s">
        <v>468</v>
      </c>
      <c r="H43" s="288"/>
      <c r="I43" s="288"/>
      <c r="J43" s="288"/>
      <c r="K43" s="286"/>
    </row>
    <row r="44" ht="12.75" customHeight="1">
      <c r="B44" s="289"/>
      <c r="C44" s="290"/>
      <c r="D44" s="288"/>
      <c r="E44" s="288"/>
      <c r="F44" s="288"/>
      <c r="G44" s="288"/>
      <c r="H44" s="288"/>
      <c r="I44" s="288"/>
      <c r="J44" s="288"/>
      <c r="K44" s="286"/>
    </row>
    <row r="45" ht="15" customHeight="1">
      <c r="B45" s="289"/>
      <c r="C45" s="290"/>
      <c r="D45" s="288" t="s">
        <v>469</v>
      </c>
      <c r="E45" s="288"/>
      <c r="F45" s="288"/>
      <c r="G45" s="288"/>
      <c r="H45" s="288"/>
      <c r="I45" s="288"/>
      <c r="J45" s="288"/>
      <c r="K45" s="286"/>
    </row>
    <row r="46" ht="15" customHeight="1">
      <c r="B46" s="289"/>
      <c r="C46" s="290"/>
      <c r="D46" s="290"/>
      <c r="E46" s="288" t="s">
        <v>470</v>
      </c>
      <c r="F46" s="288"/>
      <c r="G46" s="288"/>
      <c r="H46" s="288"/>
      <c r="I46" s="288"/>
      <c r="J46" s="288"/>
      <c r="K46" s="286"/>
    </row>
    <row r="47" ht="15" customHeight="1">
      <c r="B47" s="289"/>
      <c r="C47" s="290"/>
      <c r="D47" s="290"/>
      <c r="E47" s="288" t="s">
        <v>471</v>
      </c>
      <c r="F47" s="288"/>
      <c r="G47" s="288"/>
      <c r="H47" s="288"/>
      <c r="I47" s="288"/>
      <c r="J47" s="288"/>
      <c r="K47" s="286"/>
    </row>
    <row r="48" ht="15" customHeight="1">
      <c r="B48" s="289"/>
      <c r="C48" s="290"/>
      <c r="D48" s="290"/>
      <c r="E48" s="288" t="s">
        <v>472</v>
      </c>
      <c r="F48" s="288"/>
      <c r="G48" s="288"/>
      <c r="H48" s="288"/>
      <c r="I48" s="288"/>
      <c r="J48" s="288"/>
      <c r="K48" s="286"/>
    </row>
    <row r="49" ht="15" customHeight="1">
      <c r="B49" s="289"/>
      <c r="C49" s="290"/>
      <c r="D49" s="288" t="s">
        <v>473</v>
      </c>
      <c r="E49" s="288"/>
      <c r="F49" s="288"/>
      <c r="G49" s="288"/>
      <c r="H49" s="288"/>
      <c r="I49" s="288"/>
      <c r="J49" s="288"/>
      <c r="K49" s="286"/>
    </row>
    <row r="50" ht="25.5" customHeight="1">
      <c r="B50" s="284"/>
      <c r="C50" s="285" t="s">
        <v>474</v>
      </c>
      <c r="D50" s="285"/>
      <c r="E50" s="285"/>
      <c r="F50" s="285"/>
      <c r="G50" s="285"/>
      <c r="H50" s="285"/>
      <c r="I50" s="285"/>
      <c r="J50" s="285"/>
      <c r="K50" s="286"/>
    </row>
    <row r="51" ht="5.25" customHeight="1">
      <c r="B51" s="284"/>
      <c r="C51" s="287"/>
      <c r="D51" s="287"/>
      <c r="E51" s="287"/>
      <c r="F51" s="287"/>
      <c r="G51" s="287"/>
      <c r="H51" s="287"/>
      <c r="I51" s="287"/>
      <c r="J51" s="287"/>
      <c r="K51" s="286"/>
    </row>
    <row r="52" ht="15" customHeight="1">
      <c r="B52" s="284"/>
      <c r="C52" s="288" t="s">
        <v>475</v>
      </c>
      <c r="D52" s="288"/>
      <c r="E52" s="288"/>
      <c r="F52" s="288"/>
      <c r="G52" s="288"/>
      <c r="H52" s="288"/>
      <c r="I52" s="288"/>
      <c r="J52" s="288"/>
      <c r="K52" s="286"/>
    </row>
    <row r="53" ht="15" customHeight="1">
      <c r="B53" s="284"/>
      <c r="C53" s="288" t="s">
        <v>476</v>
      </c>
      <c r="D53" s="288"/>
      <c r="E53" s="288"/>
      <c r="F53" s="288"/>
      <c r="G53" s="288"/>
      <c r="H53" s="288"/>
      <c r="I53" s="288"/>
      <c r="J53" s="288"/>
      <c r="K53" s="286"/>
    </row>
    <row r="54" ht="12.75" customHeight="1">
      <c r="B54" s="284"/>
      <c r="C54" s="288"/>
      <c r="D54" s="288"/>
      <c r="E54" s="288"/>
      <c r="F54" s="288"/>
      <c r="G54" s="288"/>
      <c r="H54" s="288"/>
      <c r="I54" s="288"/>
      <c r="J54" s="288"/>
      <c r="K54" s="286"/>
    </row>
    <row r="55" ht="15" customHeight="1">
      <c r="B55" s="284"/>
      <c r="C55" s="288" t="s">
        <v>477</v>
      </c>
      <c r="D55" s="288"/>
      <c r="E55" s="288"/>
      <c r="F55" s="288"/>
      <c r="G55" s="288"/>
      <c r="H55" s="288"/>
      <c r="I55" s="288"/>
      <c r="J55" s="288"/>
      <c r="K55" s="286"/>
    </row>
    <row r="56" ht="15" customHeight="1">
      <c r="B56" s="284"/>
      <c r="C56" s="290"/>
      <c r="D56" s="288" t="s">
        <v>478</v>
      </c>
      <c r="E56" s="288"/>
      <c r="F56" s="288"/>
      <c r="G56" s="288"/>
      <c r="H56" s="288"/>
      <c r="I56" s="288"/>
      <c r="J56" s="288"/>
      <c r="K56" s="286"/>
    </row>
    <row r="57" ht="15" customHeight="1">
      <c r="B57" s="284"/>
      <c r="C57" s="290"/>
      <c r="D57" s="288" t="s">
        <v>479</v>
      </c>
      <c r="E57" s="288"/>
      <c r="F57" s="288"/>
      <c r="G57" s="288"/>
      <c r="H57" s="288"/>
      <c r="I57" s="288"/>
      <c r="J57" s="288"/>
      <c r="K57" s="286"/>
    </row>
    <row r="58" ht="15" customHeight="1">
      <c r="B58" s="284"/>
      <c r="C58" s="290"/>
      <c r="D58" s="288" t="s">
        <v>480</v>
      </c>
      <c r="E58" s="288"/>
      <c r="F58" s="288"/>
      <c r="G58" s="288"/>
      <c r="H58" s="288"/>
      <c r="I58" s="288"/>
      <c r="J58" s="288"/>
      <c r="K58" s="286"/>
    </row>
    <row r="59" ht="15" customHeight="1">
      <c r="B59" s="284"/>
      <c r="C59" s="290"/>
      <c r="D59" s="288" t="s">
        <v>481</v>
      </c>
      <c r="E59" s="288"/>
      <c r="F59" s="288"/>
      <c r="G59" s="288"/>
      <c r="H59" s="288"/>
      <c r="I59" s="288"/>
      <c r="J59" s="288"/>
      <c r="K59" s="286"/>
    </row>
    <row r="60" ht="15" customHeight="1">
      <c r="B60" s="284"/>
      <c r="C60" s="290"/>
      <c r="D60" s="293" t="s">
        <v>482</v>
      </c>
      <c r="E60" s="293"/>
      <c r="F60" s="293"/>
      <c r="G60" s="293"/>
      <c r="H60" s="293"/>
      <c r="I60" s="293"/>
      <c r="J60" s="293"/>
      <c r="K60" s="286"/>
    </row>
    <row r="61" ht="15" customHeight="1">
      <c r="B61" s="284"/>
      <c r="C61" s="290"/>
      <c r="D61" s="288" t="s">
        <v>483</v>
      </c>
      <c r="E61" s="288"/>
      <c r="F61" s="288"/>
      <c r="G61" s="288"/>
      <c r="H61" s="288"/>
      <c r="I61" s="288"/>
      <c r="J61" s="288"/>
      <c r="K61" s="286"/>
    </row>
    <row r="62" ht="12.75" customHeight="1">
      <c r="B62" s="284"/>
      <c r="C62" s="290"/>
      <c r="D62" s="290"/>
      <c r="E62" s="294"/>
      <c r="F62" s="290"/>
      <c r="G62" s="290"/>
      <c r="H62" s="290"/>
      <c r="I62" s="290"/>
      <c r="J62" s="290"/>
      <c r="K62" s="286"/>
    </row>
    <row r="63" ht="15" customHeight="1">
      <c r="B63" s="284"/>
      <c r="C63" s="290"/>
      <c r="D63" s="288" t="s">
        <v>484</v>
      </c>
      <c r="E63" s="288"/>
      <c r="F63" s="288"/>
      <c r="G63" s="288"/>
      <c r="H63" s="288"/>
      <c r="I63" s="288"/>
      <c r="J63" s="288"/>
      <c r="K63" s="286"/>
    </row>
    <row r="64" ht="15" customHeight="1">
      <c r="B64" s="284"/>
      <c r="C64" s="290"/>
      <c r="D64" s="293" t="s">
        <v>485</v>
      </c>
      <c r="E64" s="293"/>
      <c r="F64" s="293"/>
      <c r="G64" s="293"/>
      <c r="H64" s="293"/>
      <c r="I64" s="293"/>
      <c r="J64" s="293"/>
      <c r="K64" s="286"/>
    </row>
    <row r="65" ht="15" customHeight="1">
      <c r="B65" s="284"/>
      <c r="C65" s="290"/>
      <c r="D65" s="288" t="s">
        <v>486</v>
      </c>
      <c r="E65" s="288"/>
      <c r="F65" s="288"/>
      <c r="G65" s="288"/>
      <c r="H65" s="288"/>
      <c r="I65" s="288"/>
      <c r="J65" s="288"/>
      <c r="K65" s="286"/>
    </row>
    <row r="66" ht="15" customHeight="1">
      <c r="B66" s="284"/>
      <c r="C66" s="290"/>
      <c r="D66" s="288" t="s">
        <v>487</v>
      </c>
      <c r="E66" s="288"/>
      <c r="F66" s="288"/>
      <c r="G66" s="288"/>
      <c r="H66" s="288"/>
      <c r="I66" s="288"/>
      <c r="J66" s="288"/>
      <c r="K66" s="286"/>
    </row>
    <row r="67" ht="15" customHeight="1">
      <c r="B67" s="284"/>
      <c r="C67" s="290"/>
      <c r="D67" s="288" t="s">
        <v>488</v>
      </c>
      <c r="E67" s="288"/>
      <c r="F67" s="288"/>
      <c r="G67" s="288"/>
      <c r="H67" s="288"/>
      <c r="I67" s="288"/>
      <c r="J67" s="288"/>
      <c r="K67" s="286"/>
    </row>
    <row r="68" ht="15" customHeight="1">
      <c r="B68" s="284"/>
      <c r="C68" s="290"/>
      <c r="D68" s="288" t="s">
        <v>489</v>
      </c>
      <c r="E68" s="288"/>
      <c r="F68" s="288"/>
      <c r="G68" s="288"/>
      <c r="H68" s="288"/>
      <c r="I68" s="288"/>
      <c r="J68" s="288"/>
      <c r="K68" s="286"/>
    </row>
    <row r="69" ht="12.75" customHeight="1">
      <c r="B69" s="295"/>
      <c r="C69" s="296"/>
      <c r="D69" s="296"/>
      <c r="E69" s="296"/>
      <c r="F69" s="296"/>
      <c r="G69" s="296"/>
      <c r="H69" s="296"/>
      <c r="I69" s="296"/>
      <c r="J69" s="296"/>
      <c r="K69" s="297"/>
    </row>
    <row r="70" ht="18.75" customHeight="1">
      <c r="B70" s="298"/>
      <c r="C70" s="298"/>
      <c r="D70" s="298"/>
      <c r="E70" s="298"/>
      <c r="F70" s="298"/>
      <c r="G70" s="298"/>
      <c r="H70" s="298"/>
      <c r="I70" s="298"/>
      <c r="J70" s="298"/>
      <c r="K70" s="299"/>
    </row>
    <row r="71" ht="18.75" customHeight="1">
      <c r="B71" s="299"/>
      <c r="C71" s="299"/>
      <c r="D71" s="299"/>
      <c r="E71" s="299"/>
      <c r="F71" s="299"/>
      <c r="G71" s="299"/>
      <c r="H71" s="299"/>
      <c r="I71" s="299"/>
      <c r="J71" s="299"/>
      <c r="K71" s="299"/>
    </row>
    <row r="72" ht="7.5" customHeight="1">
      <c r="B72" s="300"/>
      <c r="C72" s="301"/>
      <c r="D72" s="301"/>
      <c r="E72" s="301"/>
      <c r="F72" s="301"/>
      <c r="G72" s="301"/>
      <c r="H72" s="301"/>
      <c r="I72" s="301"/>
      <c r="J72" s="301"/>
      <c r="K72" s="302"/>
    </row>
    <row r="73" ht="45" customHeight="1">
      <c r="B73" s="303"/>
      <c r="C73" s="304" t="s">
        <v>85</v>
      </c>
      <c r="D73" s="304"/>
      <c r="E73" s="304"/>
      <c r="F73" s="304"/>
      <c r="G73" s="304"/>
      <c r="H73" s="304"/>
      <c r="I73" s="304"/>
      <c r="J73" s="304"/>
      <c r="K73" s="305"/>
    </row>
    <row r="74" ht="17.25" customHeight="1">
      <c r="B74" s="303"/>
      <c r="C74" s="306" t="s">
        <v>490</v>
      </c>
      <c r="D74" s="306"/>
      <c r="E74" s="306"/>
      <c r="F74" s="306" t="s">
        <v>491</v>
      </c>
      <c r="G74" s="307"/>
      <c r="H74" s="306" t="s">
        <v>108</v>
      </c>
      <c r="I74" s="306" t="s">
        <v>55</v>
      </c>
      <c r="J74" s="306" t="s">
        <v>492</v>
      </c>
      <c r="K74" s="305"/>
    </row>
    <row r="75" ht="17.25" customHeight="1">
      <c r="B75" s="303"/>
      <c r="C75" s="308" t="s">
        <v>493</v>
      </c>
      <c r="D75" s="308"/>
      <c r="E75" s="308"/>
      <c r="F75" s="309" t="s">
        <v>494</v>
      </c>
      <c r="G75" s="310"/>
      <c r="H75" s="308"/>
      <c r="I75" s="308"/>
      <c r="J75" s="308" t="s">
        <v>495</v>
      </c>
      <c r="K75" s="305"/>
    </row>
    <row r="76" ht="5.25" customHeight="1">
      <c r="B76" s="303"/>
      <c r="C76" s="311"/>
      <c r="D76" s="311"/>
      <c r="E76" s="311"/>
      <c r="F76" s="311"/>
      <c r="G76" s="312"/>
      <c r="H76" s="311"/>
      <c r="I76" s="311"/>
      <c r="J76" s="311"/>
      <c r="K76" s="305"/>
    </row>
    <row r="77" ht="15" customHeight="1">
      <c r="B77" s="303"/>
      <c r="C77" s="292" t="s">
        <v>51</v>
      </c>
      <c r="D77" s="311"/>
      <c r="E77" s="311"/>
      <c r="F77" s="313" t="s">
        <v>496</v>
      </c>
      <c r="G77" s="312"/>
      <c r="H77" s="292" t="s">
        <v>497</v>
      </c>
      <c r="I77" s="292" t="s">
        <v>498</v>
      </c>
      <c r="J77" s="292">
        <v>20</v>
      </c>
      <c r="K77" s="305"/>
    </row>
    <row r="78" ht="15" customHeight="1">
      <c r="B78" s="303"/>
      <c r="C78" s="292" t="s">
        <v>499</v>
      </c>
      <c r="D78" s="292"/>
      <c r="E78" s="292"/>
      <c r="F78" s="313" t="s">
        <v>496</v>
      </c>
      <c r="G78" s="312"/>
      <c r="H78" s="292" t="s">
        <v>500</v>
      </c>
      <c r="I78" s="292" t="s">
        <v>498</v>
      </c>
      <c r="J78" s="292">
        <v>120</v>
      </c>
      <c r="K78" s="305"/>
    </row>
    <row r="79" ht="15" customHeight="1">
      <c r="B79" s="314"/>
      <c r="C79" s="292" t="s">
        <v>501</v>
      </c>
      <c r="D79" s="292"/>
      <c r="E79" s="292"/>
      <c r="F79" s="313" t="s">
        <v>502</v>
      </c>
      <c r="G79" s="312"/>
      <c r="H79" s="292" t="s">
        <v>503</v>
      </c>
      <c r="I79" s="292" t="s">
        <v>498</v>
      </c>
      <c r="J79" s="292">
        <v>50</v>
      </c>
      <c r="K79" s="305"/>
    </row>
    <row r="80" ht="15" customHeight="1">
      <c r="B80" s="314"/>
      <c r="C80" s="292" t="s">
        <v>504</v>
      </c>
      <c r="D80" s="292"/>
      <c r="E80" s="292"/>
      <c r="F80" s="313" t="s">
        <v>496</v>
      </c>
      <c r="G80" s="312"/>
      <c r="H80" s="292" t="s">
        <v>505</v>
      </c>
      <c r="I80" s="292" t="s">
        <v>506</v>
      </c>
      <c r="J80" s="292"/>
      <c r="K80" s="305"/>
    </row>
    <row r="81" ht="15" customHeight="1">
      <c r="B81" s="314"/>
      <c r="C81" s="315" t="s">
        <v>507</v>
      </c>
      <c r="D81" s="315"/>
      <c r="E81" s="315"/>
      <c r="F81" s="316" t="s">
        <v>502</v>
      </c>
      <c r="G81" s="315"/>
      <c r="H81" s="315" t="s">
        <v>508</v>
      </c>
      <c r="I81" s="315" t="s">
        <v>498</v>
      </c>
      <c r="J81" s="315">
        <v>15</v>
      </c>
      <c r="K81" s="305"/>
    </row>
    <row r="82" ht="15" customHeight="1">
      <c r="B82" s="314"/>
      <c r="C82" s="315" t="s">
        <v>509</v>
      </c>
      <c r="D82" s="315"/>
      <c r="E82" s="315"/>
      <c r="F82" s="316" t="s">
        <v>502</v>
      </c>
      <c r="G82" s="315"/>
      <c r="H82" s="315" t="s">
        <v>510</v>
      </c>
      <c r="I82" s="315" t="s">
        <v>498</v>
      </c>
      <c r="J82" s="315">
        <v>15</v>
      </c>
      <c r="K82" s="305"/>
    </row>
    <row r="83" ht="15" customHeight="1">
      <c r="B83" s="314"/>
      <c r="C83" s="315" t="s">
        <v>511</v>
      </c>
      <c r="D83" s="315"/>
      <c r="E83" s="315"/>
      <c r="F83" s="316" t="s">
        <v>502</v>
      </c>
      <c r="G83" s="315"/>
      <c r="H83" s="315" t="s">
        <v>512</v>
      </c>
      <c r="I83" s="315" t="s">
        <v>498</v>
      </c>
      <c r="J83" s="315">
        <v>20</v>
      </c>
      <c r="K83" s="305"/>
    </row>
    <row r="84" ht="15" customHeight="1">
      <c r="B84" s="314"/>
      <c r="C84" s="315" t="s">
        <v>513</v>
      </c>
      <c r="D84" s="315"/>
      <c r="E84" s="315"/>
      <c r="F84" s="316" t="s">
        <v>502</v>
      </c>
      <c r="G84" s="315"/>
      <c r="H84" s="315" t="s">
        <v>514</v>
      </c>
      <c r="I84" s="315" t="s">
        <v>498</v>
      </c>
      <c r="J84" s="315">
        <v>20</v>
      </c>
      <c r="K84" s="305"/>
    </row>
    <row r="85" ht="15" customHeight="1">
      <c r="B85" s="314"/>
      <c r="C85" s="292" t="s">
        <v>515</v>
      </c>
      <c r="D85" s="292"/>
      <c r="E85" s="292"/>
      <c r="F85" s="313" t="s">
        <v>502</v>
      </c>
      <c r="G85" s="312"/>
      <c r="H85" s="292" t="s">
        <v>516</v>
      </c>
      <c r="I85" s="292" t="s">
        <v>498</v>
      </c>
      <c r="J85" s="292">
        <v>50</v>
      </c>
      <c r="K85" s="305"/>
    </row>
    <row r="86" ht="15" customHeight="1">
      <c r="B86" s="314"/>
      <c r="C86" s="292" t="s">
        <v>517</v>
      </c>
      <c r="D86" s="292"/>
      <c r="E86" s="292"/>
      <c r="F86" s="313" t="s">
        <v>502</v>
      </c>
      <c r="G86" s="312"/>
      <c r="H86" s="292" t="s">
        <v>518</v>
      </c>
      <c r="I86" s="292" t="s">
        <v>498</v>
      </c>
      <c r="J86" s="292">
        <v>20</v>
      </c>
      <c r="K86" s="305"/>
    </row>
    <row r="87" ht="15" customHeight="1">
      <c r="B87" s="314"/>
      <c r="C87" s="292" t="s">
        <v>519</v>
      </c>
      <c r="D87" s="292"/>
      <c r="E87" s="292"/>
      <c r="F87" s="313" t="s">
        <v>502</v>
      </c>
      <c r="G87" s="312"/>
      <c r="H87" s="292" t="s">
        <v>520</v>
      </c>
      <c r="I87" s="292" t="s">
        <v>498</v>
      </c>
      <c r="J87" s="292">
        <v>20</v>
      </c>
      <c r="K87" s="305"/>
    </row>
    <row r="88" ht="15" customHeight="1">
      <c r="B88" s="314"/>
      <c r="C88" s="292" t="s">
        <v>521</v>
      </c>
      <c r="D88" s="292"/>
      <c r="E88" s="292"/>
      <c r="F88" s="313" t="s">
        <v>502</v>
      </c>
      <c r="G88" s="312"/>
      <c r="H88" s="292" t="s">
        <v>522</v>
      </c>
      <c r="I88" s="292" t="s">
        <v>498</v>
      </c>
      <c r="J88" s="292">
        <v>50</v>
      </c>
      <c r="K88" s="305"/>
    </row>
    <row r="89" ht="15" customHeight="1">
      <c r="B89" s="314"/>
      <c r="C89" s="292" t="s">
        <v>523</v>
      </c>
      <c r="D89" s="292"/>
      <c r="E89" s="292"/>
      <c r="F89" s="313" t="s">
        <v>502</v>
      </c>
      <c r="G89" s="312"/>
      <c r="H89" s="292" t="s">
        <v>523</v>
      </c>
      <c r="I89" s="292" t="s">
        <v>498</v>
      </c>
      <c r="J89" s="292">
        <v>50</v>
      </c>
      <c r="K89" s="305"/>
    </row>
    <row r="90" ht="15" customHeight="1">
      <c r="B90" s="314"/>
      <c r="C90" s="292" t="s">
        <v>113</v>
      </c>
      <c r="D90" s="292"/>
      <c r="E90" s="292"/>
      <c r="F90" s="313" t="s">
        <v>502</v>
      </c>
      <c r="G90" s="312"/>
      <c r="H90" s="292" t="s">
        <v>524</v>
      </c>
      <c r="I90" s="292" t="s">
        <v>498</v>
      </c>
      <c r="J90" s="292">
        <v>255</v>
      </c>
      <c r="K90" s="305"/>
    </row>
    <row r="91" ht="15" customHeight="1">
      <c r="B91" s="314"/>
      <c r="C91" s="292" t="s">
        <v>525</v>
      </c>
      <c r="D91" s="292"/>
      <c r="E91" s="292"/>
      <c r="F91" s="313" t="s">
        <v>496</v>
      </c>
      <c r="G91" s="312"/>
      <c r="H91" s="292" t="s">
        <v>526</v>
      </c>
      <c r="I91" s="292" t="s">
        <v>527</v>
      </c>
      <c r="J91" s="292"/>
      <c r="K91" s="305"/>
    </row>
    <row r="92" ht="15" customHeight="1">
      <c r="B92" s="314"/>
      <c r="C92" s="292" t="s">
        <v>528</v>
      </c>
      <c r="D92" s="292"/>
      <c r="E92" s="292"/>
      <c r="F92" s="313" t="s">
        <v>496</v>
      </c>
      <c r="G92" s="312"/>
      <c r="H92" s="292" t="s">
        <v>529</v>
      </c>
      <c r="I92" s="292" t="s">
        <v>530</v>
      </c>
      <c r="J92" s="292"/>
      <c r="K92" s="305"/>
    </row>
    <row r="93" ht="15" customHeight="1">
      <c r="B93" s="314"/>
      <c r="C93" s="292" t="s">
        <v>531</v>
      </c>
      <c r="D93" s="292"/>
      <c r="E93" s="292"/>
      <c r="F93" s="313" t="s">
        <v>496</v>
      </c>
      <c r="G93" s="312"/>
      <c r="H93" s="292" t="s">
        <v>531</v>
      </c>
      <c r="I93" s="292" t="s">
        <v>530</v>
      </c>
      <c r="J93" s="292"/>
      <c r="K93" s="305"/>
    </row>
    <row r="94" ht="15" customHeight="1">
      <c r="B94" s="314"/>
      <c r="C94" s="292" t="s">
        <v>36</v>
      </c>
      <c r="D94" s="292"/>
      <c r="E94" s="292"/>
      <c r="F94" s="313" t="s">
        <v>496</v>
      </c>
      <c r="G94" s="312"/>
      <c r="H94" s="292" t="s">
        <v>532</v>
      </c>
      <c r="I94" s="292" t="s">
        <v>530</v>
      </c>
      <c r="J94" s="292"/>
      <c r="K94" s="305"/>
    </row>
    <row r="95" ht="15" customHeight="1">
      <c r="B95" s="314"/>
      <c r="C95" s="292" t="s">
        <v>46</v>
      </c>
      <c r="D95" s="292"/>
      <c r="E95" s="292"/>
      <c r="F95" s="313" t="s">
        <v>496</v>
      </c>
      <c r="G95" s="312"/>
      <c r="H95" s="292" t="s">
        <v>533</v>
      </c>
      <c r="I95" s="292" t="s">
        <v>530</v>
      </c>
      <c r="J95" s="292"/>
      <c r="K95" s="305"/>
    </row>
    <row r="96" ht="15" customHeight="1">
      <c r="B96" s="317"/>
      <c r="C96" s="318"/>
      <c r="D96" s="318"/>
      <c r="E96" s="318"/>
      <c r="F96" s="318"/>
      <c r="G96" s="318"/>
      <c r="H96" s="318"/>
      <c r="I96" s="318"/>
      <c r="J96" s="318"/>
      <c r="K96" s="319"/>
    </row>
    <row r="97" ht="18.75" customHeight="1">
      <c r="B97" s="320"/>
      <c r="C97" s="321"/>
      <c r="D97" s="321"/>
      <c r="E97" s="321"/>
      <c r="F97" s="321"/>
      <c r="G97" s="321"/>
      <c r="H97" s="321"/>
      <c r="I97" s="321"/>
      <c r="J97" s="321"/>
      <c r="K97" s="320"/>
    </row>
    <row r="98" ht="18.75" customHeight="1">
      <c r="B98" s="299"/>
      <c r="C98" s="299"/>
      <c r="D98" s="299"/>
      <c r="E98" s="299"/>
      <c r="F98" s="299"/>
      <c r="G98" s="299"/>
      <c r="H98" s="299"/>
      <c r="I98" s="299"/>
      <c r="J98" s="299"/>
      <c r="K98" s="299"/>
    </row>
    <row r="99" ht="7.5" customHeight="1">
      <c r="B99" s="300"/>
      <c r="C99" s="301"/>
      <c r="D99" s="301"/>
      <c r="E99" s="301"/>
      <c r="F99" s="301"/>
      <c r="G99" s="301"/>
      <c r="H99" s="301"/>
      <c r="I99" s="301"/>
      <c r="J99" s="301"/>
      <c r="K99" s="302"/>
    </row>
    <row r="100" ht="45" customHeight="1">
      <c r="B100" s="303"/>
      <c r="C100" s="304" t="s">
        <v>534</v>
      </c>
      <c r="D100" s="304"/>
      <c r="E100" s="304"/>
      <c r="F100" s="304"/>
      <c r="G100" s="304"/>
      <c r="H100" s="304"/>
      <c r="I100" s="304"/>
      <c r="J100" s="304"/>
      <c r="K100" s="305"/>
    </row>
    <row r="101" ht="17.25" customHeight="1">
      <c r="B101" s="303"/>
      <c r="C101" s="306" t="s">
        <v>490</v>
      </c>
      <c r="D101" s="306"/>
      <c r="E101" s="306"/>
      <c r="F101" s="306" t="s">
        <v>491</v>
      </c>
      <c r="G101" s="307"/>
      <c r="H101" s="306" t="s">
        <v>108</v>
      </c>
      <c r="I101" s="306" t="s">
        <v>55</v>
      </c>
      <c r="J101" s="306" t="s">
        <v>492</v>
      </c>
      <c r="K101" s="305"/>
    </row>
    <row r="102" ht="17.25" customHeight="1">
      <c r="B102" s="303"/>
      <c r="C102" s="308" t="s">
        <v>493</v>
      </c>
      <c r="D102" s="308"/>
      <c r="E102" s="308"/>
      <c r="F102" s="309" t="s">
        <v>494</v>
      </c>
      <c r="G102" s="310"/>
      <c r="H102" s="308"/>
      <c r="I102" s="308"/>
      <c r="J102" s="308" t="s">
        <v>495</v>
      </c>
      <c r="K102" s="305"/>
    </row>
    <row r="103" ht="5.25" customHeight="1">
      <c r="B103" s="303"/>
      <c r="C103" s="306"/>
      <c r="D103" s="306"/>
      <c r="E103" s="306"/>
      <c r="F103" s="306"/>
      <c r="G103" s="322"/>
      <c r="H103" s="306"/>
      <c r="I103" s="306"/>
      <c r="J103" s="306"/>
      <c r="K103" s="305"/>
    </row>
    <row r="104" ht="15" customHeight="1">
      <c r="B104" s="303"/>
      <c r="C104" s="292" t="s">
        <v>51</v>
      </c>
      <c r="D104" s="311"/>
      <c r="E104" s="311"/>
      <c r="F104" s="313" t="s">
        <v>496</v>
      </c>
      <c r="G104" s="322"/>
      <c r="H104" s="292" t="s">
        <v>535</v>
      </c>
      <c r="I104" s="292" t="s">
        <v>498</v>
      </c>
      <c r="J104" s="292">
        <v>20</v>
      </c>
      <c r="K104" s="305"/>
    </row>
    <row r="105" ht="15" customHeight="1">
      <c r="B105" s="303"/>
      <c r="C105" s="292" t="s">
        <v>499</v>
      </c>
      <c r="D105" s="292"/>
      <c r="E105" s="292"/>
      <c r="F105" s="313" t="s">
        <v>496</v>
      </c>
      <c r="G105" s="292"/>
      <c r="H105" s="292" t="s">
        <v>535</v>
      </c>
      <c r="I105" s="292" t="s">
        <v>498</v>
      </c>
      <c r="J105" s="292">
        <v>120</v>
      </c>
      <c r="K105" s="305"/>
    </row>
    <row r="106" ht="15" customHeight="1">
      <c r="B106" s="314"/>
      <c r="C106" s="292" t="s">
        <v>501</v>
      </c>
      <c r="D106" s="292"/>
      <c r="E106" s="292"/>
      <c r="F106" s="313" t="s">
        <v>502</v>
      </c>
      <c r="G106" s="292"/>
      <c r="H106" s="292" t="s">
        <v>535</v>
      </c>
      <c r="I106" s="292" t="s">
        <v>498</v>
      </c>
      <c r="J106" s="292">
        <v>50</v>
      </c>
      <c r="K106" s="305"/>
    </row>
    <row r="107" ht="15" customHeight="1">
      <c r="B107" s="314"/>
      <c r="C107" s="292" t="s">
        <v>504</v>
      </c>
      <c r="D107" s="292"/>
      <c r="E107" s="292"/>
      <c r="F107" s="313" t="s">
        <v>496</v>
      </c>
      <c r="G107" s="292"/>
      <c r="H107" s="292" t="s">
        <v>535</v>
      </c>
      <c r="I107" s="292" t="s">
        <v>506</v>
      </c>
      <c r="J107" s="292"/>
      <c r="K107" s="305"/>
    </row>
    <row r="108" ht="15" customHeight="1">
      <c r="B108" s="314"/>
      <c r="C108" s="292" t="s">
        <v>515</v>
      </c>
      <c r="D108" s="292"/>
      <c r="E108" s="292"/>
      <c r="F108" s="313" t="s">
        <v>502</v>
      </c>
      <c r="G108" s="292"/>
      <c r="H108" s="292" t="s">
        <v>535</v>
      </c>
      <c r="I108" s="292" t="s">
        <v>498</v>
      </c>
      <c r="J108" s="292">
        <v>50</v>
      </c>
      <c r="K108" s="305"/>
    </row>
    <row r="109" ht="15" customHeight="1">
      <c r="B109" s="314"/>
      <c r="C109" s="292" t="s">
        <v>523</v>
      </c>
      <c r="D109" s="292"/>
      <c r="E109" s="292"/>
      <c r="F109" s="313" t="s">
        <v>502</v>
      </c>
      <c r="G109" s="292"/>
      <c r="H109" s="292" t="s">
        <v>535</v>
      </c>
      <c r="I109" s="292" t="s">
        <v>498</v>
      </c>
      <c r="J109" s="292">
        <v>50</v>
      </c>
      <c r="K109" s="305"/>
    </row>
    <row r="110" ht="15" customHeight="1">
      <c r="B110" s="314"/>
      <c r="C110" s="292" t="s">
        <v>521</v>
      </c>
      <c r="D110" s="292"/>
      <c r="E110" s="292"/>
      <c r="F110" s="313" t="s">
        <v>502</v>
      </c>
      <c r="G110" s="292"/>
      <c r="H110" s="292" t="s">
        <v>535</v>
      </c>
      <c r="I110" s="292" t="s">
        <v>498</v>
      </c>
      <c r="J110" s="292">
        <v>50</v>
      </c>
      <c r="K110" s="305"/>
    </row>
    <row r="111" ht="15" customHeight="1">
      <c r="B111" s="314"/>
      <c r="C111" s="292" t="s">
        <v>51</v>
      </c>
      <c r="D111" s="292"/>
      <c r="E111" s="292"/>
      <c r="F111" s="313" t="s">
        <v>496</v>
      </c>
      <c r="G111" s="292"/>
      <c r="H111" s="292" t="s">
        <v>536</v>
      </c>
      <c r="I111" s="292" t="s">
        <v>498</v>
      </c>
      <c r="J111" s="292">
        <v>20</v>
      </c>
      <c r="K111" s="305"/>
    </row>
    <row r="112" ht="15" customHeight="1">
      <c r="B112" s="314"/>
      <c r="C112" s="292" t="s">
        <v>537</v>
      </c>
      <c r="D112" s="292"/>
      <c r="E112" s="292"/>
      <c r="F112" s="313" t="s">
        <v>496</v>
      </c>
      <c r="G112" s="292"/>
      <c r="H112" s="292" t="s">
        <v>538</v>
      </c>
      <c r="I112" s="292" t="s">
        <v>498</v>
      </c>
      <c r="J112" s="292">
        <v>120</v>
      </c>
      <c r="K112" s="305"/>
    </row>
    <row r="113" ht="15" customHeight="1">
      <c r="B113" s="314"/>
      <c r="C113" s="292" t="s">
        <v>36</v>
      </c>
      <c r="D113" s="292"/>
      <c r="E113" s="292"/>
      <c r="F113" s="313" t="s">
        <v>496</v>
      </c>
      <c r="G113" s="292"/>
      <c r="H113" s="292" t="s">
        <v>539</v>
      </c>
      <c r="I113" s="292" t="s">
        <v>530</v>
      </c>
      <c r="J113" s="292"/>
      <c r="K113" s="305"/>
    </row>
    <row r="114" ht="15" customHeight="1">
      <c r="B114" s="314"/>
      <c r="C114" s="292" t="s">
        <v>46</v>
      </c>
      <c r="D114" s="292"/>
      <c r="E114" s="292"/>
      <c r="F114" s="313" t="s">
        <v>496</v>
      </c>
      <c r="G114" s="292"/>
      <c r="H114" s="292" t="s">
        <v>540</v>
      </c>
      <c r="I114" s="292" t="s">
        <v>530</v>
      </c>
      <c r="J114" s="292"/>
      <c r="K114" s="305"/>
    </row>
    <row r="115" ht="15" customHeight="1">
      <c r="B115" s="314"/>
      <c r="C115" s="292" t="s">
        <v>55</v>
      </c>
      <c r="D115" s="292"/>
      <c r="E115" s="292"/>
      <c r="F115" s="313" t="s">
        <v>496</v>
      </c>
      <c r="G115" s="292"/>
      <c r="H115" s="292" t="s">
        <v>541</v>
      </c>
      <c r="I115" s="292" t="s">
        <v>542</v>
      </c>
      <c r="J115" s="292"/>
      <c r="K115" s="305"/>
    </row>
    <row r="116" ht="15" customHeight="1">
      <c r="B116" s="317"/>
      <c r="C116" s="323"/>
      <c r="D116" s="323"/>
      <c r="E116" s="323"/>
      <c r="F116" s="323"/>
      <c r="G116" s="323"/>
      <c r="H116" s="323"/>
      <c r="I116" s="323"/>
      <c r="J116" s="323"/>
      <c r="K116" s="319"/>
    </row>
    <row r="117" ht="18.75" customHeight="1">
      <c r="B117" s="324"/>
      <c r="C117" s="288"/>
      <c r="D117" s="288"/>
      <c r="E117" s="288"/>
      <c r="F117" s="325"/>
      <c r="G117" s="288"/>
      <c r="H117" s="288"/>
      <c r="I117" s="288"/>
      <c r="J117" s="288"/>
      <c r="K117" s="324"/>
    </row>
    <row r="118" ht="18.75" customHeight="1">
      <c r="B118" s="299"/>
      <c r="C118" s="299"/>
      <c r="D118" s="299"/>
      <c r="E118" s="299"/>
      <c r="F118" s="299"/>
      <c r="G118" s="299"/>
      <c r="H118" s="299"/>
      <c r="I118" s="299"/>
      <c r="J118" s="299"/>
      <c r="K118" s="299"/>
    </row>
    <row r="119" ht="7.5" customHeight="1">
      <c r="B119" s="326"/>
      <c r="C119" s="327"/>
      <c r="D119" s="327"/>
      <c r="E119" s="327"/>
      <c r="F119" s="327"/>
      <c r="G119" s="327"/>
      <c r="H119" s="327"/>
      <c r="I119" s="327"/>
      <c r="J119" s="327"/>
      <c r="K119" s="328"/>
    </row>
    <row r="120" ht="45" customHeight="1">
      <c r="B120" s="329"/>
      <c r="C120" s="282" t="s">
        <v>543</v>
      </c>
      <c r="D120" s="282"/>
      <c r="E120" s="282"/>
      <c r="F120" s="282"/>
      <c r="G120" s="282"/>
      <c r="H120" s="282"/>
      <c r="I120" s="282"/>
      <c r="J120" s="282"/>
      <c r="K120" s="330"/>
    </row>
    <row r="121" ht="17.25" customHeight="1">
      <c r="B121" s="331"/>
      <c r="C121" s="306" t="s">
        <v>490</v>
      </c>
      <c r="D121" s="306"/>
      <c r="E121" s="306"/>
      <c r="F121" s="306" t="s">
        <v>491</v>
      </c>
      <c r="G121" s="307"/>
      <c r="H121" s="306" t="s">
        <v>108</v>
      </c>
      <c r="I121" s="306" t="s">
        <v>55</v>
      </c>
      <c r="J121" s="306" t="s">
        <v>492</v>
      </c>
      <c r="K121" s="332"/>
    </row>
    <row r="122" ht="17.25" customHeight="1">
      <c r="B122" s="331"/>
      <c r="C122" s="308" t="s">
        <v>493</v>
      </c>
      <c r="D122" s="308"/>
      <c r="E122" s="308"/>
      <c r="F122" s="309" t="s">
        <v>494</v>
      </c>
      <c r="G122" s="310"/>
      <c r="H122" s="308"/>
      <c r="I122" s="308"/>
      <c r="J122" s="308" t="s">
        <v>495</v>
      </c>
      <c r="K122" s="332"/>
    </row>
    <row r="123" ht="5.25" customHeight="1">
      <c r="B123" s="333"/>
      <c r="C123" s="311"/>
      <c r="D123" s="311"/>
      <c r="E123" s="311"/>
      <c r="F123" s="311"/>
      <c r="G123" s="292"/>
      <c r="H123" s="311"/>
      <c r="I123" s="311"/>
      <c r="J123" s="311"/>
      <c r="K123" s="334"/>
    </row>
    <row r="124" ht="15" customHeight="1">
      <c r="B124" s="333"/>
      <c r="C124" s="292" t="s">
        <v>499</v>
      </c>
      <c r="D124" s="311"/>
      <c r="E124" s="311"/>
      <c r="F124" s="313" t="s">
        <v>496</v>
      </c>
      <c r="G124" s="292"/>
      <c r="H124" s="292" t="s">
        <v>535</v>
      </c>
      <c r="I124" s="292" t="s">
        <v>498</v>
      </c>
      <c r="J124" s="292">
        <v>120</v>
      </c>
      <c r="K124" s="335"/>
    </row>
    <row r="125" ht="15" customHeight="1">
      <c r="B125" s="333"/>
      <c r="C125" s="292" t="s">
        <v>544</v>
      </c>
      <c r="D125" s="292"/>
      <c r="E125" s="292"/>
      <c r="F125" s="313" t="s">
        <v>496</v>
      </c>
      <c r="G125" s="292"/>
      <c r="H125" s="292" t="s">
        <v>545</v>
      </c>
      <c r="I125" s="292" t="s">
        <v>498</v>
      </c>
      <c r="J125" s="292" t="s">
        <v>546</v>
      </c>
      <c r="K125" s="335"/>
    </row>
    <row r="126" ht="15" customHeight="1">
      <c r="B126" s="333"/>
      <c r="C126" s="292" t="s">
        <v>445</v>
      </c>
      <c r="D126" s="292"/>
      <c r="E126" s="292"/>
      <c r="F126" s="313" t="s">
        <v>496</v>
      </c>
      <c r="G126" s="292"/>
      <c r="H126" s="292" t="s">
        <v>547</v>
      </c>
      <c r="I126" s="292" t="s">
        <v>498</v>
      </c>
      <c r="J126" s="292" t="s">
        <v>546</v>
      </c>
      <c r="K126" s="335"/>
    </row>
    <row r="127" ht="15" customHeight="1">
      <c r="B127" s="333"/>
      <c r="C127" s="292" t="s">
        <v>507</v>
      </c>
      <c r="D127" s="292"/>
      <c r="E127" s="292"/>
      <c r="F127" s="313" t="s">
        <v>502</v>
      </c>
      <c r="G127" s="292"/>
      <c r="H127" s="292" t="s">
        <v>508</v>
      </c>
      <c r="I127" s="292" t="s">
        <v>498</v>
      </c>
      <c r="J127" s="292">
        <v>15</v>
      </c>
      <c r="K127" s="335"/>
    </row>
    <row r="128" ht="15" customHeight="1">
      <c r="B128" s="333"/>
      <c r="C128" s="315" t="s">
        <v>509</v>
      </c>
      <c r="D128" s="315"/>
      <c r="E128" s="315"/>
      <c r="F128" s="316" t="s">
        <v>502</v>
      </c>
      <c r="G128" s="315"/>
      <c r="H128" s="315" t="s">
        <v>510</v>
      </c>
      <c r="I128" s="315" t="s">
        <v>498</v>
      </c>
      <c r="J128" s="315">
        <v>15</v>
      </c>
      <c r="K128" s="335"/>
    </row>
    <row r="129" ht="15" customHeight="1">
      <c r="B129" s="333"/>
      <c r="C129" s="315" t="s">
        <v>511</v>
      </c>
      <c r="D129" s="315"/>
      <c r="E129" s="315"/>
      <c r="F129" s="316" t="s">
        <v>502</v>
      </c>
      <c r="G129" s="315"/>
      <c r="H129" s="315" t="s">
        <v>512</v>
      </c>
      <c r="I129" s="315" t="s">
        <v>498</v>
      </c>
      <c r="J129" s="315">
        <v>20</v>
      </c>
      <c r="K129" s="335"/>
    </row>
    <row r="130" ht="15" customHeight="1">
      <c r="B130" s="333"/>
      <c r="C130" s="315" t="s">
        <v>513</v>
      </c>
      <c r="D130" s="315"/>
      <c r="E130" s="315"/>
      <c r="F130" s="316" t="s">
        <v>502</v>
      </c>
      <c r="G130" s="315"/>
      <c r="H130" s="315" t="s">
        <v>514</v>
      </c>
      <c r="I130" s="315" t="s">
        <v>498</v>
      </c>
      <c r="J130" s="315">
        <v>20</v>
      </c>
      <c r="K130" s="335"/>
    </row>
    <row r="131" ht="15" customHeight="1">
      <c r="B131" s="333"/>
      <c r="C131" s="292" t="s">
        <v>501</v>
      </c>
      <c r="D131" s="292"/>
      <c r="E131" s="292"/>
      <c r="F131" s="313" t="s">
        <v>502</v>
      </c>
      <c r="G131" s="292"/>
      <c r="H131" s="292" t="s">
        <v>535</v>
      </c>
      <c r="I131" s="292" t="s">
        <v>498</v>
      </c>
      <c r="J131" s="292">
        <v>50</v>
      </c>
      <c r="K131" s="335"/>
    </row>
    <row r="132" ht="15" customHeight="1">
      <c r="B132" s="333"/>
      <c r="C132" s="292" t="s">
        <v>515</v>
      </c>
      <c r="D132" s="292"/>
      <c r="E132" s="292"/>
      <c r="F132" s="313" t="s">
        <v>502</v>
      </c>
      <c r="G132" s="292"/>
      <c r="H132" s="292" t="s">
        <v>535</v>
      </c>
      <c r="I132" s="292" t="s">
        <v>498</v>
      </c>
      <c r="J132" s="292">
        <v>50</v>
      </c>
      <c r="K132" s="335"/>
    </row>
    <row r="133" ht="15" customHeight="1">
      <c r="B133" s="333"/>
      <c r="C133" s="292" t="s">
        <v>521</v>
      </c>
      <c r="D133" s="292"/>
      <c r="E133" s="292"/>
      <c r="F133" s="313" t="s">
        <v>502</v>
      </c>
      <c r="G133" s="292"/>
      <c r="H133" s="292" t="s">
        <v>535</v>
      </c>
      <c r="I133" s="292" t="s">
        <v>498</v>
      </c>
      <c r="J133" s="292">
        <v>50</v>
      </c>
      <c r="K133" s="335"/>
    </row>
    <row r="134" ht="15" customHeight="1">
      <c r="B134" s="333"/>
      <c r="C134" s="292" t="s">
        <v>523</v>
      </c>
      <c r="D134" s="292"/>
      <c r="E134" s="292"/>
      <c r="F134" s="313" t="s">
        <v>502</v>
      </c>
      <c r="G134" s="292"/>
      <c r="H134" s="292" t="s">
        <v>535</v>
      </c>
      <c r="I134" s="292" t="s">
        <v>498</v>
      </c>
      <c r="J134" s="292">
        <v>50</v>
      </c>
      <c r="K134" s="335"/>
    </row>
    <row r="135" ht="15" customHeight="1">
      <c r="B135" s="333"/>
      <c r="C135" s="292" t="s">
        <v>113</v>
      </c>
      <c r="D135" s="292"/>
      <c r="E135" s="292"/>
      <c r="F135" s="313" t="s">
        <v>502</v>
      </c>
      <c r="G135" s="292"/>
      <c r="H135" s="292" t="s">
        <v>548</v>
      </c>
      <c r="I135" s="292" t="s">
        <v>498</v>
      </c>
      <c r="J135" s="292">
        <v>255</v>
      </c>
      <c r="K135" s="335"/>
    </row>
    <row r="136" ht="15" customHeight="1">
      <c r="B136" s="333"/>
      <c r="C136" s="292" t="s">
        <v>525</v>
      </c>
      <c r="D136" s="292"/>
      <c r="E136" s="292"/>
      <c r="F136" s="313" t="s">
        <v>496</v>
      </c>
      <c r="G136" s="292"/>
      <c r="H136" s="292" t="s">
        <v>549</v>
      </c>
      <c r="I136" s="292" t="s">
        <v>527</v>
      </c>
      <c r="J136" s="292"/>
      <c r="K136" s="335"/>
    </row>
    <row r="137" ht="15" customHeight="1">
      <c r="B137" s="333"/>
      <c r="C137" s="292" t="s">
        <v>528</v>
      </c>
      <c r="D137" s="292"/>
      <c r="E137" s="292"/>
      <c r="F137" s="313" t="s">
        <v>496</v>
      </c>
      <c r="G137" s="292"/>
      <c r="H137" s="292" t="s">
        <v>550</v>
      </c>
      <c r="I137" s="292" t="s">
        <v>530</v>
      </c>
      <c r="J137" s="292"/>
      <c r="K137" s="335"/>
    </row>
    <row r="138" ht="15" customHeight="1">
      <c r="B138" s="333"/>
      <c r="C138" s="292" t="s">
        <v>531</v>
      </c>
      <c r="D138" s="292"/>
      <c r="E138" s="292"/>
      <c r="F138" s="313" t="s">
        <v>496</v>
      </c>
      <c r="G138" s="292"/>
      <c r="H138" s="292" t="s">
        <v>531</v>
      </c>
      <c r="I138" s="292" t="s">
        <v>530</v>
      </c>
      <c r="J138" s="292"/>
      <c r="K138" s="335"/>
    </row>
    <row r="139" ht="15" customHeight="1">
      <c r="B139" s="333"/>
      <c r="C139" s="292" t="s">
        <v>36</v>
      </c>
      <c r="D139" s="292"/>
      <c r="E139" s="292"/>
      <c r="F139" s="313" t="s">
        <v>496</v>
      </c>
      <c r="G139" s="292"/>
      <c r="H139" s="292" t="s">
        <v>551</v>
      </c>
      <c r="I139" s="292" t="s">
        <v>530</v>
      </c>
      <c r="J139" s="292"/>
      <c r="K139" s="335"/>
    </row>
    <row r="140" ht="15" customHeight="1">
      <c r="B140" s="333"/>
      <c r="C140" s="292" t="s">
        <v>552</v>
      </c>
      <c r="D140" s="292"/>
      <c r="E140" s="292"/>
      <c r="F140" s="313" t="s">
        <v>496</v>
      </c>
      <c r="G140" s="292"/>
      <c r="H140" s="292" t="s">
        <v>553</v>
      </c>
      <c r="I140" s="292" t="s">
        <v>530</v>
      </c>
      <c r="J140" s="292"/>
      <c r="K140" s="335"/>
    </row>
    <row r="141" ht="15" customHeight="1">
      <c r="B141" s="336"/>
      <c r="C141" s="337"/>
      <c r="D141" s="337"/>
      <c r="E141" s="337"/>
      <c r="F141" s="337"/>
      <c r="G141" s="337"/>
      <c r="H141" s="337"/>
      <c r="I141" s="337"/>
      <c r="J141" s="337"/>
      <c r="K141" s="338"/>
    </row>
    <row r="142" ht="18.75" customHeight="1">
      <c r="B142" s="288"/>
      <c r="C142" s="288"/>
      <c r="D142" s="288"/>
      <c r="E142" s="288"/>
      <c r="F142" s="325"/>
      <c r="G142" s="288"/>
      <c r="H142" s="288"/>
      <c r="I142" s="288"/>
      <c r="J142" s="288"/>
      <c r="K142" s="288"/>
    </row>
    <row r="143" ht="18.75" customHeight="1">
      <c r="B143" s="299"/>
      <c r="C143" s="299"/>
      <c r="D143" s="299"/>
      <c r="E143" s="299"/>
      <c r="F143" s="299"/>
      <c r="G143" s="299"/>
      <c r="H143" s="299"/>
      <c r="I143" s="299"/>
      <c r="J143" s="299"/>
      <c r="K143" s="299"/>
    </row>
    <row r="144" ht="7.5" customHeight="1">
      <c r="B144" s="300"/>
      <c r="C144" s="301"/>
      <c r="D144" s="301"/>
      <c r="E144" s="301"/>
      <c r="F144" s="301"/>
      <c r="G144" s="301"/>
      <c r="H144" s="301"/>
      <c r="I144" s="301"/>
      <c r="J144" s="301"/>
      <c r="K144" s="302"/>
    </row>
    <row r="145" ht="45" customHeight="1">
      <c r="B145" s="303"/>
      <c r="C145" s="304" t="s">
        <v>554</v>
      </c>
      <c r="D145" s="304"/>
      <c r="E145" s="304"/>
      <c r="F145" s="304"/>
      <c r="G145" s="304"/>
      <c r="H145" s="304"/>
      <c r="I145" s="304"/>
      <c r="J145" s="304"/>
      <c r="K145" s="305"/>
    </row>
    <row r="146" ht="17.25" customHeight="1">
      <c r="B146" s="303"/>
      <c r="C146" s="306" t="s">
        <v>490</v>
      </c>
      <c r="D146" s="306"/>
      <c r="E146" s="306"/>
      <c r="F146" s="306" t="s">
        <v>491</v>
      </c>
      <c r="G146" s="307"/>
      <c r="H146" s="306" t="s">
        <v>108</v>
      </c>
      <c r="I146" s="306" t="s">
        <v>55</v>
      </c>
      <c r="J146" s="306" t="s">
        <v>492</v>
      </c>
      <c r="K146" s="305"/>
    </row>
    <row r="147" ht="17.25" customHeight="1">
      <c r="B147" s="303"/>
      <c r="C147" s="308" t="s">
        <v>493</v>
      </c>
      <c r="D147" s="308"/>
      <c r="E147" s="308"/>
      <c r="F147" s="309" t="s">
        <v>494</v>
      </c>
      <c r="G147" s="310"/>
      <c r="H147" s="308"/>
      <c r="I147" s="308"/>
      <c r="J147" s="308" t="s">
        <v>495</v>
      </c>
      <c r="K147" s="305"/>
    </row>
    <row r="148" ht="5.25" customHeight="1">
      <c r="B148" s="314"/>
      <c r="C148" s="311"/>
      <c r="D148" s="311"/>
      <c r="E148" s="311"/>
      <c r="F148" s="311"/>
      <c r="G148" s="312"/>
      <c r="H148" s="311"/>
      <c r="I148" s="311"/>
      <c r="J148" s="311"/>
      <c r="K148" s="335"/>
    </row>
    <row r="149" ht="15" customHeight="1">
      <c r="B149" s="314"/>
      <c r="C149" s="339" t="s">
        <v>499</v>
      </c>
      <c r="D149" s="292"/>
      <c r="E149" s="292"/>
      <c r="F149" s="340" t="s">
        <v>496</v>
      </c>
      <c r="G149" s="292"/>
      <c r="H149" s="339" t="s">
        <v>535</v>
      </c>
      <c r="I149" s="339" t="s">
        <v>498</v>
      </c>
      <c r="J149" s="339">
        <v>120</v>
      </c>
      <c r="K149" s="335"/>
    </row>
    <row r="150" ht="15" customHeight="1">
      <c r="B150" s="314"/>
      <c r="C150" s="339" t="s">
        <v>544</v>
      </c>
      <c r="D150" s="292"/>
      <c r="E150" s="292"/>
      <c r="F150" s="340" t="s">
        <v>496</v>
      </c>
      <c r="G150" s="292"/>
      <c r="H150" s="339" t="s">
        <v>555</v>
      </c>
      <c r="I150" s="339" t="s">
        <v>498</v>
      </c>
      <c r="J150" s="339" t="s">
        <v>546</v>
      </c>
      <c r="K150" s="335"/>
    </row>
    <row r="151" ht="15" customHeight="1">
      <c r="B151" s="314"/>
      <c r="C151" s="339" t="s">
        <v>445</v>
      </c>
      <c r="D151" s="292"/>
      <c r="E151" s="292"/>
      <c r="F151" s="340" t="s">
        <v>496</v>
      </c>
      <c r="G151" s="292"/>
      <c r="H151" s="339" t="s">
        <v>556</v>
      </c>
      <c r="I151" s="339" t="s">
        <v>498</v>
      </c>
      <c r="J151" s="339" t="s">
        <v>546</v>
      </c>
      <c r="K151" s="335"/>
    </row>
    <row r="152" ht="15" customHeight="1">
      <c r="B152" s="314"/>
      <c r="C152" s="339" t="s">
        <v>501</v>
      </c>
      <c r="D152" s="292"/>
      <c r="E152" s="292"/>
      <c r="F152" s="340" t="s">
        <v>502</v>
      </c>
      <c r="G152" s="292"/>
      <c r="H152" s="339" t="s">
        <v>535</v>
      </c>
      <c r="I152" s="339" t="s">
        <v>498</v>
      </c>
      <c r="J152" s="339">
        <v>50</v>
      </c>
      <c r="K152" s="335"/>
    </row>
    <row r="153" ht="15" customHeight="1">
      <c r="B153" s="314"/>
      <c r="C153" s="339" t="s">
        <v>504</v>
      </c>
      <c r="D153" s="292"/>
      <c r="E153" s="292"/>
      <c r="F153" s="340" t="s">
        <v>496</v>
      </c>
      <c r="G153" s="292"/>
      <c r="H153" s="339" t="s">
        <v>535</v>
      </c>
      <c r="I153" s="339" t="s">
        <v>506</v>
      </c>
      <c r="J153" s="339"/>
      <c r="K153" s="335"/>
    </row>
    <row r="154" ht="15" customHeight="1">
      <c r="B154" s="314"/>
      <c r="C154" s="339" t="s">
        <v>515</v>
      </c>
      <c r="D154" s="292"/>
      <c r="E154" s="292"/>
      <c r="F154" s="340" t="s">
        <v>502</v>
      </c>
      <c r="G154" s="292"/>
      <c r="H154" s="339" t="s">
        <v>535</v>
      </c>
      <c r="I154" s="339" t="s">
        <v>498</v>
      </c>
      <c r="J154" s="339">
        <v>50</v>
      </c>
      <c r="K154" s="335"/>
    </row>
    <row r="155" ht="15" customHeight="1">
      <c r="B155" s="314"/>
      <c r="C155" s="339" t="s">
        <v>523</v>
      </c>
      <c r="D155" s="292"/>
      <c r="E155" s="292"/>
      <c r="F155" s="340" t="s">
        <v>502</v>
      </c>
      <c r="G155" s="292"/>
      <c r="H155" s="339" t="s">
        <v>535</v>
      </c>
      <c r="I155" s="339" t="s">
        <v>498</v>
      </c>
      <c r="J155" s="339">
        <v>50</v>
      </c>
      <c r="K155" s="335"/>
    </row>
    <row r="156" ht="15" customHeight="1">
      <c r="B156" s="314"/>
      <c r="C156" s="339" t="s">
        <v>521</v>
      </c>
      <c r="D156" s="292"/>
      <c r="E156" s="292"/>
      <c r="F156" s="340" t="s">
        <v>502</v>
      </c>
      <c r="G156" s="292"/>
      <c r="H156" s="339" t="s">
        <v>535</v>
      </c>
      <c r="I156" s="339" t="s">
        <v>498</v>
      </c>
      <c r="J156" s="339">
        <v>50</v>
      </c>
      <c r="K156" s="335"/>
    </row>
    <row r="157" ht="15" customHeight="1">
      <c r="B157" s="314"/>
      <c r="C157" s="339" t="s">
        <v>90</v>
      </c>
      <c r="D157" s="292"/>
      <c r="E157" s="292"/>
      <c r="F157" s="340" t="s">
        <v>496</v>
      </c>
      <c r="G157" s="292"/>
      <c r="H157" s="339" t="s">
        <v>557</v>
      </c>
      <c r="I157" s="339" t="s">
        <v>498</v>
      </c>
      <c r="J157" s="339" t="s">
        <v>558</v>
      </c>
      <c r="K157" s="335"/>
    </row>
    <row r="158" ht="15" customHeight="1">
      <c r="B158" s="314"/>
      <c r="C158" s="339" t="s">
        <v>559</v>
      </c>
      <c r="D158" s="292"/>
      <c r="E158" s="292"/>
      <c r="F158" s="340" t="s">
        <v>496</v>
      </c>
      <c r="G158" s="292"/>
      <c r="H158" s="339" t="s">
        <v>560</v>
      </c>
      <c r="I158" s="339" t="s">
        <v>530</v>
      </c>
      <c r="J158" s="339"/>
      <c r="K158" s="335"/>
    </row>
    <row r="159" ht="15" customHeight="1">
      <c r="B159" s="341"/>
      <c r="C159" s="323"/>
      <c r="D159" s="323"/>
      <c r="E159" s="323"/>
      <c r="F159" s="323"/>
      <c r="G159" s="323"/>
      <c r="H159" s="323"/>
      <c r="I159" s="323"/>
      <c r="J159" s="323"/>
      <c r="K159" s="342"/>
    </row>
    <row r="160" ht="18.75" customHeight="1">
      <c r="B160" s="288"/>
      <c r="C160" s="292"/>
      <c r="D160" s="292"/>
      <c r="E160" s="292"/>
      <c r="F160" s="313"/>
      <c r="G160" s="292"/>
      <c r="H160" s="292"/>
      <c r="I160" s="292"/>
      <c r="J160" s="292"/>
      <c r="K160" s="288"/>
    </row>
    <row r="161" ht="18.75" customHeight="1">
      <c r="B161" s="299"/>
      <c r="C161" s="299"/>
      <c r="D161" s="299"/>
      <c r="E161" s="299"/>
      <c r="F161" s="299"/>
      <c r="G161" s="299"/>
      <c r="H161" s="299"/>
      <c r="I161" s="299"/>
      <c r="J161" s="299"/>
      <c r="K161" s="299"/>
    </row>
    <row r="162" ht="7.5" customHeight="1">
      <c r="B162" s="278"/>
      <c r="C162" s="279"/>
      <c r="D162" s="279"/>
      <c r="E162" s="279"/>
      <c r="F162" s="279"/>
      <c r="G162" s="279"/>
      <c r="H162" s="279"/>
      <c r="I162" s="279"/>
      <c r="J162" s="279"/>
      <c r="K162" s="280"/>
    </row>
    <row r="163" ht="45" customHeight="1">
      <c r="B163" s="281"/>
      <c r="C163" s="282" t="s">
        <v>561</v>
      </c>
      <c r="D163" s="282"/>
      <c r="E163" s="282"/>
      <c r="F163" s="282"/>
      <c r="G163" s="282"/>
      <c r="H163" s="282"/>
      <c r="I163" s="282"/>
      <c r="J163" s="282"/>
      <c r="K163" s="283"/>
    </row>
    <row r="164" ht="17.25" customHeight="1">
      <c r="B164" s="281"/>
      <c r="C164" s="306" t="s">
        <v>490</v>
      </c>
      <c r="D164" s="306"/>
      <c r="E164" s="306"/>
      <c r="F164" s="306" t="s">
        <v>491</v>
      </c>
      <c r="G164" s="343"/>
      <c r="H164" s="344" t="s">
        <v>108</v>
      </c>
      <c r="I164" s="344" t="s">
        <v>55</v>
      </c>
      <c r="J164" s="306" t="s">
        <v>492</v>
      </c>
      <c r="K164" s="283"/>
    </row>
    <row r="165" ht="17.25" customHeight="1">
      <c r="B165" s="284"/>
      <c r="C165" s="308" t="s">
        <v>493</v>
      </c>
      <c r="D165" s="308"/>
      <c r="E165" s="308"/>
      <c r="F165" s="309" t="s">
        <v>494</v>
      </c>
      <c r="G165" s="345"/>
      <c r="H165" s="346"/>
      <c r="I165" s="346"/>
      <c r="J165" s="308" t="s">
        <v>495</v>
      </c>
      <c r="K165" s="286"/>
    </row>
    <row r="166" ht="5.25" customHeight="1">
      <c r="B166" s="314"/>
      <c r="C166" s="311"/>
      <c r="D166" s="311"/>
      <c r="E166" s="311"/>
      <c r="F166" s="311"/>
      <c r="G166" s="312"/>
      <c r="H166" s="311"/>
      <c r="I166" s="311"/>
      <c r="J166" s="311"/>
      <c r="K166" s="335"/>
    </row>
    <row r="167" ht="15" customHeight="1">
      <c r="B167" s="314"/>
      <c r="C167" s="292" t="s">
        <v>499</v>
      </c>
      <c r="D167" s="292"/>
      <c r="E167" s="292"/>
      <c r="F167" s="313" t="s">
        <v>496</v>
      </c>
      <c r="G167" s="292"/>
      <c r="H167" s="292" t="s">
        <v>535</v>
      </c>
      <c r="I167" s="292" t="s">
        <v>498</v>
      </c>
      <c r="J167" s="292">
        <v>120</v>
      </c>
      <c r="K167" s="335"/>
    </row>
    <row r="168" ht="15" customHeight="1">
      <c r="B168" s="314"/>
      <c r="C168" s="292" t="s">
        <v>544</v>
      </c>
      <c r="D168" s="292"/>
      <c r="E168" s="292"/>
      <c r="F168" s="313" t="s">
        <v>496</v>
      </c>
      <c r="G168" s="292"/>
      <c r="H168" s="292" t="s">
        <v>545</v>
      </c>
      <c r="I168" s="292" t="s">
        <v>498</v>
      </c>
      <c r="J168" s="292" t="s">
        <v>546</v>
      </c>
      <c r="K168" s="335"/>
    </row>
    <row r="169" ht="15" customHeight="1">
      <c r="B169" s="314"/>
      <c r="C169" s="292" t="s">
        <v>445</v>
      </c>
      <c r="D169" s="292"/>
      <c r="E169" s="292"/>
      <c r="F169" s="313" t="s">
        <v>496</v>
      </c>
      <c r="G169" s="292"/>
      <c r="H169" s="292" t="s">
        <v>562</v>
      </c>
      <c r="I169" s="292" t="s">
        <v>498</v>
      </c>
      <c r="J169" s="292" t="s">
        <v>546</v>
      </c>
      <c r="K169" s="335"/>
    </row>
    <row r="170" ht="15" customHeight="1">
      <c r="B170" s="314"/>
      <c r="C170" s="292" t="s">
        <v>501</v>
      </c>
      <c r="D170" s="292"/>
      <c r="E170" s="292"/>
      <c r="F170" s="313" t="s">
        <v>502</v>
      </c>
      <c r="G170" s="292"/>
      <c r="H170" s="292" t="s">
        <v>562</v>
      </c>
      <c r="I170" s="292" t="s">
        <v>498</v>
      </c>
      <c r="J170" s="292">
        <v>50</v>
      </c>
      <c r="K170" s="335"/>
    </row>
    <row r="171" ht="15" customHeight="1">
      <c r="B171" s="314"/>
      <c r="C171" s="292" t="s">
        <v>504</v>
      </c>
      <c r="D171" s="292"/>
      <c r="E171" s="292"/>
      <c r="F171" s="313" t="s">
        <v>496</v>
      </c>
      <c r="G171" s="292"/>
      <c r="H171" s="292" t="s">
        <v>562</v>
      </c>
      <c r="I171" s="292" t="s">
        <v>506</v>
      </c>
      <c r="J171" s="292"/>
      <c r="K171" s="335"/>
    </row>
    <row r="172" ht="15" customHeight="1">
      <c r="B172" s="314"/>
      <c r="C172" s="292" t="s">
        <v>515</v>
      </c>
      <c r="D172" s="292"/>
      <c r="E172" s="292"/>
      <c r="F172" s="313" t="s">
        <v>502</v>
      </c>
      <c r="G172" s="292"/>
      <c r="H172" s="292" t="s">
        <v>562</v>
      </c>
      <c r="I172" s="292" t="s">
        <v>498</v>
      </c>
      <c r="J172" s="292">
        <v>50</v>
      </c>
      <c r="K172" s="335"/>
    </row>
    <row r="173" ht="15" customHeight="1">
      <c r="B173" s="314"/>
      <c r="C173" s="292" t="s">
        <v>523</v>
      </c>
      <c r="D173" s="292"/>
      <c r="E173" s="292"/>
      <c r="F173" s="313" t="s">
        <v>502</v>
      </c>
      <c r="G173" s="292"/>
      <c r="H173" s="292" t="s">
        <v>562</v>
      </c>
      <c r="I173" s="292" t="s">
        <v>498</v>
      </c>
      <c r="J173" s="292">
        <v>50</v>
      </c>
      <c r="K173" s="335"/>
    </row>
    <row r="174" ht="15" customHeight="1">
      <c r="B174" s="314"/>
      <c r="C174" s="292" t="s">
        <v>521</v>
      </c>
      <c r="D174" s="292"/>
      <c r="E174" s="292"/>
      <c r="F174" s="313" t="s">
        <v>502</v>
      </c>
      <c r="G174" s="292"/>
      <c r="H174" s="292" t="s">
        <v>562</v>
      </c>
      <c r="I174" s="292" t="s">
        <v>498</v>
      </c>
      <c r="J174" s="292">
        <v>50</v>
      </c>
      <c r="K174" s="335"/>
    </row>
    <row r="175" ht="15" customHeight="1">
      <c r="B175" s="314"/>
      <c r="C175" s="292" t="s">
        <v>107</v>
      </c>
      <c r="D175" s="292"/>
      <c r="E175" s="292"/>
      <c r="F175" s="313" t="s">
        <v>496</v>
      </c>
      <c r="G175" s="292"/>
      <c r="H175" s="292" t="s">
        <v>563</v>
      </c>
      <c r="I175" s="292" t="s">
        <v>564</v>
      </c>
      <c r="J175" s="292"/>
      <c r="K175" s="335"/>
    </row>
    <row r="176" ht="15" customHeight="1">
      <c r="B176" s="314"/>
      <c r="C176" s="292" t="s">
        <v>55</v>
      </c>
      <c r="D176" s="292"/>
      <c r="E176" s="292"/>
      <c r="F176" s="313" t="s">
        <v>496</v>
      </c>
      <c r="G176" s="292"/>
      <c r="H176" s="292" t="s">
        <v>565</v>
      </c>
      <c r="I176" s="292" t="s">
        <v>566</v>
      </c>
      <c r="J176" s="292">
        <v>1</v>
      </c>
      <c r="K176" s="335"/>
    </row>
    <row r="177" ht="15" customHeight="1">
      <c r="B177" s="314"/>
      <c r="C177" s="292" t="s">
        <v>51</v>
      </c>
      <c r="D177" s="292"/>
      <c r="E177" s="292"/>
      <c r="F177" s="313" t="s">
        <v>496</v>
      </c>
      <c r="G177" s="292"/>
      <c r="H177" s="292" t="s">
        <v>567</v>
      </c>
      <c r="I177" s="292" t="s">
        <v>498</v>
      </c>
      <c r="J177" s="292">
        <v>20</v>
      </c>
      <c r="K177" s="335"/>
    </row>
    <row r="178" ht="15" customHeight="1">
      <c r="B178" s="314"/>
      <c r="C178" s="292" t="s">
        <v>108</v>
      </c>
      <c r="D178" s="292"/>
      <c r="E178" s="292"/>
      <c r="F178" s="313" t="s">
        <v>496</v>
      </c>
      <c r="G178" s="292"/>
      <c r="H178" s="292" t="s">
        <v>568</v>
      </c>
      <c r="I178" s="292" t="s">
        <v>498</v>
      </c>
      <c r="J178" s="292">
        <v>255</v>
      </c>
      <c r="K178" s="335"/>
    </row>
    <row r="179" ht="15" customHeight="1">
      <c r="B179" s="314"/>
      <c r="C179" s="292" t="s">
        <v>109</v>
      </c>
      <c r="D179" s="292"/>
      <c r="E179" s="292"/>
      <c r="F179" s="313" t="s">
        <v>496</v>
      </c>
      <c r="G179" s="292"/>
      <c r="H179" s="292" t="s">
        <v>461</v>
      </c>
      <c r="I179" s="292" t="s">
        <v>498</v>
      </c>
      <c r="J179" s="292">
        <v>10</v>
      </c>
      <c r="K179" s="335"/>
    </row>
    <row r="180" ht="15" customHeight="1">
      <c r="B180" s="314"/>
      <c r="C180" s="292" t="s">
        <v>110</v>
      </c>
      <c r="D180" s="292"/>
      <c r="E180" s="292"/>
      <c r="F180" s="313" t="s">
        <v>496</v>
      </c>
      <c r="G180" s="292"/>
      <c r="H180" s="292" t="s">
        <v>569</v>
      </c>
      <c r="I180" s="292" t="s">
        <v>530</v>
      </c>
      <c r="J180" s="292"/>
      <c r="K180" s="335"/>
    </row>
    <row r="181" ht="15" customHeight="1">
      <c r="B181" s="314"/>
      <c r="C181" s="292" t="s">
        <v>570</v>
      </c>
      <c r="D181" s="292"/>
      <c r="E181" s="292"/>
      <c r="F181" s="313" t="s">
        <v>496</v>
      </c>
      <c r="G181" s="292"/>
      <c r="H181" s="292" t="s">
        <v>571</v>
      </c>
      <c r="I181" s="292" t="s">
        <v>530</v>
      </c>
      <c r="J181" s="292"/>
      <c r="K181" s="335"/>
    </row>
    <row r="182" ht="15" customHeight="1">
      <c r="B182" s="314"/>
      <c r="C182" s="292" t="s">
        <v>559</v>
      </c>
      <c r="D182" s="292"/>
      <c r="E182" s="292"/>
      <c r="F182" s="313" t="s">
        <v>496</v>
      </c>
      <c r="G182" s="292"/>
      <c r="H182" s="292" t="s">
        <v>572</v>
      </c>
      <c r="I182" s="292" t="s">
        <v>530</v>
      </c>
      <c r="J182" s="292"/>
      <c r="K182" s="335"/>
    </row>
    <row r="183" ht="15" customHeight="1">
      <c r="B183" s="314"/>
      <c r="C183" s="292" t="s">
        <v>112</v>
      </c>
      <c r="D183" s="292"/>
      <c r="E183" s="292"/>
      <c r="F183" s="313" t="s">
        <v>502</v>
      </c>
      <c r="G183" s="292"/>
      <c r="H183" s="292" t="s">
        <v>573</v>
      </c>
      <c r="I183" s="292" t="s">
        <v>498</v>
      </c>
      <c r="J183" s="292">
        <v>50</v>
      </c>
      <c r="K183" s="335"/>
    </row>
    <row r="184" ht="15" customHeight="1">
      <c r="B184" s="314"/>
      <c r="C184" s="292" t="s">
        <v>574</v>
      </c>
      <c r="D184" s="292"/>
      <c r="E184" s="292"/>
      <c r="F184" s="313" t="s">
        <v>502</v>
      </c>
      <c r="G184" s="292"/>
      <c r="H184" s="292" t="s">
        <v>575</v>
      </c>
      <c r="I184" s="292" t="s">
        <v>576</v>
      </c>
      <c r="J184" s="292"/>
      <c r="K184" s="335"/>
    </row>
    <row r="185" ht="15" customHeight="1">
      <c r="B185" s="314"/>
      <c r="C185" s="292" t="s">
        <v>577</v>
      </c>
      <c r="D185" s="292"/>
      <c r="E185" s="292"/>
      <c r="F185" s="313" t="s">
        <v>502</v>
      </c>
      <c r="G185" s="292"/>
      <c r="H185" s="292" t="s">
        <v>578</v>
      </c>
      <c r="I185" s="292" t="s">
        <v>576</v>
      </c>
      <c r="J185" s="292"/>
      <c r="K185" s="335"/>
    </row>
    <row r="186" ht="15" customHeight="1">
      <c r="B186" s="314"/>
      <c r="C186" s="292" t="s">
        <v>579</v>
      </c>
      <c r="D186" s="292"/>
      <c r="E186" s="292"/>
      <c r="F186" s="313" t="s">
        <v>502</v>
      </c>
      <c r="G186" s="292"/>
      <c r="H186" s="292" t="s">
        <v>580</v>
      </c>
      <c r="I186" s="292" t="s">
        <v>576</v>
      </c>
      <c r="J186" s="292"/>
      <c r="K186" s="335"/>
    </row>
    <row r="187" ht="15" customHeight="1">
      <c r="B187" s="314"/>
      <c r="C187" s="347" t="s">
        <v>581</v>
      </c>
      <c r="D187" s="292"/>
      <c r="E187" s="292"/>
      <c r="F187" s="313" t="s">
        <v>502</v>
      </c>
      <c r="G187" s="292"/>
      <c r="H187" s="292" t="s">
        <v>582</v>
      </c>
      <c r="I187" s="292" t="s">
        <v>583</v>
      </c>
      <c r="J187" s="348" t="s">
        <v>584</v>
      </c>
      <c r="K187" s="335"/>
    </row>
    <row r="188" ht="15" customHeight="1">
      <c r="B188" s="314"/>
      <c r="C188" s="298" t="s">
        <v>40</v>
      </c>
      <c r="D188" s="292"/>
      <c r="E188" s="292"/>
      <c r="F188" s="313" t="s">
        <v>496</v>
      </c>
      <c r="G188" s="292"/>
      <c r="H188" s="288" t="s">
        <v>585</v>
      </c>
      <c r="I188" s="292" t="s">
        <v>586</v>
      </c>
      <c r="J188" s="292"/>
      <c r="K188" s="335"/>
    </row>
    <row r="189" ht="15" customHeight="1">
      <c r="B189" s="314"/>
      <c r="C189" s="298" t="s">
        <v>587</v>
      </c>
      <c r="D189" s="292"/>
      <c r="E189" s="292"/>
      <c r="F189" s="313" t="s">
        <v>496</v>
      </c>
      <c r="G189" s="292"/>
      <c r="H189" s="292" t="s">
        <v>588</v>
      </c>
      <c r="I189" s="292" t="s">
        <v>530</v>
      </c>
      <c r="J189" s="292"/>
      <c r="K189" s="335"/>
    </row>
    <row r="190" ht="15" customHeight="1">
      <c r="B190" s="314"/>
      <c r="C190" s="298" t="s">
        <v>589</v>
      </c>
      <c r="D190" s="292"/>
      <c r="E190" s="292"/>
      <c r="F190" s="313" t="s">
        <v>496</v>
      </c>
      <c r="G190" s="292"/>
      <c r="H190" s="292" t="s">
        <v>590</v>
      </c>
      <c r="I190" s="292" t="s">
        <v>530</v>
      </c>
      <c r="J190" s="292"/>
      <c r="K190" s="335"/>
    </row>
    <row r="191" ht="15" customHeight="1">
      <c r="B191" s="314"/>
      <c r="C191" s="298" t="s">
        <v>591</v>
      </c>
      <c r="D191" s="292"/>
      <c r="E191" s="292"/>
      <c r="F191" s="313" t="s">
        <v>502</v>
      </c>
      <c r="G191" s="292"/>
      <c r="H191" s="292" t="s">
        <v>592</v>
      </c>
      <c r="I191" s="292" t="s">
        <v>530</v>
      </c>
      <c r="J191" s="292"/>
      <c r="K191" s="335"/>
    </row>
    <row r="192" ht="15" customHeight="1">
      <c r="B192" s="341"/>
      <c r="C192" s="349"/>
      <c r="D192" s="323"/>
      <c r="E192" s="323"/>
      <c r="F192" s="323"/>
      <c r="G192" s="323"/>
      <c r="H192" s="323"/>
      <c r="I192" s="323"/>
      <c r="J192" s="323"/>
      <c r="K192" s="342"/>
    </row>
    <row r="193" ht="18.75" customHeight="1">
      <c r="B193" s="288"/>
      <c r="C193" s="292"/>
      <c r="D193" s="292"/>
      <c r="E193" s="292"/>
      <c r="F193" s="313"/>
      <c r="G193" s="292"/>
      <c r="H193" s="292"/>
      <c r="I193" s="292"/>
      <c r="J193" s="292"/>
      <c r="K193" s="288"/>
    </row>
    <row r="194" ht="18.75" customHeight="1">
      <c r="B194" s="288"/>
      <c r="C194" s="292"/>
      <c r="D194" s="292"/>
      <c r="E194" s="292"/>
      <c r="F194" s="313"/>
      <c r="G194" s="292"/>
      <c r="H194" s="292"/>
      <c r="I194" s="292"/>
      <c r="J194" s="292"/>
      <c r="K194" s="288"/>
    </row>
    <row r="195" ht="18.75" customHeight="1">
      <c r="B195" s="299"/>
      <c r="C195" s="299"/>
      <c r="D195" s="299"/>
      <c r="E195" s="299"/>
      <c r="F195" s="299"/>
      <c r="G195" s="299"/>
      <c r="H195" s="299"/>
      <c r="I195" s="299"/>
      <c r="J195" s="299"/>
      <c r="K195" s="299"/>
    </row>
    <row r="196" ht="13.5">
      <c r="B196" s="278"/>
      <c r="C196" s="279"/>
      <c r="D196" s="279"/>
      <c r="E196" s="279"/>
      <c r="F196" s="279"/>
      <c r="G196" s="279"/>
      <c r="H196" s="279"/>
      <c r="I196" s="279"/>
      <c r="J196" s="279"/>
      <c r="K196" s="280"/>
    </row>
    <row r="197" ht="21">
      <c r="B197" s="281"/>
      <c r="C197" s="282" t="s">
        <v>593</v>
      </c>
      <c r="D197" s="282"/>
      <c r="E197" s="282"/>
      <c r="F197" s="282"/>
      <c r="G197" s="282"/>
      <c r="H197" s="282"/>
      <c r="I197" s="282"/>
      <c r="J197" s="282"/>
      <c r="K197" s="283"/>
    </row>
    <row r="198" ht="25.5" customHeight="1">
      <c r="B198" s="281"/>
      <c r="C198" s="350" t="s">
        <v>594</v>
      </c>
      <c r="D198" s="350"/>
      <c r="E198" s="350"/>
      <c r="F198" s="350" t="s">
        <v>595</v>
      </c>
      <c r="G198" s="351"/>
      <c r="H198" s="350" t="s">
        <v>596</v>
      </c>
      <c r="I198" s="350"/>
      <c r="J198" s="350"/>
      <c r="K198" s="283"/>
    </row>
    <row r="199" ht="5.25" customHeight="1">
      <c r="B199" s="314"/>
      <c r="C199" s="311"/>
      <c r="D199" s="311"/>
      <c r="E199" s="311"/>
      <c r="F199" s="311"/>
      <c r="G199" s="292"/>
      <c r="H199" s="311"/>
      <c r="I199" s="311"/>
      <c r="J199" s="311"/>
      <c r="K199" s="335"/>
    </row>
    <row r="200" ht="15" customHeight="1">
      <c r="B200" s="314"/>
      <c r="C200" s="292" t="s">
        <v>586</v>
      </c>
      <c r="D200" s="292"/>
      <c r="E200" s="292"/>
      <c r="F200" s="313" t="s">
        <v>41</v>
      </c>
      <c r="G200" s="292"/>
      <c r="H200" s="292" t="s">
        <v>597</v>
      </c>
      <c r="I200" s="292"/>
      <c r="J200" s="292"/>
      <c r="K200" s="335"/>
    </row>
    <row r="201" ht="15" customHeight="1">
      <c r="B201" s="314"/>
      <c r="C201" s="320"/>
      <c r="D201" s="292"/>
      <c r="E201" s="292"/>
      <c r="F201" s="313" t="s">
        <v>42</v>
      </c>
      <c r="G201" s="292"/>
      <c r="H201" s="292" t="s">
        <v>598</v>
      </c>
      <c r="I201" s="292"/>
      <c r="J201" s="292"/>
      <c r="K201" s="335"/>
    </row>
    <row r="202" ht="15" customHeight="1">
      <c r="B202" s="314"/>
      <c r="C202" s="320"/>
      <c r="D202" s="292"/>
      <c r="E202" s="292"/>
      <c r="F202" s="313" t="s">
        <v>45</v>
      </c>
      <c r="G202" s="292"/>
      <c r="H202" s="292" t="s">
        <v>599</v>
      </c>
      <c r="I202" s="292"/>
      <c r="J202" s="292"/>
      <c r="K202" s="335"/>
    </row>
    <row r="203" ht="15" customHeight="1">
      <c r="B203" s="314"/>
      <c r="C203" s="292"/>
      <c r="D203" s="292"/>
      <c r="E203" s="292"/>
      <c r="F203" s="313" t="s">
        <v>43</v>
      </c>
      <c r="G203" s="292"/>
      <c r="H203" s="292" t="s">
        <v>600</v>
      </c>
      <c r="I203" s="292"/>
      <c r="J203" s="292"/>
      <c r="K203" s="335"/>
    </row>
    <row r="204" ht="15" customHeight="1">
      <c r="B204" s="314"/>
      <c r="C204" s="292"/>
      <c r="D204" s="292"/>
      <c r="E204" s="292"/>
      <c r="F204" s="313" t="s">
        <v>44</v>
      </c>
      <c r="G204" s="292"/>
      <c r="H204" s="292" t="s">
        <v>601</v>
      </c>
      <c r="I204" s="292"/>
      <c r="J204" s="292"/>
      <c r="K204" s="335"/>
    </row>
    <row r="205" ht="15" customHeight="1">
      <c r="B205" s="314"/>
      <c r="C205" s="292"/>
      <c r="D205" s="292"/>
      <c r="E205" s="292"/>
      <c r="F205" s="313"/>
      <c r="G205" s="292"/>
      <c r="H205" s="292"/>
      <c r="I205" s="292"/>
      <c r="J205" s="292"/>
      <c r="K205" s="335"/>
    </row>
    <row r="206" ht="15" customHeight="1">
      <c r="B206" s="314"/>
      <c r="C206" s="292" t="s">
        <v>542</v>
      </c>
      <c r="D206" s="292"/>
      <c r="E206" s="292"/>
      <c r="F206" s="313" t="s">
        <v>77</v>
      </c>
      <c r="G206" s="292"/>
      <c r="H206" s="292" t="s">
        <v>602</v>
      </c>
      <c r="I206" s="292"/>
      <c r="J206" s="292"/>
      <c r="K206" s="335"/>
    </row>
    <row r="207" ht="15" customHeight="1">
      <c r="B207" s="314"/>
      <c r="C207" s="320"/>
      <c r="D207" s="292"/>
      <c r="E207" s="292"/>
      <c r="F207" s="313" t="s">
        <v>439</v>
      </c>
      <c r="G207" s="292"/>
      <c r="H207" s="292" t="s">
        <v>440</v>
      </c>
      <c r="I207" s="292"/>
      <c r="J207" s="292"/>
      <c r="K207" s="335"/>
    </row>
    <row r="208" ht="15" customHeight="1">
      <c r="B208" s="314"/>
      <c r="C208" s="292"/>
      <c r="D208" s="292"/>
      <c r="E208" s="292"/>
      <c r="F208" s="313" t="s">
        <v>437</v>
      </c>
      <c r="G208" s="292"/>
      <c r="H208" s="292" t="s">
        <v>603</v>
      </c>
      <c r="I208" s="292"/>
      <c r="J208" s="292"/>
      <c r="K208" s="335"/>
    </row>
    <row r="209" ht="15" customHeight="1">
      <c r="B209" s="352"/>
      <c r="C209" s="320"/>
      <c r="D209" s="320"/>
      <c r="E209" s="320"/>
      <c r="F209" s="313" t="s">
        <v>441</v>
      </c>
      <c r="G209" s="298"/>
      <c r="H209" s="339" t="s">
        <v>442</v>
      </c>
      <c r="I209" s="339"/>
      <c r="J209" s="339"/>
      <c r="K209" s="353"/>
    </row>
    <row r="210" ht="15" customHeight="1">
      <c r="B210" s="352"/>
      <c r="C210" s="320"/>
      <c r="D210" s="320"/>
      <c r="E210" s="320"/>
      <c r="F210" s="313" t="s">
        <v>443</v>
      </c>
      <c r="G210" s="298"/>
      <c r="H210" s="339" t="s">
        <v>604</v>
      </c>
      <c r="I210" s="339"/>
      <c r="J210" s="339"/>
      <c r="K210" s="353"/>
    </row>
    <row r="211" ht="15" customHeight="1">
      <c r="B211" s="352"/>
      <c r="C211" s="320"/>
      <c r="D211" s="320"/>
      <c r="E211" s="320"/>
      <c r="F211" s="354"/>
      <c r="G211" s="298"/>
      <c r="H211" s="355"/>
      <c r="I211" s="355"/>
      <c r="J211" s="355"/>
      <c r="K211" s="353"/>
    </row>
    <row r="212" ht="15" customHeight="1">
      <c r="B212" s="352"/>
      <c r="C212" s="292" t="s">
        <v>566</v>
      </c>
      <c r="D212" s="320"/>
      <c r="E212" s="320"/>
      <c r="F212" s="313">
        <v>1</v>
      </c>
      <c r="G212" s="298"/>
      <c r="H212" s="339" t="s">
        <v>605</v>
      </c>
      <c r="I212" s="339"/>
      <c r="J212" s="339"/>
      <c r="K212" s="353"/>
    </row>
    <row r="213" ht="15" customHeight="1">
      <c r="B213" s="352"/>
      <c r="C213" s="320"/>
      <c r="D213" s="320"/>
      <c r="E213" s="320"/>
      <c r="F213" s="313">
        <v>2</v>
      </c>
      <c r="G213" s="298"/>
      <c r="H213" s="339" t="s">
        <v>606</v>
      </c>
      <c r="I213" s="339"/>
      <c r="J213" s="339"/>
      <c r="K213" s="353"/>
    </row>
    <row r="214" ht="15" customHeight="1">
      <c r="B214" s="352"/>
      <c r="C214" s="320"/>
      <c r="D214" s="320"/>
      <c r="E214" s="320"/>
      <c r="F214" s="313">
        <v>3</v>
      </c>
      <c r="G214" s="298"/>
      <c r="H214" s="339" t="s">
        <v>607</v>
      </c>
      <c r="I214" s="339"/>
      <c r="J214" s="339"/>
      <c r="K214" s="353"/>
    </row>
    <row r="215" ht="15" customHeight="1">
      <c r="B215" s="352"/>
      <c r="C215" s="320"/>
      <c r="D215" s="320"/>
      <c r="E215" s="320"/>
      <c r="F215" s="313">
        <v>4</v>
      </c>
      <c r="G215" s="298"/>
      <c r="H215" s="339" t="s">
        <v>608</v>
      </c>
      <c r="I215" s="339"/>
      <c r="J215" s="339"/>
      <c r="K215" s="353"/>
    </row>
    <row r="216" ht="12.75" customHeight="1">
      <c r="B216" s="356"/>
      <c r="C216" s="357"/>
      <c r="D216" s="357"/>
      <c r="E216" s="357"/>
      <c r="F216" s="357"/>
      <c r="G216" s="357"/>
      <c r="H216" s="357"/>
      <c r="I216" s="357"/>
      <c r="J216" s="357"/>
      <c r="K216" s="358"/>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pc2013\Adam Kurdík</dc:creator>
  <cp:lastModifiedBy>pc2013\Adam Kurdík</cp:lastModifiedBy>
  <dcterms:created xsi:type="dcterms:W3CDTF">2018-09-25T05:33:04Z</dcterms:created>
  <dcterms:modified xsi:type="dcterms:W3CDTF">2018-09-25T05:33:09Z</dcterms:modified>
</cp:coreProperties>
</file>