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zak.jaroslav\OneDrive - Jihomoravský kraj\Documents\Dokumenty\PO OSV\Domov Horizont\17 Zateplení A, B OPŽP\PD Domov Horizont\"/>
    </mc:Choice>
  </mc:AlternateContent>
  <xr:revisionPtr revIDLastSave="2" documentId="8_{B6652911-CDF6-459D-80D0-6C57826E9B83}" xr6:coauthVersionLast="36" xr6:coauthVersionMax="36" xr10:uidLastSave="{3AB6A178-FC1A-4E4A-9A82-5BECA901CFEE}"/>
  <bookViews>
    <workbookView xWindow="360" yWindow="270" windowWidth="18735" windowHeight="1221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 OVN OVN Naklady" sheetId="12" r:id="rId4"/>
    <sheet name="A-01 01 Pol" sheetId="13" r:id="rId5"/>
    <sheet name="B-01 01 Pol" sheetId="14" r:id="rId6"/>
    <sheet name="SK-01 01 Pol" sheetId="15" r:id="rId7"/>
  </sheets>
  <externalReferences>
    <externalReference r:id="rId8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 OVN OVN Naklady'!$1:$7</definedName>
    <definedName name="_xlnm.Print_Titles" localSheetId="4">'A-01 01 Pol'!$1:$7</definedName>
    <definedName name="_xlnm.Print_Titles" localSheetId="5">'B-01 01 Pol'!$1:$7</definedName>
    <definedName name="_xlnm.Print_Titles" localSheetId="6">'SK-01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OVN OVN Naklady'!$A$1:$W$28</definedName>
    <definedName name="_xlnm.Print_Area" localSheetId="4">'A-01 01 Pol'!$A$1:$W$441</definedName>
    <definedName name="_xlnm.Print_Area" localSheetId="5">'B-01 01 Pol'!$A$1:$W$412</definedName>
    <definedName name="_xlnm.Print_Area" localSheetId="6">'SK-01 01 Pol'!$A$1:$W$202</definedName>
    <definedName name="_xlnm.Print_Area" localSheetId="1">Stavba!$A$1:$J$87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790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" i="15" l="1"/>
  <c r="G9" i="15"/>
  <c r="M9" i="15" s="1"/>
  <c r="M8" i="15" s="1"/>
  <c r="I9" i="15"/>
  <c r="I8" i="15" s="1"/>
  <c r="K9" i="15"/>
  <c r="K8" i="15" s="1"/>
  <c r="O9" i="15"/>
  <c r="O8" i="15" s="1"/>
  <c r="Q9" i="15"/>
  <c r="Q8" i="15" s="1"/>
  <c r="V9" i="15"/>
  <c r="G22" i="15"/>
  <c r="M22" i="15" s="1"/>
  <c r="I22" i="15"/>
  <c r="K22" i="15"/>
  <c r="O22" i="15"/>
  <c r="Q22" i="15"/>
  <c r="V22" i="15"/>
  <c r="G24" i="15"/>
  <c r="I24" i="15"/>
  <c r="K24" i="15"/>
  <c r="O24" i="15"/>
  <c r="Q24" i="15"/>
  <c r="V24" i="15"/>
  <c r="G26" i="15"/>
  <c r="M26" i="15" s="1"/>
  <c r="I26" i="15"/>
  <c r="K26" i="15"/>
  <c r="O26" i="15"/>
  <c r="Q26" i="15"/>
  <c r="V26" i="15"/>
  <c r="G28" i="15"/>
  <c r="M28" i="15" s="1"/>
  <c r="I28" i="15"/>
  <c r="K28" i="15"/>
  <c r="O28" i="15"/>
  <c r="Q28" i="15"/>
  <c r="V28" i="15"/>
  <c r="G59" i="15"/>
  <c r="I59" i="15"/>
  <c r="K59" i="15"/>
  <c r="M59" i="15"/>
  <c r="O59" i="15"/>
  <c r="Q59" i="15"/>
  <c r="V59" i="15"/>
  <c r="G77" i="15"/>
  <c r="M77" i="15" s="1"/>
  <c r="I77" i="15"/>
  <c r="K77" i="15"/>
  <c r="O77" i="15"/>
  <c r="Q77" i="15"/>
  <c r="V77" i="15"/>
  <c r="G85" i="15"/>
  <c r="M85" i="15" s="1"/>
  <c r="I85" i="15"/>
  <c r="K85" i="15"/>
  <c r="O85" i="15"/>
  <c r="Q85" i="15"/>
  <c r="V85" i="15"/>
  <c r="G87" i="15"/>
  <c r="M87" i="15" s="1"/>
  <c r="I87" i="15"/>
  <c r="K87" i="15"/>
  <c r="O87" i="15"/>
  <c r="Q87" i="15"/>
  <c r="V87" i="15"/>
  <c r="G88" i="15"/>
  <c r="I88" i="15"/>
  <c r="K88" i="15"/>
  <c r="M88" i="15"/>
  <c r="O88" i="15"/>
  <c r="Q88" i="15"/>
  <c r="V88" i="15"/>
  <c r="G90" i="15"/>
  <c r="M90" i="15" s="1"/>
  <c r="I90" i="15"/>
  <c r="K90" i="15"/>
  <c r="O90" i="15"/>
  <c r="Q90" i="15"/>
  <c r="V90" i="15"/>
  <c r="G92" i="15"/>
  <c r="M92" i="15" s="1"/>
  <c r="I92" i="15"/>
  <c r="K92" i="15"/>
  <c r="O92" i="15"/>
  <c r="Q92" i="15"/>
  <c r="V92" i="15"/>
  <c r="G93" i="15"/>
  <c r="M93" i="15" s="1"/>
  <c r="I93" i="15"/>
  <c r="K93" i="15"/>
  <c r="O93" i="15"/>
  <c r="Q93" i="15"/>
  <c r="V93" i="15"/>
  <c r="G94" i="15"/>
  <c r="I94" i="15"/>
  <c r="K94" i="15"/>
  <c r="M94" i="15"/>
  <c r="O94" i="15"/>
  <c r="Q94" i="15"/>
  <c r="V94" i="15"/>
  <c r="G97" i="15"/>
  <c r="M97" i="15" s="1"/>
  <c r="M96" i="15" s="1"/>
  <c r="I97" i="15"/>
  <c r="I96" i="15" s="1"/>
  <c r="K97" i="15"/>
  <c r="K96" i="15" s="1"/>
  <c r="O97" i="15"/>
  <c r="O96" i="15" s="1"/>
  <c r="Q97" i="15"/>
  <c r="Q96" i="15" s="1"/>
  <c r="V97" i="15"/>
  <c r="V96" i="15" s="1"/>
  <c r="G100" i="15"/>
  <c r="I100" i="15"/>
  <c r="K100" i="15"/>
  <c r="M100" i="15"/>
  <c r="O100" i="15"/>
  <c r="Q100" i="15"/>
  <c r="V100" i="15"/>
  <c r="G103" i="15"/>
  <c r="I103" i="15"/>
  <c r="K103" i="15"/>
  <c r="O103" i="15"/>
  <c r="Q103" i="15"/>
  <c r="V103" i="15"/>
  <c r="G105" i="15"/>
  <c r="M105" i="15" s="1"/>
  <c r="I105" i="15"/>
  <c r="K105" i="15"/>
  <c r="O105" i="15"/>
  <c r="Q105" i="15"/>
  <c r="V105" i="15"/>
  <c r="G106" i="15"/>
  <c r="M106" i="15" s="1"/>
  <c r="I106" i="15"/>
  <c r="K106" i="15"/>
  <c r="O106" i="15"/>
  <c r="Q106" i="15"/>
  <c r="V106" i="15"/>
  <c r="G109" i="15"/>
  <c r="I109" i="15"/>
  <c r="K109" i="15"/>
  <c r="M109" i="15"/>
  <c r="O109" i="15"/>
  <c r="Q109" i="15"/>
  <c r="V109" i="15"/>
  <c r="G110" i="15"/>
  <c r="M110" i="15" s="1"/>
  <c r="I110" i="15"/>
  <c r="K110" i="15"/>
  <c r="O110" i="15"/>
  <c r="Q110" i="15"/>
  <c r="V110" i="15"/>
  <c r="G111" i="15"/>
  <c r="M111" i="15" s="1"/>
  <c r="I111" i="15"/>
  <c r="K111" i="15"/>
  <c r="O111" i="15"/>
  <c r="Q111" i="15"/>
  <c r="V111" i="15"/>
  <c r="G112" i="15"/>
  <c r="M112" i="15" s="1"/>
  <c r="I112" i="15"/>
  <c r="K112" i="15"/>
  <c r="O112" i="15"/>
  <c r="Q112" i="15"/>
  <c r="V112" i="15"/>
  <c r="G113" i="15"/>
  <c r="I113" i="15"/>
  <c r="K113" i="15"/>
  <c r="M113" i="15"/>
  <c r="O113" i="15"/>
  <c r="Q113" i="15"/>
  <c r="V113" i="15"/>
  <c r="G114" i="15"/>
  <c r="M114" i="15" s="1"/>
  <c r="I114" i="15"/>
  <c r="K114" i="15"/>
  <c r="O114" i="15"/>
  <c r="Q114" i="15"/>
  <c r="V114" i="15"/>
  <c r="G116" i="15"/>
  <c r="M116" i="15" s="1"/>
  <c r="I116" i="15"/>
  <c r="K116" i="15"/>
  <c r="O116" i="15"/>
  <c r="Q116" i="15"/>
  <c r="V116" i="15"/>
  <c r="G128" i="15"/>
  <c r="M128" i="15" s="1"/>
  <c r="I128" i="15"/>
  <c r="I115" i="15" s="1"/>
  <c r="K128" i="15"/>
  <c r="O128" i="15"/>
  <c r="Q128" i="15"/>
  <c r="V128" i="15"/>
  <c r="K129" i="15"/>
  <c r="V129" i="15"/>
  <c r="G130" i="15"/>
  <c r="G129" i="15" s="1"/>
  <c r="I130" i="15"/>
  <c r="I129" i="15" s="1"/>
  <c r="K130" i="15"/>
  <c r="M130" i="15"/>
  <c r="M129" i="15" s="1"/>
  <c r="O130" i="15"/>
  <c r="O129" i="15" s="1"/>
  <c r="Q130" i="15"/>
  <c r="Q129" i="15" s="1"/>
  <c r="V130" i="15"/>
  <c r="G132" i="15"/>
  <c r="M132" i="15" s="1"/>
  <c r="I132" i="15"/>
  <c r="K132" i="15"/>
  <c r="O132" i="15"/>
  <c r="Q132" i="15"/>
  <c r="V132" i="15"/>
  <c r="G134" i="15"/>
  <c r="M134" i="15" s="1"/>
  <c r="I134" i="15"/>
  <c r="K134" i="15"/>
  <c r="O134" i="15"/>
  <c r="Q134" i="15"/>
  <c r="V134" i="15"/>
  <c r="G135" i="15"/>
  <c r="I135" i="15"/>
  <c r="K135" i="15"/>
  <c r="M135" i="15"/>
  <c r="O135" i="15"/>
  <c r="Q135" i="15"/>
  <c r="V135" i="15"/>
  <c r="G137" i="15"/>
  <c r="M137" i="15" s="1"/>
  <c r="I137" i="15"/>
  <c r="K137" i="15"/>
  <c r="O137" i="15"/>
  <c r="Q137" i="15"/>
  <c r="V137" i="15"/>
  <c r="G139" i="15"/>
  <c r="M139" i="15" s="1"/>
  <c r="I139" i="15"/>
  <c r="K139" i="15"/>
  <c r="O139" i="15"/>
  <c r="Q139" i="15"/>
  <c r="V139" i="15"/>
  <c r="G141" i="15"/>
  <c r="M141" i="15" s="1"/>
  <c r="I141" i="15"/>
  <c r="K141" i="15"/>
  <c r="O141" i="15"/>
  <c r="Q141" i="15"/>
  <c r="V141" i="15"/>
  <c r="G143" i="15"/>
  <c r="I143" i="15"/>
  <c r="K143" i="15"/>
  <c r="M143" i="15"/>
  <c r="O143" i="15"/>
  <c r="Q143" i="15"/>
  <c r="V143" i="15"/>
  <c r="G145" i="15"/>
  <c r="M145" i="15" s="1"/>
  <c r="I145" i="15"/>
  <c r="K145" i="15"/>
  <c r="O145" i="15"/>
  <c r="Q145" i="15"/>
  <c r="V145" i="15"/>
  <c r="G147" i="15"/>
  <c r="I147" i="15"/>
  <c r="K147" i="15"/>
  <c r="O147" i="15"/>
  <c r="Q147" i="15"/>
  <c r="V147" i="15"/>
  <c r="G149" i="15"/>
  <c r="M149" i="15" s="1"/>
  <c r="I149" i="15"/>
  <c r="K149" i="15"/>
  <c r="O149" i="15"/>
  <c r="Q149" i="15"/>
  <c r="V149" i="15"/>
  <c r="G151" i="15"/>
  <c r="M151" i="15" s="1"/>
  <c r="I151" i="15"/>
  <c r="K151" i="15"/>
  <c r="O151" i="15"/>
  <c r="Q151" i="15"/>
  <c r="V151" i="15"/>
  <c r="G152" i="15"/>
  <c r="I152" i="15"/>
  <c r="K152" i="15"/>
  <c r="M152" i="15"/>
  <c r="O152" i="15"/>
  <c r="Q152" i="15"/>
  <c r="V152" i="15"/>
  <c r="G154" i="15"/>
  <c r="M154" i="15" s="1"/>
  <c r="I154" i="15"/>
  <c r="K154" i="15"/>
  <c r="O154" i="15"/>
  <c r="Q154" i="15"/>
  <c r="V154" i="15"/>
  <c r="G155" i="15"/>
  <c r="M155" i="15" s="1"/>
  <c r="I155" i="15"/>
  <c r="K155" i="15"/>
  <c r="O155" i="15"/>
  <c r="Q155" i="15"/>
  <c r="V155" i="15"/>
  <c r="G156" i="15"/>
  <c r="M156" i="15" s="1"/>
  <c r="I156" i="15"/>
  <c r="K156" i="15"/>
  <c r="O156" i="15"/>
  <c r="Q156" i="15"/>
  <c r="V156" i="15"/>
  <c r="G157" i="15"/>
  <c r="I157" i="15"/>
  <c r="K157" i="15"/>
  <c r="M157" i="15"/>
  <c r="O157" i="15"/>
  <c r="Q157" i="15"/>
  <c r="V157" i="15"/>
  <c r="G158" i="15"/>
  <c r="M158" i="15" s="1"/>
  <c r="I158" i="15"/>
  <c r="K158" i="15"/>
  <c r="O158" i="15"/>
  <c r="Q158" i="15"/>
  <c r="V158" i="15"/>
  <c r="G160" i="15"/>
  <c r="M160" i="15" s="1"/>
  <c r="I160" i="15"/>
  <c r="K160" i="15"/>
  <c r="O160" i="15"/>
  <c r="Q160" i="15"/>
  <c r="V160" i="15"/>
  <c r="G162" i="15"/>
  <c r="I162" i="15"/>
  <c r="K162" i="15"/>
  <c r="M162" i="15"/>
  <c r="O162" i="15"/>
  <c r="Q162" i="15"/>
  <c r="V162" i="15"/>
  <c r="G163" i="15"/>
  <c r="M163" i="15" s="1"/>
  <c r="I163" i="15"/>
  <c r="K163" i="15"/>
  <c r="O163" i="15"/>
  <c r="Q163" i="15"/>
  <c r="V163" i="15"/>
  <c r="G164" i="15"/>
  <c r="M164" i="15" s="1"/>
  <c r="I164" i="15"/>
  <c r="K164" i="15"/>
  <c r="O164" i="15"/>
  <c r="Q164" i="15"/>
  <c r="V164" i="15"/>
  <c r="G165" i="15"/>
  <c r="M165" i="15" s="1"/>
  <c r="I165" i="15"/>
  <c r="K165" i="15"/>
  <c r="O165" i="15"/>
  <c r="O161" i="15" s="1"/>
  <c r="Q165" i="15"/>
  <c r="V165" i="15"/>
  <c r="G167" i="15"/>
  <c r="I167" i="15"/>
  <c r="I166" i="15" s="1"/>
  <c r="K167" i="15"/>
  <c r="O167" i="15"/>
  <c r="O166" i="15" s="1"/>
  <c r="Q167" i="15"/>
  <c r="V167" i="15"/>
  <c r="V166" i="15" s="1"/>
  <c r="G169" i="15"/>
  <c r="I169" i="15"/>
  <c r="K169" i="15"/>
  <c r="M169" i="15"/>
  <c r="O169" i="15"/>
  <c r="Q169" i="15"/>
  <c r="Q166" i="15" s="1"/>
  <c r="V169" i="15"/>
  <c r="G170" i="15"/>
  <c r="M170" i="15" s="1"/>
  <c r="I170" i="15"/>
  <c r="K170" i="15"/>
  <c r="O170" i="15"/>
  <c r="Q170" i="15"/>
  <c r="V170" i="15"/>
  <c r="I171" i="15"/>
  <c r="G172" i="15"/>
  <c r="I172" i="15"/>
  <c r="K172" i="15"/>
  <c r="O172" i="15"/>
  <c r="Q172" i="15"/>
  <c r="Q171" i="15" s="1"/>
  <c r="V172" i="15"/>
  <c r="G174" i="15"/>
  <c r="M174" i="15" s="1"/>
  <c r="I174" i="15"/>
  <c r="K174" i="15"/>
  <c r="O174" i="15"/>
  <c r="Q174" i="15"/>
  <c r="V174" i="15"/>
  <c r="G178" i="15"/>
  <c r="I178" i="15"/>
  <c r="K178" i="15"/>
  <c r="M178" i="15"/>
  <c r="O178" i="15"/>
  <c r="Q178" i="15"/>
  <c r="V178" i="15"/>
  <c r="G179" i="15"/>
  <c r="M179" i="15" s="1"/>
  <c r="I179" i="15"/>
  <c r="K179" i="15"/>
  <c r="O179" i="15"/>
  <c r="Q179" i="15"/>
  <c r="V179" i="15"/>
  <c r="G180" i="15"/>
  <c r="M180" i="15" s="1"/>
  <c r="I180" i="15"/>
  <c r="K180" i="15"/>
  <c r="O180" i="15"/>
  <c r="Q180" i="15"/>
  <c r="V180" i="15"/>
  <c r="G181" i="15"/>
  <c r="M181" i="15" s="1"/>
  <c r="I181" i="15"/>
  <c r="K181" i="15"/>
  <c r="O181" i="15"/>
  <c r="Q181" i="15"/>
  <c r="V181" i="15"/>
  <c r="G182" i="15"/>
  <c r="I182" i="15"/>
  <c r="K182" i="15"/>
  <c r="M182" i="15"/>
  <c r="O182" i="15"/>
  <c r="Q182" i="15"/>
  <c r="V182" i="15"/>
  <c r="G183" i="15"/>
  <c r="M183" i="15" s="1"/>
  <c r="I183" i="15"/>
  <c r="K183" i="15"/>
  <c r="O183" i="15"/>
  <c r="Q183" i="15"/>
  <c r="V183" i="15"/>
  <c r="G184" i="15"/>
  <c r="M184" i="15" s="1"/>
  <c r="I184" i="15"/>
  <c r="K184" i="15"/>
  <c r="O184" i="15"/>
  <c r="Q184" i="15"/>
  <c r="V184" i="15"/>
  <c r="G185" i="15"/>
  <c r="M185" i="15" s="1"/>
  <c r="I185" i="15"/>
  <c r="K185" i="15"/>
  <c r="O185" i="15"/>
  <c r="Q185" i="15"/>
  <c r="V185" i="15"/>
  <c r="AF187" i="15"/>
  <c r="G47" i="1" s="1"/>
  <c r="G9" i="14"/>
  <c r="I9" i="14"/>
  <c r="K9" i="14"/>
  <c r="M9" i="14"/>
  <c r="O9" i="14"/>
  <c r="Q9" i="14"/>
  <c r="V9" i="14"/>
  <c r="G11" i="14"/>
  <c r="M11" i="14" s="1"/>
  <c r="I11" i="14"/>
  <c r="K11" i="14"/>
  <c r="O11" i="14"/>
  <c r="Q11" i="14"/>
  <c r="V11" i="14"/>
  <c r="G13" i="14"/>
  <c r="M13" i="14" s="1"/>
  <c r="I13" i="14"/>
  <c r="K13" i="14"/>
  <c r="O13" i="14"/>
  <c r="Q13" i="14"/>
  <c r="V13" i="14"/>
  <c r="G15" i="14"/>
  <c r="I15" i="14"/>
  <c r="K15" i="14"/>
  <c r="O15" i="14"/>
  <c r="Q15" i="14"/>
  <c r="V15" i="14"/>
  <c r="G19" i="14"/>
  <c r="M19" i="14" s="1"/>
  <c r="I19" i="14"/>
  <c r="K19" i="14"/>
  <c r="O19" i="14"/>
  <c r="Q19" i="14"/>
  <c r="V19" i="14"/>
  <c r="G21" i="14"/>
  <c r="M21" i="14" s="1"/>
  <c r="I21" i="14"/>
  <c r="K21" i="14"/>
  <c r="O21" i="14"/>
  <c r="Q21" i="14"/>
  <c r="V21" i="14"/>
  <c r="G22" i="14"/>
  <c r="I22" i="14"/>
  <c r="K22" i="14"/>
  <c r="M22" i="14"/>
  <c r="O22" i="14"/>
  <c r="Q22" i="14"/>
  <c r="V22" i="14"/>
  <c r="G24" i="14"/>
  <c r="M24" i="14" s="1"/>
  <c r="I24" i="14"/>
  <c r="K24" i="14"/>
  <c r="O24" i="14"/>
  <c r="Q24" i="14"/>
  <c r="V24" i="14"/>
  <c r="G25" i="14"/>
  <c r="I25" i="14"/>
  <c r="K25" i="14"/>
  <c r="M25" i="14"/>
  <c r="O25" i="14"/>
  <c r="Q25" i="14"/>
  <c r="V25" i="14"/>
  <c r="G26" i="14"/>
  <c r="M26" i="14" s="1"/>
  <c r="I26" i="14"/>
  <c r="K26" i="14"/>
  <c r="O26" i="14"/>
  <c r="Q26" i="14"/>
  <c r="V26" i="14"/>
  <c r="G27" i="14"/>
  <c r="M27" i="14" s="1"/>
  <c r="I27" i="14"/>
  <c r="K27" i="14"/>
  <c r="O27" i="14"/>
  <c r="Q27" i="14"/>
  <c r="V27" i="14"/>
  <c r="G28" i="14"/>
  <c r="M28" i="14" s="1"/>
  <c r="I28" i="14"/>
  <c r="K28" i="14"/>
  <c r="O28" i="14"/>
  <c r="Q28" i="14"/>
  <c r="V28" i="14"/>
  <c r="G29" i="14"/>
  <c r="M29" i="14" s="1"/>
  <c r="I29" i="14"/>
  <c r="K29" i="14"/>
  <c r="O29" i="14"/>
  <c r="Q29" i="14"/>
  <c r="V29" i="14"/>
  <c r="V31" i="14"/>
  <c r="G32" i="14"/>
  <c r="I32" i="14"/>
  <c r="K32" i="14"/>
  <c r="K31" i="14" s="1"/>
  <c r="M32" i="14"/>
  <c r="O32" i="14"/>
  <c r="Q32" i="14"/>
  <c r="V32" i="14"/>
  <c r="G38" i="14"/>
  <c r="G31" i="14" s="1"/>
  <c r="I38" i="14"/>
  <c r="K38" i="14"/>
  <c r="O38" i="14"/>
  <c r="O31" i="14" s="1"/>
  <c r="Q38" i="14"/>
  <c r="V38" i="14"/>
  <c r="G43" i="14"/>
  <c r="M43" i="14" s="1"/>
  <c r="I43" i="14"/>
  <c r="I42" i="14" s="1"/>
  <c r="K43" i="14"/>
  <c r="O43" i="14"/>
  <c r="Q43" i="14"/>
  <c r="Q42" i="14" s="1"/>
  <c r="V43" i="14"/>
  <c r="G46" i="14"/>
  <c r="I46" i="14"/>
  <c r="K46" i="14"/>
  <c r="M46" i="14"/>
  <c r="O46" i="14"/>
  <c r="Q46" i="14"/>
  <c r="V46" i="14"/>
  <c r="G49" i="14"/>
  <c r="M49" i="14" s="1"/>
  <c r="I49" i="14"/>
  <c r="K49" i="14"/>
  <c r="O49" i="14"/>
  <c r="Q49" i="14"/>
  <c r="V49" i="14"/>
  <c r="I51" i="14"/>
  <c r="Q51" i="14"/>
  <c r="G52" i="14"/>
  <c r="M52" i="14" s="1"/>
  <c r="M51" i="14" s="1"/>
  <c r="I52" i="14"/>
  <c r="K52" i="14"/>
  <c r="K51" i="14" s="1"/>
  <c r="O52" i="14"/>
  <c r="O51" i="14" s="1"/>
  <c r="Q52" i="14"/>
  <c r="V52" i="14"/>
  <c r="V51" i="14" s="1"/>
  <c r="G56" i="14"/>
  <c r="I56" i="14"/>
  <c r="K56" i="14"/>
  <c r="O56" i="14"/>
  <c r="Q56" i="14"/>
  <c r="V56" i="14"/>
  <c r="G59" i="14"/>
  <c r="I59" i="14"/>
  <c r="K59" i="14"/>
  <c r="M59" i="14"/>
  <c r="O59" i="14"/>
  <c r="Q59" i="14"/>
  <c r="V59" i="14"/>
  <c r="G62" i="14"/>
  <c r="M62" i="14" s="1"/>
  <c r="I62" i="14"/>
  <c r="K62" i="14"/>
  <c r="O62" i="14"/>
  <c r="Q62" i="14"/>
  <c r="V62" i="14"/>
  <c r="G76" i="14"/>
  <c r="I76" i="14"/>
  <c r="K76" i="14"/>
  <c r="M76" i="14"/>
  <c r="O76" i="14"/>
  <c r="Q76" i="14"/>
  <c r="V76" i="14"/>
  <c r="G81" i="14"/>
  <c r="M81" i="14" s="1"/>
  <c r="I81" i="14"/>
  <c r="K81" i="14"/>
  <c r="O81" i="14"/>
  <c r="Q81" i="14"/>
  <c r="V81" i="14"/>
  <c r="G84" i="14"/>
  <c r="M84" i="14" s="1"/>
  <c r="I84" i="14"/>
  <c r="K84" i="14"/>
  <c r="O84" i="14"/>
  <c r="Q84" i="14"/>
  <c r="V84" i="14"/>
  <c r="G107" i="14"/>
  <c r="M107" i="14" s="1"/>
  <c r="I107" i="14"/>
  <c r="K107" i="14"/>
  <c r="O107" i="14"/>
  <c r="Q107" i="14"/>
  <c r="V107" i="14"/>
  <c r="G109" i="14"/>
  <c r="M109" i="14" s="1"/>
  <c r="I109" i="14"/>
  <c r="K109" i="14"/>
  <c r="O109" i="14"/>
  <c r="Q109" i="14"/>
  <c r="V109" i="14"/>
  <c r="G111" i="14"/>
  <c r="M111" i="14" s="1"/>
  <c r="I111" i="14"/>
  <c r="K111" i="14"/>
  <c r="O111" i="14"/>
  <c r="Q111" i="14"/>
  <c r="V111" i="14"/>
  <c r="G114" i="14"/>
  <c r="I114" i="14"/>
  <c r="K114" i="14"/>
  <c r="M114" i="14"/>
  <c r="O114" i="14"/>
  <c r="Q114" i="14"/>
  <c r="V114" i="14"/>
  <c r="G122" i="14"/>
  <c r="M122" i="14" s="1"/>
  <c r="I122" i="14"/>
  <c r="K122" i="14"/>
  <c r="O122" i="14"/>
  <c r="Q122" i="14"/>
  <c r="V122" i="14"/>
  <c r="G131" i="14"/>
  <c r="I131" i="14"/>
  <c r="K131" i="14"/>
  <c r="M131" i="14"/>
  <c r="O131" i="14"/>
  <c r="Q131" i="14"/>
  <c r="V131" i="14"/>
  <c r="G133" i="14"/>
  <c r="M133" i="14" s="1"/>
  <c r="I133" i="14"/>
  <c r="K133" i="14"/>
  <c r="O133" i="14"/>
  <c r="Q133" i="14"/>
  <c r="V133" i="14"/>
  <c r="G135" i="14"/>
  <c r="M135" i="14" s="1"/>
  <c r="I135" i="14"/>
  <c r="K135" i="14"/>
  <c r="O135" i="14"/>
  <c r="Q135" i="14"/>
  <c r="V135" i="14"/>
  <c r="G137" i="14"/>
  <c r="M137" i="14" s="1"/>
  <c r="I137" i="14"/>
  <c r="K137" i="14"/>
  <c r="O137" i="14"/>
  <c r="Q137" i="14"/>
  <c r="V137" i="14"/>
  <c r="G139" i="14"/>
  <c r="M139" i="14" s="1"/>
  <c r="I139" i="14"/>
  <c r="K139" i="14"/>
  <c r="O139" i="14"/>
  <c r="Q139" i="14"/>
  <c r="V139" i="14"/>
  <c r="G141" i="14"/>
  <c r="M141" i="14" s="1"/>
  <c r="I141" i="14"/>
  <c r="K141" i="14"/>
  <c r="O141" i="14"/>
  <c r="Q141" i="14"/>
  <c r="V141" i="14"/>
  <c r="G160" i="14"/>
  <c r="I160" i="14"/>
  <c r="K160" i="14"/>
  <c r="M160" i="14"/>
  <c r="O160" i="14"/>
  <c r="Q160" i="14"/>
  <c r="V160" i="14"/>
  <c r="G162" i="14"/>
  <c r="M162" i="14" s="1"/>
  <c r="I162" i="14"/>
  <c r="K162" i="14"/>
  <c r="O162" i="14"/>
  <c r="Q162" i="14"/>
  <c r="V162" i="14"/>
  <c r="G165" i="14"/>
  <c r="I165" i="14"/>
  <c r="K165" i="14"/>
  <c r="M165" i="14"/>
  <c r="O165" i="14"/>
  <c r="Q165" i="14"/>
  <c r="V165" i="14"/>
  <c r="G166" i="14"/>
  <c r="M166" i="14" s="1"/>
  <c r="I166" i="14"/>
  <c r="K166" i="14"/>
  <c r="O166" i="14"/>
  <c r="Q166" i="14"/>
  <c r="V166" i="14"/>
  <c r="G168" i="14"/>
  <c r="M168" i="14" s="1"/>
  <c r="I168" i="14"/>
  <c r="K168" i="14"/>
  <c r="O168" i="14"/>
  <c r="Q168" i="14"/>
  <c r="V168" i="14"/>
  <c r="G170" i="14"/>
  <c r="M170" i="14" s="1"/>
  <c r="I170" i="14"/>
  <c r="K170" i="14"/>
  <c r="O170" i="14"/>
  <c r="Q170" i="14"/>
  <c r="V170" i="14"/>
  <c r="I172" i="14"/>
  <c r="Q172" i="14"/>
  <c r="G173" i="14"/>
  <c r="G172" i="14" s="1"/>
  <c r="I173" i="14"/>
  <c r="K173" i="14"/>
  <c r="K172" i="14" s="1"/>
  <c r="O173" i="14"/>
  <c r="O172" i="14" s="1"/>
  <c r="Q173" i="14"/>
  <c r="V173" i="14"/>
  <c r="V172" i="14" s="1"/>
  <c r="G176" i="14"/>
  <c r="M176" i="14" s="1"/>
  <c r="I176" i="14"/>
  <c r="K176" i="14"/>
  <c r="O176" i="14"/>
  <c r="Q176" i="14"/>
  <c r="V176" i="14"/>
  <c r="G178" i="14"/>
  <c r="I178" i="14"/>
  <c r="K178" i="14"/>
  <c r="M178" i="14"/>
  <c r="O178" i="14"/>
  <c r="Q178" i="14"/>
  <c r="V178" i="14"/>
  <c r="G180" i="14"/>
  <c r="M180" i="14" s="1"/>
  <c r="I180" i="14"/>
  <c r="K180" i="14"/>
  <c r="O180" i="14"/>
  <c r="Q180" i="14"/>
  <c r="V180" i="14"/>
  <c r="G182" i="14"/>
  <c r="M182" i="14" s="1"/>
  <c r="I182" i="14"/>
  <c r="I175" i="14" s="1"/>
  <c r="K182" i="14"/>
  <c r="O182" i="14"/>
  <c r="Q182" i="14"/>
  <c r="Q175" i="14" s="1"/>
  <c r="V182" i="14"/>
  <c r="G184" i="14"/>
  <c r="M184" i="14" s="1"/>
  <c r="I184" i="14"/>
  <c r="K184" i="14"/>
  <c r="O184" i="14"/>
  <c r="Q184" i="14"/>
  <c r="V184" i="14"/>
  <c r="G186" i="14"/>
  <c r="M186" i="14" s="1"/>
  <c r="I186" i="14"/>
  <c r="K186" i="14"/>
  <c r="O186" i="14"/>
  <c r="Q186" i="14"/>
  <c r="V186" i="14"/>
  <c r="G189" i="14"/>
  <c r="M189" i="14" s="1"/>
  <c r="I189" i="14"/>
  <c r="K189" i="14"/>
  <c r="O189" i="14"/>
  <c r="Q189" i="14"/>
  <c r="V189" i="14"/>
  <c r="G194" i="14"/>
  <c r="M194" i="14" s="1"/>
  <c r="I194" i="14"/>
  <c r="K194" i="14"/>
  <c r="O194" i="14"/>
  <c r="Q194" i="14"/>
  <c r="V194" i="14"/>
  <c r="G196" i="14"/>
  <c r="M196" i="14" s="1"/>
  <c r="I196" i="14"/>
  <c r="K196" i="14"/>
  <c r="O196" i="14"/>
  <c r="Q196" i="14"/>
  <c r="V196" i="14"/>
  <c r="G197" i="14"/>
  <c r="I197" i="14"/>
  <c r="K197" i="14"/>
  <c r="O197" i="14"/>
  <c r="Q197" i="14"/>
  <c r="V197" i="14"/>
  <c r="G198" i="14"/>
  <c r="I198" i="14"/>
  <c r="K198" i="14"/>
  <c r="M198" i="14"/>
  <c r="O198" i="14"/>
  <c r="Q198" i="14"/>
  <c r="V198" i="14"/>
  <c r="G199" i="14"/>
  <c r="M199" i="14" s="1"/>
  <c r="I199" i="14"/>
  <c r="K199" i="14"/>
  <c r="O199" i="14"/>
  <c r="Q199" i="14"/>
  <c r="V199" i="14"/>
  <c r="G200" i="14"/>
  <c r="I200" i="14"/>
  <c r="K200" i="14"/>
  <c r="M200" i="14"/>
  <c r="O200" i="14"/>
  <c r="Q200" i="14"/>
  <c r="V200" i="14"/>
  <c r="G201" i="14"/>
  <c r="M201" i="14" s="1"/>
  <c r="I201" i="14"/>
  <c r="K201" i="14"/>
  <c r="O201" i="14"/>
  <c r="Q201" i="14"/>
  <c r="V201" i="14"/>
  <c r="G203" i="14"/>
  <c r="M203" i="14" s="1"/>
  <c r="I203" i="14"/>
  <c r="K203" i="14"/>
  <c r="O203" i="14"/>
  <c r="Q203" i="14"/>
  <c r="V203" i="14"/>
  <c r="G204" i="14"/>
  <c r="M204" i="14" s="1"/>
  <c r="I204" i="14"/>
  <c r="K204" i="14"/>
  <c r="O204" i="14"/>
  <c r="Q204" i="14"/>
  <c r="V204" i="14"/>
  <c r="G206" i="14"/>
  <c r="G205" i="14" s="1"/>
  <c r="I206" i="14"/>
  <c r="K206" i="14"/>
  <c r="O206" i="14"/>
  <c r="Q206" i="14"/>
  <c r="V206" i="14"/>
  <c r="G209" i="14"/>
  <c r="I209" i="14"/>
  <c r="K209" i="14"/>
  <c r="M209" i="14"/>
  <c r="O209" i="14"/>
  <c r="Q209" i="14"/>
  <c r="V209" i="14"/>
  <c r="G210" i="14"/>
  <c r="M210" i="14" s="1"/>
  <c r="I210" i="14"/>
  <c r="K210" i="14"/>
  <c r="O210" i="14"/>
  <c r="Q210" i="14"/>
  <c r="V210" i="14"/>
  <c r="G211" i="14"/>
  <c r="M211" i="14" s="1"/>
  <c r="I211" i="14"/>
  <c r="K211" i="14"/>
  <c r="O211" i="14"/>
  <c r="Q211" i="14"/>
  <c r="V211" i="14"/>
  <c r="G212" i="14"/>
  <c r="M212" i="14" s="1"/>
  <c r="I212" i="14"/>
  <c r="K212" i="14"/>
  <c r="O212" i="14"/>
  <c r="Q212" i="14"/>
  <c r="V212" i="14"/>
  <c r="G213" i="14"/>
  <c r="M213" i="14" s="1"/>
  <c r="I213" i="14"/>
  <c r="K213" i="14"/>
  <c r="O213" i="14"/>
  <c r="Q213" i="14"/>
  <c r="V213" i="14"/>
  <c r="G214" i="14"/>
  <c r="M214" i="14" s="1"/>
  <c r="I214" i="14"/>
  <c r="K214" i="14"/>
  <c r="O214" i="14"/>
  <c r="Q214" i="14"/>
  <c r="V214" i="14"/>
  <c r="G215" i="14"/>
  <c r="I215" i="14"/>
  <c r="K215" i="14"/>
  <c r="M215" i="14"/>
  <c r="O215" i="14"/>
  <c r="Q215" i="14"/>
  <c r="V215" i="14"/>
  <c r="G216" i="14"/>
  <c r="M216" i="14" s="1"/>
  <c r="I216" i="14"/>
  <c r="K216" i="14"/>
  <c r="O216" i="14"/>
  <c r="Q216" i="14"/>
  <c r="V216" i="14"/>
  <c r="G217" i="14"/>
  <c r="I217" i="14"/>
  <c r="K217" i="14"/>
  <c r="M217" i="14"/>
  <c r="O217" i="14"/>
  <c r="Q217" i="14"/>
  <c r="V217" i="14"/>
  <c r="G218" i="14"/>
  <c r="M218" i="14" s="1"/>
  <c r="I218" i="14"/>
  <c r="K218" i="14"/>
  <c r="O218" i="14"/>
  <c r="Q218" i="14"/>
  <c r="V218" i="14"/>
  <c r="G220" i="14"/>
  <c r="I220" i="14"/>
  <c r="K220" i="14"/>
  <c r="O220" i="14"/>
  <c r="Q220" i="14"/>
  <c r="V220" i="14"/>
  <c r="G222" i="14"/>
  <c r="I222" i="14"/>
  <c r="K222" i="14"/>
  <c r="M222" i="14"/>
  <c r="O222" i="14"/>
  <c r="Q222" i="14"/>
  <c r="V222" i="14"/>
  <c r="G224" i="14"/>
  <c r="M224" i="14" s="1"/>
  <c r="I224" i="14"/>
  <c r="K224" i="14"/>
  <c r="O224" i="14"/>
  <c r="Q224" i="14"/>
  <c r="V224" i="14"/>
  <c r="G226" i="14"/>
  <c r="I226" i="14"/>
  <c r="K226" i="14"/>
  <c r="M226" i="14"/>
  <c r="O226" i="14"/>
  <c r="Q226" i="14"/>
  <c r="V226" i="14"/>
  <c r="G227" i="14"/>
  <c r="M227" i="14" s="1"/>
  <c r="I227" i="14"/>
  <c r="K227" i="14"/>
  <c r="O227" i="14"/>
  <c r="Q227" i="14"/>
  <c r="V227" i="14"/>
  <c r="G228" i="14"/>
  <c r="M228" i="14" s="1"/>
  <c r="I228" i="14"/>
  <c r="K228" i="14"/>
  <c r="O228" i="14"/>
  <c r="Q228" i="14"/>
  <c r="V228" i="14"/>
  <c r="G230" i="14"/>
  <c r="M230" i="14" s="1"/>
  <c r="I230" i="14"/>
  <c r="K230" i="14"/>
  <c r="O230" i="14"/>
  <c r="Q230" i="14"/>
  <c r="V230" i="14"/>
  <c r="G232" i="14"/>
  <c r="M232" i="14" s="1"/>
  <c r="I232" i="14"/>
  <c r="K232" i="14"/>
  <c r="O232" i="14"/>
  <c r="Q232" i="14"/>
  <c r="V232" i="14"/>
  <c r="G233" i="14"/>
  <c r="M233" i="14" s="1"/>
  <c r="I233" i="14"/>
  <c r="K233" i="14"/>
  <c r="O233" i="14"/>
  <c r="Q233" i="14"/>
  <c r="V233" i="14"/>
  <c r="G234" i="14"/>
  <c r="I234" i="14"/>
  <c r="K234" i="14"/>
  <c r="M234" i="14"/>
  <c r="O234" i="14"/>
  <c r="Q234" i="14"/>
  <c r="V234" i="14"/>
  <c r="G245" i="14"/>
  <c r="M245" i="14" s="1"/>
  <c r="I245" i="14"/>
  <c r="K245" i="14"/>
  <c r="O245" i="14"/>
  <c r="Q245" i="14"/>
  <c r="V245" i="14"/>
  <c r="G248" i="14"/>
  <c r="G247" i="14" s="1"/>
  <c r="I248" i="14"/>
  <c r="I247" i="14" s="1"/>
  <c r="K248" i="14"/>
  <c r="K247" i="14" s="1"/>
  <c r="O248" i="14"/>
  <c r="O247" i="14" s="1"/>
  <c r="Q248" i="14"/>
  <c r="Q247" i="14" s="1"/>
  <c r="V248" i="14"/>
  <c r="V247" i="14" s="1"/>
  <c r="G250" i="14"/>
  <c r="M250" i="14" s="1"/>
  <c r="I250" i="14"/>
  <c r="I249" i="14" s="1"/>
  <c r="K250" i="14"/>
  <c r="O250" i="14"/>
  <c r="Q250" i="14"/>
  <c r="Q249" i="14" s="1"/>
  <c r="V250" i="14"/>
  <c r="G252" i="14"/>
  <c r="I252" i="14"/>
  <c r="K252" i="14"/>
  <c r="M252" i="14"/>
  <c r="O252" i="14"/>
  <c r="Q252" i="14"/>
  <c r="V252" i="14"/>
  <c r="G254" i="14"/>
  <c r="M254" i="14" s="1"/>
  <c r="I254" i="14"/>
  <c r="K254" i="14"/>
  <c r="O254" i="14"/>
  <c r="Q254" i="14"/>
  <c r="V254" i="14"/>
  <c r="G256" i="14"/>
  <c r="M256" i="14" s="1"/>
  <c r="I256" i="14"/>
  <c r="K256" i="14"/>
  <c r="O256" i="14"/>
  <c r="Q256" i="14"/>
  <c r="V256" i="14"/>
  <c r="G258" i="14"/>
  <c r="I258" i="14"/>
  <c r="K258" i="14"/>
  <c r="M258" i="14"/>
  <c r="O258" i="14"/>
  <c r="Q258" i="14"/>
  <c r="V258" i="14"/>
  <c r="G260" i="14"/>
  <c r="M260" i="14" s="1"/>
  <c r="I260" i="14"/>
  <c r="K260" i="14"/>
  <c r="O260" i="14"/>
  <c r="Q260" i="14"/>
  <c r="V260" i="14"/>
  <c r="G262" i="14"/>
  <c r="I262" i="14"/>
  <c r="K262" i="14"/>
  <c r="M262" i="14"/>
  <c r="O262" i="14"/>
  <c r="Q262" i="14"/>
  <c r="V262" i="14"/>
  <c r="G264" i="14"/>
  <c r="M264" i="14" s="1"/>
  <c r="I264" i="14"/>
  <c r="K264" i="14"/>
  <c r="O264" i="14"/>
  <c r="Q264" i="14"/>
  <c r="V264" i="14"/>
  <c r="G266" i="14"/>
  <c r="I266" i="14"/>
  <c r="K266" i="14"/>
  <c r="O266" i="14"/>
  <c r="Q266" i="14"/>
  <c r="V266" i="14"/>
  <c r="G272" i="14"/>
  <c r="I272" i="14"/>
  <c r="K272" i="14"/>
  <c r="M272" i="14"/>
  <c r="O272" i="14"/>
  <c r="Q272" i="14"/>
  <c r="V272" i="14"/>
  <c r="G274" i="14"/>
  <c r="M274" i="14" s="1"/>
  <c r="I274" i="14"/>
  <c r="K274" i="14"/>
  <c r="O274" i="14"/>
  <c r="Q274" i="14"/>
  <c r="V274" i="14"/>
  <c r="G275" i="14"/>
  <c r="I275" i="14"/>
  <c r="K275" i="14"/>
  <c r="M275" i="14"/>
  <c r="O275" i="14"/>
  <c r="Q275" i="14"/>
  <c r="V275" i="14"/>
  <c r="G278" i="14"/>
  <c r="M278" i="14" s="1"/>
  <c r="I278" i="14"/>
  <c r="K278" i="14"/>
  <c r="O278" i="14"/>
  <c r="Q278" i="14"/>
  <c r="V278" i="14"/>
  <c r="G280" i="14"/>
  <c r="M280" i="14" s="1"/>
  <c r="I280" i="14"/>
  <c r="K280" i="14"/>
  <c r="O280" i="14"/>
  <c r="Q280" i="14"/>
  <c r="V280" i="14"/>
  <c r="G282" i="14"/>
  <c r="M282" i="14" s="1"/>
  <c r="I282" i="14"/>
  <c r="K282" i="14"/>
  <c r="O282" i="14"/>
  <c r="Q282" i="14"/>
  <c r="V282" i="14"/>
  <c r="G284" i="14"/>
  <c r="G283" i="14" s="1"/>
  <c r="I284" i="14"/>
  <c r="K284" i="14"/>
  <c r="O284" i="14"/>
  <c r="O283" i="14" s="1"/>
  <c r="Q284" i="14"/>
  <c r="Q283" i="14" s="1"/>
  <c r="V284" i="14"/>
  <c r="G285" i="14"/>
  <c r="I285" i="14"/>
  <c r="K285" i="14"/>
  <c r="M285" i="14"/>
  <c r="O285" i="14"/>
  <c r="Q285" i="14"/>
  <c r="V285" i="14"/>
  <c r="G286" i="14"/>
  <c r="I286" i="14"/>
  <c r="K286" i="14"/>
  <c r="M286" i="14"/>
  <c r="O286" i="14"/>
  <c r="Q286" i="14"/>
  <c r="V286" i="14"/>
  <c r="G288" i="14"/>
  <c r="I288" i="14"/>
  <c r="K288" i="14"/>
  <c r="O288" i="14"/>
  <c r="Q288" i="14"/>
  <c r="V288" i="14"/>
  <c r="G290" i="14"/>
  <c r="I290" i="14"/>
  <c r="K290" i="14"/>
  <c r="M290" i="14"/>
  <c r="O290" i="14"/>
  <c r="Q290" i="14"/>
  <c r="V290" i="14"/>
  <c r="G292" i="14"/>
  <c r="I292" i="14"/>
  <c r="K292" i="14"/>
  <c r="M292" i="14"/>
  <c r="O292" i="14"/>
  <c r="Q292" i="14"/>
  <c r="V292" i="14"/>
  <c r="G295" i="14"/>
  <c r="M295" i="14" s="1"/>
  <c r="I295" i="14"/>
  <c r="K295" i="14"/>
  <c r="O295" i="14"/>
  <c r="Q295" i="14"/>
  <c r="V295" i="14"/>
  <c r="G297" i="14"/>
  <c r="M297" i="14" s="1"/>
  <c r="I297" i="14"/>
  <c r="K297" i="14"/>
  <c r="O297" i="14"/>
  <c r="Q297" i="14"/>
  <c r="V297" i="14"/>
  <c r="G299" i="14"/>
  <c r="I299" i="14"/>
  <c r="K299" i="14"/>
  <c r="M299" i="14"/>
  <c r="O299" i="14"/>
  <c r="Q299" i="14"/>
  <c r="V299" i="14"/>
  <c r="G306" i="14"/>
  <c r="M306" i="14" s="1"/>
  <c r="I306" i="14"/>
  <c r="K306" i="14"/>
  <c r="O306" i="14"/>
  <c r="Q306" i="14"/>
  <c r="V306" i="14"/>
  <c r="G307" i="14"/>
  <c r="M307" i="14" s="1"/>
  <c r="I307" i="14"/>
  <c r="K307" i="14"/>
  <c r="O307" i="14"/>
  <c r="Q307" i="14"/>
  <c r="V307" i="14"/>
  <c r="G309" i="14"/>
  <c r="M309" i="14" s="1"/>
  <c r="I309" i="14"/>
  <c r="K309" i="14"/>
  <c r="O309" i="14"/>
  <c r="Q309" i="14"/>
  <c r="V309" i="14"/>
  <c r="G310" i="14"/>
  <c r="M310" i="14" s="1"/>
  <c r="I310" i="14"/>
  <c r="K310" i="14"/>
  <c r="O310" i="14"/>
  <c r="Q310" i="14"/>
  <c r="V310" i="14"/>
  <c r="G311" i="14"/>
  <c r="M311" i="14" s="1"/>
  <c r="I311" i="14"/>
  <c r="K311" i="14"/>
  <c r="O311" i="14"/>
  <c r="Q311" i="14"/>
  <c r="V311" i="14"/>
  <c r="G312" i="14"/>
  <c r="I312" i="14"/>
  <c r="K312" i="14"/>
  <c r="M312" i="14"/>
  <c r="O312" i="14"/>
  <c r="Q312" i="14"/>
  <c r="V312" i="14"/>
  <c r="G314" i="14"/>
  <c r="M314" i="14" s="1"/>
  <c r="I314" i="14"/>
  <c r="K314" i="14"/>
  <c r="O314" i="14"/>
  <c r="Q314" i="14"/>
  <c r="V314" i="14"/>
  <c r="G319" i="14"/>
  <c r="M319" i="14" s="1"/>
  <c r="I319" i="14"/>
  <c r="K319" i="14"/>
  <c r="O319" i="14"/>
  <c r="Q319" i="14"/>
  <c r="V319" i="14"/>
  <c r="G321" i="14"/>
  <c r="I321" i="14"/>
  <c r="K321" i="14"/>
  <c r="M321" i="14"/>
  <c r="O321" i="14"/>
  <c r="Q321" i="14"/>
  <c r="V321" i="14"/>
  <c r="G323" i="14"/>
  <c r="I323" i="14"/>
  <c r="K323" i="14"/>
  <c r="M323" i="14"/>
  <c r="O323" i="14"/>
  <c r="Q323" i="14"/>
  <c r="V323" i="14"/>
  <c r="G324" i="14"/>
  <c r="G325" i="14"/>
  <c r="I325" i="14"/>
  <c r="I324" i="14" s="1"/>
  <c r="K325" i="14"/>
  <c r="K324" i="14" s="1"/>
  <c r="M325" i="14"/>
  <c r="O325" i="14"/>
  <c r="O324" i="14" s="1"/>
  <c r="Q325" i="14"/>
  <c r="Q324" i="14" s="1"/>
  <c r="V325" i="14"/>
  <c r="V324" i="14" s="1"/>
  <c r="G327" i="14"/>
  <c r="I327" i="14"/>
  <c r="K327" i="14"/>
  <c r="M327" i="14"/>
  <c r="O327" i="14"/>
  <c r="Q327" i="14"/>
  <c r="V327" i="14"/>
  <c r="G329" i="14"/>
  <c r="G328" i="14" s="1"/>
  <c r="I329" i="14"/>
  <c r="K329" i="14"/>
  <c r="O329" i="14"/>
  <c r="Q329" i="14"/>
  <c r="Q328" i="14" s="1"/>
  <c r="V329" i="14"/>
  <c r="G330" i="14"/>
  <c r="I330" i="14"/>
  <c r="K330" i="14"/>
  <c r="M330" i="14"/>
  <c r="O330" i="14"/>
  <c r="Q330" i="14"/>
  <c r="V330" i="14"/>
  <c r="G331" i="14"/>
  <c r="I331" i="14"/>
  <c r="K331" i="14"/>
  <c r="M331" i="14"/>
  <c r="O331" i="14"/>
  <c r="Q331" i="14"/>
  <c r="V331" i="14"/>
  <c r="G333" i="14"/>
  <c r="M333" i="14" s="1"/>
  <c r="I333" i="14"/>
  <c r="K333" i="14"/>
  <c r="O333" i="14"/>
  <c r="Q333" i="14"/>
  <c r="V333" i="14"/>
  <c r="G334" i="14"/>
  <c r="M334" i="14" s="1"/>
  <c r="I334" i="14"/>
  <c r="K334" i="14"/>
  <c r="O334" i="14"/>
  <c r="Q334" i="14"/>
  <c r="V334" i="14"/>
  <c r="G336" i="14"/>
  <c r="M336" i="14" s="1"/>
  <c r="M335" i="14" s="1"/>
  <c r="I336" i="14"/>
  <c r="I335" i="14" s="1"/>
  <c r="K336" i="14"/>
  <c r="O336" i="14"/>
  <c r="Q336" i="14"/>
  <c r="Q335" i="14" s="1"/>
  <c r="V336" i="14"/>
  <c r="G338" i="14"/>
  <c r="I338" i="14"/>
  <c r="K338" i="14"/>
  <c r="M338" i="14"/>
  <c r="O338" i="14"/>
  <c r="Q338" i="14"/>
  <c r="V338" i="14"/>
  <c r="G341" i="14"/>
  <c r="M341" i="14" s="1"/>
  <c r="I341" i="14"/>
  <c r="K341" i="14"/>
  <c r="O341" i="14"/>
  <c r="Q341" i="14"/>
  <c r="V341" i="14"/>
  <c r="G343" i="14"/>
  <c r="M343" i="14" s="1"/>
  <c r="I343" i="14"/>
  <c r="K343" i="14"/>
  <c r="O343" i="14"/>
  <c r="Q343" i="14"/>
  <c r="V343" i="14"/>
  <c r="G346" i="14"/>
  <c r="M346" i="14" s="1"/>
  <c r="I346" i="14"/>
  <c r="K346" i="14"/>
  <c r="O346" i="14"/>
  <c r="Q346" i="14"/>
  <c r="V346" i="14"/>
  <c r="G347" i="14"/>
  <c r="I347" i="14"/>
  <c r="K347" i="14"/>
  <c r="O347" i="14"/>
  <c r="Q347" i="14"/>
  <c r="V347" i="14"/>
  <c r="G348" i="14"/>
  <c r="M348" i="14" s="1"/>
  <c r="I348" i="14"/>
  <c r="K348" i="14"/>
  <c r="O348" i="14"/>
  <c r="Q348" i="14"/>
  <c r="V348" i="14"/>
  <c r="G349" i="14"/>
  <c r="I349" i="14"/>
  <c r="K349" i="14"/>
  <c r="M349" i="14"/>
  <c r="O349" i="14"/>
  <c r="Q349" i="14"/>
  <c r="V349" i="14"/>
  <c r="G351" i="14"/>
  <c r="I351" i="14"/>
  <c r="K351" i="14"/>
  <c r="O351" i="14"/>
  <c r="Q351" i="14"/>
  <c r="V351" i="14"/>
  <c r="G353" i="14"/>
  <c r="M353" i="14" s="1"/>
  <c r="I353" i="14"/>
  <c r="K353" i="14"/>
  <c r="O353" i="14"/>
  <c r="Q353" i="14"/>
  <c r="V353" i="14"/>
  <c r="G354" i="14"/>
  <c r="M354" i="14" s="1"/>
  <c r="I354" i="14"/>
  <c r="K354" i="14"/>
  <c r="O354" i="14"/>
  <c r="Q354" i="14"/>
  <c r="V354" i="14"/>
  <c r="G355" i="14"/>
  <c r="M355" i="14" s="1"/>
  <c r="I355" i="14"/>
  <c r="K355" i="14"/>
  <c r="O355" i="14"/>
  <c r="Q355" i="14"/>
  <c r="V355" i="14"/>
  <c r="G356" i="14"/>
  <c r="M356" i="14" s="1"/>
  <c r="I356" i="14"/>
  <c r="K356" i="14"/>
  <c r="O356" i="14"/>
  <c r="Q356" i="14"/>
  <c r="V356" i="14"/>
  <c r="G357" i="14"/>
  <c r="M357" i="14" s="1"/>
  <c r="I357" i="14"/>
  <c r="K357" i="14"/>
  <c r="O357" i="14"/>
  <c r="Q357" i="14"/>
  <c r="V357" i="14"/>
  <c r="G358" i="14"/>
  <c r="I358" i="14"/>
  <c r="K358" i="14"/>
  <c r="M358" i="14"/>
  <c r="O358" i="14"/>
  <c r="Q358" i="14"/>
  <c r="V358" i="14"/>
  <c r="G363" i="14"/>
  <c r="I363" i="14"/>
  <c r="K363" i="14"/>
  <c r="M363" i="14"/>
  <c r="O363" i="14"/>
  <c r="Q363" i="14"/>
  <c r="V363" i="14"/>
  <c r="G364" i="14"/>
  <c r="G365" i="14"/>
  <c r="M365" i="14" s="1"/>
  <c r="I365" i="14"/>
  <c r="K365" i="14"/>
  <c r="O365" i="14"/>
  <c r="O364" i="14" s="1"/>
  <c r="Q365" i="14"/>
  <c r="V365" i="14"/>
  <c r="G372" i="14"/>
  <c r="M372" i="14" s="1"/>
  <c r="I372" i="14"/>
  <c r="K372" i="14"/>
  <c r="O372" i="14"/>
  <c r="Q372" i="14"/>
  <c r="V372" i="14"/>
  <c r="G373" i="14"/>
  <c r="M373" i="14" s="1"/>
  <c r="I373" i="14"/>
  <c r="K373" i="14"/>
  <c r="O373" i="14"/>
  <c r="Q373" i="14"/>
  <c r="V373" i="14"/>
  <c r="G377" i="14"/>
  <c r="M377" i="14" s="1"/>
  <c r="M376" i="14" s="1"/>
  <c r="I377" i="14"/>
  <c r="I376" i="14" s="1"/>
  <c r="K377" i="14"/>
  <c r="K376" i="14" s="1"/>
  <c r="O377" i="14"/>
  <c r="O376" i="14" s="1"/>
  <c r="Q377" i="14"/>
  <c r="Q376" i="14" s="1"/>
  <c r="V377" i="14"/>
  <c r="V376" i="14" s="1"/>
  <c r="G385" i="14"/>
  <c r="I385" i="14"/>
  <c r="I384" i="14" s="1"/>
  <c r="K385" i="14"/>
  <c r="K384" i="14" s="1"/>
  <c r="O385" i="14"/>
  <c r="Q385" i="14"/>
  <c r="Q384" i="14" s="1"/>
  <c r="V385" i="14"/>
  <c r="G387" i="14"/>
  <c r="M387" i="14" s="1"/>
  <c r="I387" i="14"/>
  <c r="K387" i="14"/>
  <c r="O387" i="14"/>
  <c r="Q387" i="14"/>
  <c r="V387" i="14"/>
  <c r="V384" i="14" s="1"/>
  <c r="G389" i="14"/>
  <c r="M389" i="14" s="1"/>
  <c r="I389" i="14"/>
  <c r="K389" i="14"/>
  <c r="O389" i="14"/>
  <c r="Q389" i="14"/>
  <c r="V389" i="14"/>
  <c r="G391" i="14"/>
  <c r="M391" i="14" s="1"/>
  <c r="I391" i="14"/>
  <c r="K391" i="14"/>
  <c r="O391" i="14"/>
  <c r="Q391" i="14"/>
  <c r="Q390" i="14" s="1"/>
  <c r="V391" i="14"/>
  <c r="G392" i="14"/>
  <c r="I392" i="14"/>
  <c r="K392" i="14"/>
  <c r="O392" i="14"/>
  <c r="Q392" i="14"/>
  <c r="V392" i="14"/>
  <c r="G393" i="14"/>
  <c r="M393" i="14" s="1"/>
  <c r="I393" i="14"/>
  <c r="K393" i="14"/>
  <c r="O393" i="14"/>
  <c r="Q393" i="14"/>
  <c r="V393" i="14"/>
  <c r="G394" i="14"/>
  <c r="M394" i="14" s="1"/>
  <c r="I394" i="14"/>
  <c r="K394" i="14"/>
  <c r="O394" i="14"/>
  <c r="Q394" i="14"/>
  <c r="V394" i="14"/>
  <c r="V390" i="14" s="1"/>
  <c r="G395" i="14"/>
  <c r="I395" i="14"/>
  <c r="K395" i="14"/>
  <c r="M395" i="14"/>
  <c r="O395" i="14"/>
  <c r="Q395" i="14"/>
  <c r="V395" i="14"/>
  <c r="AE397" i="14"/>
  <c r="AF397" i="14"/>
  <c r="G9" i="13"/>
  <c r="M9" i="13" s="1"/>
  <c r="I9" i="13"/>
  <c r="K9" i="13"/>
  <c r="O9" i="13"/>
  <c r="Q9" i="13"/>
  <c r="V9" i="13"/>
  <c r="G11" i="13"/>
  <c r="M11" i="13" s="1"/>
  <c r="I11" i="13"/>
  <c r="K11" i="13"/>
  <c r="O11" i="13"/>
  <c r="Q11" i="13"/>
  <c r="V11" i="13"/>
  <c r="G13" i="13"/>
  <c r="AE426" i="13" s="1"/>
  <c r="I13" i="13"/>
  <c r="K13" i="13"/>
  <c r="O13" i="13"/>
  <c r="Q13" i="13"/>
  <c r="V13" i="13"/>
  <c r="G15" i="13"/>
  <c r="I15" i="13"/>
  <c r="K15" i="13"/>
  <c r="O15" i="13"/>
  <c r="Q15" i="13"/>
  <c r="V15" i="13"/>
  <c r="G17" i="13"/>
  <c r="I17" i="13"/>
  <c r="K17" i="13"/>
  <c r="M17" i="13"/>
  <c r="O17" i="13"/>
  <c r="Q17" i="13"/>
  <c r="V17" i="13"/>
  <c r="G19" i="13"/>
  <c r="M19" i="13" s="1"/>
  <c r="I19" i="13"/>
  <c r="K19" i="13"/>
  <c r="O19" i="13"/>
  <c r="Q19" i="13"/>
  <c r="V19" i="13"/>
  <c r="G21" i="13"/>
  <c r="I21" i="13"/>
  <c r="K21" i="13"/>
  <c r="M21" i="13"/>
  <c r="O21" i="13"/>
  <c r="Q21" i="13"/>
  <c r="V21" i="13"/>
  <c r="G22" i="13"/>
  <c r="M22" i="13" s="1"/>
  <c r="I22" i="13"/>
  <c r="K22" i="13"/>
  <c r="O22" i="13"/>
  <c r="Q22" i="13"/>
  <c r="V22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G26" i="13"/>
  <c r="M26" i="13" s="1"/>
  <c r="I26" i="13"/>
  <c r="K26" i="13"/>
  <c r="O26" i="13"/>
  <c r="Q26" i="13"/>
  <c r="V26" i="13"/>
  <c r="G27" i="13"/>
  <c r="M27" i="13" s="1"/>
  <c r="I27" i="13"/>
  <c r="K27" i="13"/>
  <c r="O27" i="13"/>
  <c r="Q27" i="13"/>
  <c r="V27" i="13"/>
  <c r="G28" i="13"/>
  <c r="I28" i="13"/>
  <c r="K28" i="13"/>
  <c r="M28" i="13"/>
  <c r="O28" i="13"/>
  <c r="Q28" i="13"/>
  <c r="V28" i="13"/>
  <c r="G29" i="13"/>
  <c r="M29" i="13" s="1"/>
  <c r="I29" i="13"/>
  <c r="K29" i="13"/>
  <c r="O29" i="13"/>
  <c r="Q29" i="13"/>
  <c r="V29" i="13"/>
  <c r="G32" i="13"/>
  <c r="I32" i="13"/>
  <c r="K32" i="13"/>
  <c r="K31" i="13" s="1"/>
  <c r="O32" i="13"/>
  <c r="Q32" i="13"/>
  <c r="V32" i="13"/>
  <c r="V31" i="13" s="1"/>
  <c r="G34" i="13"/>
  <c r="M34" i="13" s="1"/>
  <c r="I34" i="13"/>
  <c r="K34" i="13"/>
  <c r="O34" i="13"/>
  <c r="Q34" i="13"/>
  <c r="V34" i="13"/>
  <c r="V36" i="13"/>
  <c r="G37" i="13"/>
  <c r="I37" i="13"/>
  <c r="K37" i="13"/>
  <c r="K36" i="13" s="1"/>
  <c r="M37" i="13"/>
  <c r="O37" i="13"/>
  <c r="O36" i="13" s="1"/>
  <c r="Q37" i="13"/>
  <c r="V37" i="13"/>
  <c r="G39" i="13"/>
  <c r="M39" i="13" s="1"/>
  <c r="I39" i="13"/>
  <c r="K39" i="13"/>
  <c r="O39" i="13"/>
  <c r="Q39" i="13"/>
  <c r="V39" i="13"/>
  <c r="G42" i="13"/>
  <c r="M42" i="13" s="1"/>
  <c r="M41" i="13" s="1"/>
  <c r="I42" i="13"/>
  <c r="I41" i="13" s="1"/>
  <c r="K42" i="13"/>
  <c r="O42" i="13"/>
  <c r="O41" i="13" s="1"/>
  <c r="Q42" i="13"/>
  <c r="Q41" i="13" s="1"/>
  <c r="V42" i="13"/>
  <c r="G44" i="13"/>
  <c r="I44" i="13"/>
  <c r="K44" i="13"/>
  <c r="M44" i="13"/>
  <c r="O44" i="13"/>
  <c r="Q44" i="13"/>
  <c r="V44" i="13"/>
  <c r="G47" i="13"/>
  <c r="M47" i="13" s="1"/>
  <c r="I47" i="13"/>
  <c r="I46" i="13" s="1"/>
  <c r="K47" i="13"/>
  <c r="O47" i="13"/>
  <c r="O46" i="13" s="1"/>
  <c r="Q47" i="13"/>
  <c r="Q46" i="13" s="1"/>
  <c r="V47" i="13"/>
  <c r="V46" i="13" s="1"/>
  <c r="G48" i="13"/>
  <c r="M48" i="13" s="1"/>
  <c r="I48" i="13"/>
  <c r="K48" i="13"/>
  <c r="O48" i="13"/>
  <c r="Q48" i="13"/>
  <c r="V48" i="13"/>
  <c r="G50" i="13"/>
  <c r="G46" i="13" s="1"/>
  <c r="I50" i="13"/>
  <c r="K50" i="13"/>
  <c r="O50" i="13"/>
  <c r="Q50" i="13"/>
  <c r="V50" i="13"/>
  <c r="O52" i="13"/>
  <c r="G53" i="13"/>
  <c r="G52" i="13" s="1"/>
  <c r="I53" i="13"/>
  <c r="K53" i="13"/>
  <c r="M53" i="13"/>
  <c r="O53" i="13"/>
  <c r="Q53" i="13"/>
  <c r="V53" i="13"/>
  <c r="G55" i="13"/>
  <c r="M55" i="13" s="1"/>
  <c r="I55" i="13"/>
  <c r="K55" i="13"/>
  <c r="O55" i="13"/>
  <c r="Q55" i="13"/>
  <c r="V55" i="13"/>
  <c r="G57" i="13"/>
  <c r="I57" i="13"/>
  <c r="K57" i="13"/>
  <c r="M57" i="13"/>
  <c r="O57" i="13"/>
  <c r="Q57" i="13"/>
  <c r="V57" i="13"/>
  <c r="G60" i="13"/>
  <c r="I60" i="13"/>
  <c r="K60" i="13"/>
  <c r="M60" i="13"/>
  <c r="O60" i="13"/>
  <c r="Q60" i="13"/>
  <c r="V60" i="13"/>
  <c r="G63" i="13"/>
  <c r="M63" i="13" s="1"/>
  <c r="I63" i="13"/>
  <c r="K63" i="13"/>
  <c r="O63" i="13"/>
  <c r="Q63" i="13"/>
  <c r="V63" i="13"/>
  <c r="G70" i="13"/>
  <c r="I70" i="13"/>
  <c r="K70" i="13"/>
  <c r="M70" i="13"/>
  <c r="O70" i="13"/>
  <c r="Q70" i="13"/>
  <c r="V70" i="13"/>
  <c r="G81" i="13"/>
  <c r="I81" i="13"/>
  <c r="K81" i="13"/>
  <c r="O81" i="13"/>
  <c r="Q81" i="13"/>
  <c r="V81" i="13"/>
  <c r="G84" i="13"/>
  <c r="I84" i="13"/>
  <c r="K84" i="13"/>
  <c r="M84" i="13"/>
  <c r="O84" i="13"/>
  <c r="Q84" i="13"/>
  <c r="V84" i="13"/>
  <c r="G117" i="13"/>
  <c r="M117" i="13" s="1"/>
  <c r="I117" i="13"/>
  <c r="K117" i="13"/>
  <c r="O117" i="13"/>
  <c r="Q117" i="13"/>
  <c r="V117" i="13"/>
  <c r="G119" i="13"/>
  <c r="M119" i="13" s="1"/>
  <c r="I119" i="13"/>
  <c r="K119" i="13"/>
  <c r="O119" i="13"/>
  <c r="Q119" i="13"/>
  <c r="V119" i="13"/>
  <c r="G134" i="13"/>
  <c r="M134" i="13" s="1"/>
  <c r="I134" i="13"/>
  <c r="K134" i="13"/>
  <c r="O134" i="13"/>
  <c r="Q134" i="13"/>
  <c r="V134" i="13"/>
  <c r="G153" i="13"/>
  <c r="I153" i="13"/>
  <c r="K153" i="13"/>
  <c r="M153" i="13"/>
  <c r="O153" i="13"/>
  <c r="Q153" i="13"/>
  <c r="V153" i="13"/>
  <c r="G158" i="13"/>
  <c r="M158" i="13" s="1"/>
  <c r="I158" i="13"/>
  <c r="K158" i="13"/>
  <c r="O158" i="13"/>
  <c r="Q158" i="13"/>
  <c r="V158" i="13"/>
  <c r="G171" i="13"/>
  <c r="I171" i="13"/>
  <c r="K171" i="13"/>
  <c r="M171" i="13"/>
  <c r="O171" i="13"/>
  <c r="Q171" i="13"/>
  <c r="V171" i="13"/>
  <c r="G173" i="13"/>
  <c r="M173" i="13" s="1"/>
  <c r="I173" i="13"/>
  <c r="K173" i="13"/>
  <c r="O173" i="13"/>
  <c r="Q173" i="13"/>
  <c r="V173" i="13"/>
  <c r="G175" i="13"/>
  <c r="M175" i="13" s="1"/>
  <c r="I175" i="13"/>
  <c r="K175" i="13"/>
  <c r="O175" i="13"/>
  <c r="Q175" i="13"/>
  <c r="V175" i="13"/>
  <c r="G177" i="13"/>
  <c r="I177" i="13"/>
  <c r="K177" i="13"/>
  <c r="M177" i="13"/>
  <c r="O177" i="13"/>
  <c r="Q177" i="13"/>
  <c r="V177" i="13"/>
  <c r="G179" i="13"/>
  <c r="I179" i="13"/>
  <c r="K179" i="13"/>
  <c r="M179" i="13"/>
  <c r="O179" i="13"/>
  <c r="Q179" i="13"/>
  <c r="V179" i="13"/>
  <c r="G181" i="13"/>
  <c r="M181" i="13" s="1"/>
  <c r="I181" i="13"/>
  <c r="K181" i="13"/>
  <c r="O181" i="13"/>
  <c r="Q181" i="13"/>
  <c r="V181" i="13"/>
  <c r="G192" i="13"/>
  <c r="I192" i="13"/>
  <c r="K192" i="13"/>
  <c r="M192" i="13"/>
  <c r="O192" i="13"/>
  <c r="Q192" i="13"/>
  <c r="V192" i="13"/>
  <c r="G194" i="13"/>
  <c r="M194" i="13" s="1"/>
  <c r="I194" i="13"/>
  <c r="K194" i="13"/>
  <c r="O194" i="13"/>
  <c r="Q194" i="13"/>
  <c r="V194" i="13"/>
  <c r="G195" i="13"/>
  <c r="M195" i="13" s="1"/>
  <c r="I195" i="13"/>
  <c r="K195" i="13"/>
  <c r="O195" i="13"/>
  <c r="Q195" i="13"/>
  <c r="V195" i="13"/>
  <c r="G196" i="13"/>
  <c r="M196" i="13" s="1"/>
  <c r="I196" i="13"/>
  <c r="K196" i="13"/>
  <c r="O196" i="13"/>
  <c r="Q196" i="13"/>
  <c r="V196" i="13"/>
  <c r="G198" i="13"/>
  <c r="I198" i="13"/>
  <c r="K198" i="13"/>
  <c r="M198" i="13"/>
  <c r="O198" i="13"/>
  <c r="Q198" i="13"/>
  <c r="V198" i="13"/>
  <c r="G200" i="13"/>
  <c r="M200" i="13" s="1"/>
  <c r="I200" i="13"/>
  <c r="K200" i="13"/>
  <c r="O200" i="13"/>
  <c r="Q200" i="13"/>
  <c r="V200" i="13"/>
  <c r="G203" i="13"/>
  <c r="I203" i="13"/>
  <c r="K203" i="13"/>
  <c r="O203" i="13"/>
  <c r="Q203" i="13"/>
  <c r="V203" i="13"/>
  <c r="G205" i="13"/>
  <c r="M205" i="13" s="1"/>
  <c r="I205" i="13"/>
  <c r="K205" i="13"/>
  <c r="O205" i="13"/>
  <c r="Q205" i="13"/>
  <c r="V205" i="13"/>
  <c r="G206" i="13"/>
  <c r="I206" i="13"/>
  <c r="K206" i="13"/>
  <c r="M206" i="13"/>
  <c r="O206" i="13"/>
  <c r="Q206" i="13"/>
  <c r="V206" i="13"/>
  <c r="G208" i="13"/>
  <c r="I208" i="13"/>
  <c r="K208" i="13"/>
  <c r="M208" i="13"/>
  <c r="O208" i="13"/>
  <c r="Q208" i="13"/>
  <c r="V208" i="13"/>
  <c r="G209" i="13"/>
  <c r="M209" i="13" s="1"/>
  <c r="I209" i="13"/>
  <c r="K209" i="13"/>
  <c r="O209" i="13"/>
  <c r="Q209" i="13"/>
  <c r="V209" i="13"/>
  <c r="G210" i="13"/>
  <c r="I210" i="13"/>
  <c r="K210" i="13"/>
  <c r="M210" i="13"/>
  <c r="O210" i="13"/>
  <c r="Q210" i="13"/>
  <c r="V210" i="13"/>
  <c r="G211" i="13"/>
  <c r="I211" i="13"/>
  <c r="K211" i="13"/>
  <c r="M211" i="13"/>
  <c r="O211" i="13"/>
  <c r="Q211" i="13"/>
  <c r="V211" i="13"/>
  <c r="G212" i="13"/>
  <c r="I212" i="13"/>
  <c r="K212" i="13"/>
  <c r="M212" i="13"/>
  <c r="O212" i="13"/>
  <c r="Q212" i="13"/>
  <c r="V212" i="13"/>
  <c r="G213" i="13"/>
  <c r="I65" i="1" s="1"/>
  <c r="G214" i="13"/>
  <c r="I214" i="13"/>
  <c r="K214" i="13"/>
  <c r="K213" i="13" s="1"/>
  <c r="M214" i="13"/>
  <c r="O214" i="13"/>
  <c r="Q214" i="13"/>
  <c r="V214" i="13"/>
  <c r="V213" i="13" s="1"/>
  <c r="G216" i="13"/>
  <c r="I216" i="13"/>
  <c r="K216" i="13"/>
  <c r="M216" i="13"/>
  <c r="O216" i="13"/>
  <c r="O213" i="13" s="1"/>
  <c r="Q216" i="13"/>
  <c r="V216" i="13"/>
  <c r="G218" i="13"/>
  <c r="M218" i="13" s="1"/>
  <c r="I218" i="13"/>
  <c r="K218" i="13"/>
  <c r="O218" i="13"/>
  <c r="Q218" i="13"/>
  <c r="V218" i="13"/>
  <c r="G224" i="13"/>
  <c r="I224" i="13"/>
  <c r="K224" i="13"/>
  <c r="M224" i="13"/>
  <c r="O224" i="13"/>
  <c r="Q224" i="13"/>
  <c r="V224" i="13"/>
  <c r="G229" i="13"/>
  <c r="I229" i="13"/>
  <c r="K229" i="13"/>
  <c r="M229" i="13"/>
  <c r="O229" i="13"/>
  <c r="Q229" i="13"/>
  <c r="V229" i="13"/>
  <c r="G231" i="13"/>
  <c r="I231" i="13"/>
  <c r="K231" i="13"/>
  <c r="M231" i="13"/>
  <c r="O231" i="13"/>
  <c r="Q231" i="13"/>
  <c r="V231" i="13"/>
  <c r="G232" i="13"/>
  <c r="G223" i="13" s="1"/>
  <c r="I232" i="13"/>
  <c r="K232" i="13"/>
  <c r="O232" i="13"/>
  <c r="Q232" i="13"/>
  <c r="V232" i="13"/>
  <c r="G233" i="13"/>
  <c r="I233" i="13"/>
  <c r="K233" i="13"/>
  <c r="M233" i="13"/>
  <c r="O233" i="13"/>
  <c r="Q233" i="13"/>
  <c r="V233" i="13"/>
  <c r="G234" i="13"/>
  <c r="M234" i="13" s="1"/>
  <c r="I234" i="13"/>
  <c r="K234" i="13"/>
  <c r="O234" i="13"/>
  <c r="Q234" i="13"/>
  <c r="V234" i="13"/>
  <c r="G235" i="13"/>
  <c r="I235" i="13"/>
  <c r="K235" i="13"/>
  <c r="M235" i="13"/>
  <c r="O235" i="13"/>
  <c r="Q235" i="13"/>
  <c r="V235" i="13"/>
  <c r="G236" i="13"/>
  <c r="M236" i="13" s="1"/>
  <c r="I236" i="13"/>
  <c r="K236" i="13"/>
  <c r="O236" i="13"/>
  <c r="Q236" i="13"/>
  <c r="V236" i="13"/>
  <c r="G238" i="13"/>
  <c r="M238" i="13" s="1"/>
  <c r="I238" i="13"/>
  <c r="K238" i="13"/>
  <c r="O238" i="13"/>
  <c r="Q238" i="13"/>
  <c r="V238" i="13"/>
  <c r="G239" i="13"/>
  <c r="M239" i="13" s="1"/>
  <c r="I239" i="13"/>
  <c r="K239" i="13"/>
  <c r="O239" i="13"/>
  <c r="Q239" i="13"/>
  <c r="V239" i="13"/>
  <c r="G241" i="13"/>
  <c r="I241" i="13"/>
  <c r="K241" i="13"/>
  <c r="O241" i="13"/>
  <c r="O240" i="13" s="1"/>
  <c r="Q241" i="13"/>
  <c r="V241" i="13"/>
  <c r="G243" i="13"/>
  <c r="I243" i="13"/>
  <c r="K243" i="13"/>
  <c r="M243" i="13"/>
  <c r="O243" i="13"/>
  <c r="Q243" i="13"/>
  <c r="V243" i="13"/>
  <c r="G244" i="13"/>
  <c r="I244" i="13"/>
  <c r="K244" i="13"/>
  <c r="M244" i="13"/>
  <c r="O244" i="13"/>
  <c r="Q244" i="13"/>
  <c r="V244" i="13"/>
  <c r="G245" i="13"/>
  <c r="I245" i="13"/>
  <c r="K245" i="13"/>
  <c r="M245" i="13"/>
  <c r="O245" i="13"/>
  <c r="Q245" i="13"/>
  <c r="V245" i="13"/>
  <c r="G246" i="13"/>
  <c r="M246" i="13" s="1"/>
  <c r="I246" i="13"/>
  <c r="K246" i="13"/>
  <c r="O246" i="13"/>
  <c r="Q246" i="13"/>
  <c r="V246" i="13"/>
  <c r="G247" i="13"/>
  <c r="I247" i="13"/>
  <c r="K247" i="13"/>
  <c r="M247" i="13"/>
  <c r="O247" i="13"/>
  <c r="Q247" i="13"/>
  <c r="V247" i="13"/>
  <c r="G248" i="13"/>
  <c r="I248" i="13"/>
  <c r="K248" i="13"/>
  <c r="M248" i="13"/>
  <c r="O248" i="13"/>
  <c r="Q248" i="13"/>
  <c r="V248" i="13"/>
  <c r="G250" i="13"/>
  <c r="G249" i="13" s="1"/>
  <c r="I250" i="13"/>
  <c r="K250" i="13"/>
  <c r="O250" i="13"/>
  <c r="Q250" i="13"/>
  <c r="V250" i="13"/>
  <c r="G252" i="13"/>
  <c r="I252" i="13"/>
  <c r="K252" i="13"/>
  <c r="M252" i="13"/>
  <c r="O252" i="13"/>
  <c r="Q252" i="13"/>
  <c r="V252" i="13"/>
  <c r="G254" i="13"/>
  <c r="I254" i="13"/>
  <c r="K254" i="13"/>
  <c r="M254" i="13"/>
  <c r="O254" i="13"/>
  <c r="Q254" i="13"/>
  <c r="V254" i="13"/>
  <c r="G255" i="13"/>
  <c r="M255" i="13" s="1"/>
  <c r="I255" i="13"/>
  <c r="K255" i="13"/>
  <c r="O255" i="13"/>
  <c r="Q255" i="13"/>
  <c r="V255" i="13"/>
  <c r="G257" i="13"/>
  <c r="M257" i="13" s="1"/>
  <c r="I257" i="13"/>
  <c r="K257" i="13"/>
  <c r="O257" i="13"/>
  <c r="Q257" i="13"/>
  <c r="V257" i="13"/>
  <c r="G259" i="13"/>
  <c r="I259" i="13"/>
  <c r="K259" i="13"/>
  <c r="M259" i="13"/>
  <c r="O259" i="13"/>
  <c r="Q259" i="13"/>
  <c r="V259" i="13"/>
  <c r="G260" i="13"/>
  <c r="M260" i="13" s="1"/>
  <c r="I260" i="13"/>
  <c r="K260" i="13"/>
  <c r="O260" i="13"/>
  <c r="Q260" i="13"/>
  <c r="V260" i="13"/>
  <c r="G261" i="13"/>
  <c r="I261" i="13"/>
  <c r="K261" i="13"/>
  <c r="M261" i="13"/>
  <c r="O261" i="13"/>
  <c r="Q261" i="13"/>
  <c r="V261" i="13"/>
  <c r="G264" i="13"/>
  <c r="G263" i="13" s="1"/>
  <c r="I69" i="1" s="1"/>
  <c r="I264" i="13"/>
  <c r="I263" i="13" s="1"/>
  <c r="K264" i="13"/>
  <c r="K263" i="13" s="1"/>
  <c r="O264" i="13"/>
  <c r="O263" i="13" s="1"/>
  <c r="Q264" i="13"/>
  <c r="Q263" i="13" s="1"/>
  <c r="V264" i="13"/>
  <c r="V263" i="13" s="1"/>
  <c r="G266" i="13"/>
  <c r="I266" i="13"/>
  <c r="K266" i="13"/>
  <c r="M266" i="13"/>
  <c r="O266" i="13"/>
  <c r="Q266" i="13"/>
  <c r="V266" i="13"/>
  <c r="G268" i="13"/>
  <c r="M268" i="13" s="1"/>
  <c r="I268" i="13"/>
  <c r="K268" i="13"/>
  <c r="O268" i="13"/>
  <c r="Q268" i="13"/>
  <c r="V268" i="13"/>
  <c r="G270" i="13"/>
  <c r="M270" i="13" s="1"/>
  <c r="I270" i="13"/>
  <c r="K270" i="13"/>
  <c r="O270" i="13"/>
  <c r="Q270" i="13"/>
  <c r="V270" i="13"/>
  <c r="G272" i="13"/>
  <c r="M272" i="13" s="1"/>
  <c r="I272" i="13"/>
  <c r="K272" i="13"/>
  <c r="O272" i="13"/>
  <c r="Q272" i="13"/>
  <c r="V272" i="13"/>
  <c r="V265" i="13" s="1"/>
  <c r="G274" i="13"/>
  <c r="I274" i="13"/>
  <c r="K274" i="13"/>
  <c r="O274" i="13"/>
  <c r="Q274" i="13"/>
  <c r="V274" i="13"/>
  <c r="G276" i="13"/>
  <c r="M276" i="13" s="1"/>
  <c r="I276" i="13"/>
  <c r="K276" i="13"/>
  <c r="O276" i="13"/>
  <c r="Q276" i="13"/>
  <c r="V276" i="13"/>
  <c r="G278" i="13"/>
  <c r="I278" i="13"/>
  <c r="K278" i="13"/>
  <c r="M278" i="13"/>
  <c r="O278" i="13"/>
  <c r="Q278" i="13"/>
  <c r="V278" i="13"/>
  <c r="G280" i="13"/>
  <c r="M280" i="13" s="1"/>
  <c r="I280" i="13"/>
  <c r="K280" i="13"/>
  <c r="O280" i="13"/>
  <c r="Q280" i="13"/>
  <c r="V280" i="13"/>
  <c r="G282" i="13"/>
  <c r="M282" i="13" s="1"/>
  <c r="I282" i="13"/>
  <c r="K282" i="13"/>
  <c r="O282" i="13"/>
  <c r="Q282" i="13"/>
  <c r="V282" i="13"/>
  <c r="G284" i="13"/>
  <c r="I284" i="13"/>
  <c r="K284" i="13"/>
  <c r="M284" i="13"/>
  <c r="O284" i="13"/>
  <c r="Q284" i="13"/>
  <c r="V284" i="13"/>
  <c r="G286" i="13"/>
  <c r="M286" i="13" s="1"/>
  <c r="I286" i="13"/>
  <c r="K286" i="13"/>
  <c r="O286" i="13"/>
  <c r="Q286" i="13"/>
  <c r="V286" i="13"/>
  <c r="G287" i="13"/>
  <c r="I287" i="13"/>
  <c r="K287" i="13"/>
  <c r="M287" i="13"/>
  <c r="O287" i="13"/>
  <c r="Q287" i="13"/>
  <c r="V287" i="13"/>
  <c r="G289" i="13"/>
  <c r="M289" i="13" s="1"/>
  <c r="I289" i="13"/>
  <c r="K289" i="13"/>
  <c r="O289" i="13"/>
  <c r="Q289" i="13"/>
  <c r="V289" i="13"/>
  <c r="G291" i="13"/>
  <c r="I291" i="13"/>
  <c r="K291" i="13"/>
  <c r="M291" i="13"/>
  <c r="O291" i="13"/>
  <c r="Q291" i="13"/>
  <c r="V291" i="13"/>
  <c r="G292" i="13"/>
  <c r="I292" i="13"/>
  <c r="K292" i="13"/>
  <c r="M292" i="13"/>
  <c r="O292" i="13"/>
  <c r="Q292" i="13"/>
  <c r="V292" i="13"/>
  <c r="G294" i="13"/>
  <c r="I294" i="13"/>
  <c r="K294" i="13"/>
  <c r="O294" i="13"/>
  <c r="O288" i="13" s="1"/>
  <c r="Q294" i="13"/>
  <c r="V294" i="13"/>
  <c r="Q295" i="13"/>
  <c r="G296" i="13"/>
  <c r="I296" i="13"/>
  <c r="I295" i="13" s="1"/>
  <c r="K296" i="13"/>
  <c r="M296" i="13"/>
  <c r="O296" i="13"/>
  <c r="Q296" i="13"/>
  <c r="V296" i="13"/>
  <c r="G297" i="13"/>
  <c r="M297" i="13" s="1"/>
  <c r="I297" i="13"/>
  <c r="K297" i="13"/>
  <c r="O297" i="13"/>
  <c r="Q297" i="13"/>
  <c r="V297" i="13"/>
  <c r="G298" i="13"/>
  <c r="M298" i="13" s="1"/>
  <c r="I298" i="13"/>
  <c r="K298" i="13"/>
  <c r="O298" i="13"/>
  <c r="Q298" i="13"/>
  <c r="V298" i="13"/>
  <c r="G300" i="13"/>
  <c r="I300" i="13"/>
  <c r="K300" i="13"/>
  <c r="M300" i="13"/>
  <c r="O300" i="13"/>
  <c r="Q300" i="13"/>
  <c r="V300" i="13"/>
  <c r="G303" i="13"/>
  <c r="M303" i="13" s="1"/>
  <c r="I303" i="13"/>
  <c r="K303" i="13"/>
  <c r="O303" i="13"/>
  <c r="Q303" i="13"/>
  <c r="V303" i="13"/>
  <c r="G305" i="13"/>
  <c r="M305" i="13" s="1"/>
  <c r="I305" i="13"/>
  <c r="K305" i="13"/>
  <c r="O305" i="13"/>
  <c r="Q305" i="13"/>
  <c r="V305" i="13"/>
  <c r="G307" i="13"/>
  <c r="I307" i="13"/>
  <c r="K307" i="13"/>
  <c r="M307" i="13"/>
  <c r="O307" i="13"/>
  <c r="Q307" i="13"/>
  <c r="V307" i="13"/>
  <c r="G309" i="13"/>
  <c r="M309" i="13" s="1"/>
  <c r="I309" i="13"/>
  <c r="K309" i="13"/>
  <c r="O309" i="13"/>
  <c r="Q309" i="13"/>
  <c r="V309" i="13"/>
  <c r="G311" i="13"/>
  <c r="I311" i="13"/>
  <c r="K311" i="13"/>
  <c r="M311" i="13"/>
  <c r="O311" i="13"/>
  <c r="Q311" i="13"/>
  <c r="V311" i="13"/>
  <c r="G313" i="13"/>
  <c r="M313" i="13" s="1"/>
  <c r="I313" i="13"/>
  <c r="K313" i="13"/>
  <c r="O313" i="13"/>
  <c r="Q313" i="13"/>
  <c r="V313" i="13"/>
  <c r="G321" i="13"/>
  <c r="M321" i="13" s="1"/>
  <c r="I321" i="13"/>
  <c r="K321" i="13"/>
  <c r="O321" i="13"/>
  <c r="Q321" i="13"/>
  <c r="V321" i="13"/>
  <c r="G323" i="13"/>
  <c r="M323" i="13" s="1"/>
  <c r="I323" i="13"/>
  <c r="K323" i="13"/>
  <c r="O323" i="13"/>
  <c r="Q323" i="13"/>
  <c r="V323" i="13"/>
  <c r="G324" i="13"/>
  <c r="I324" i="13"/>
  <c r="K324" i="13"/>
  <c r="M324" i="13"/>
  <c r="O324" i="13"/>
  <c r="Q324" i="13"/>
  <c r="V324" i="13"/>
  <c r="G325" i="13"/>
  <c r="M325" i="13" s="1"/>
  <c r="I325" i="13"/>
  <c r="K325" i="13"/>
  <c r="O325" i="13"/>
  <c r="Q325" i="13"/>
  <c r="V325" i="13"/>
  <c r="G326" i="13"/>
  <c r="I326" i="13"/>
  <c r="K326" i="13"/>
  <c r="M326" i="13"/>
  <c r="O326" i="13"/>
  <c r="Q326" i="13"/>
  <c r="V326" i="13"/>
  <c r="G328" i="13"/>
  <c r="M328" i="13" s="1"/>
  <c r="I328" i="13"/>
  <c r="K328" i="13"/>
  <c r="O328" i="13"/>
  <c r="Q328" i="13"/>
  <c r="V328" i="13"/>
  <c r="G330" i="13"/>
  <c r="M330" i="13" s="1"/>
  <c r="I330" i="13"/>
  <c r="K330" i="13"/>
  <c r="O330" i="13"/>
  <c r="Q330" i="13"/>
  <c r="V330" i="13"/>
  <c r="G333" i="13"/>
  <c r="M333" i="13" s="1"/>
  <c r="I333" i="13"/>
  <c r="K333" i="13"/>
  <c r="O333" i="13"/>
  <c r="Q333" i="13"/>
  <c r="V333" i="13"/>
  <c r="G335" i="13"/>
  <c r="M335" i="13" s="1"/>
  <c r="I335" i="13"/>
  <c r="K335" i="13"/>
  <c r="O335" i="13"/>
  <c r="Q335" i="13"/>
  <c r="V335" i="13"/>
  <c r="G337" i="13"/>
  <c r="I337" i="13"/>
  <c r="K337" i="13"/>
  <c r="M337" i="13"/>
  <c r="O337" i="13"/>
  <c r="Q337" i="13"/>
  <c r="V337" i="13"/>
  <c r="G343" i="13"/>
  <c r="M343" i="13" s="1"/>
  <c r="I343" i="13"/>
  <c r="K343" i="13"/>
  <c r="O343" i="13"/>
  <c r="Q343" i="13"/>
  <c r="V343" i="13"/>
  <c r="G344" i="13"/>
  <c r="I344" i="13"/>
  <c r="K344" i="13"/>
  <c r="M344" i="13"/>
  <c r="O344" i="13"/>
  <c r="Q344" i="13"/>
  <c r="V344" i="13"/>
  <c r="G346" i="13"/>
  <c r="M346" i="13" s="1"/>
  <c r="I346" i="13"/>
  <c r="K346" i="13"/>
  <c r="O346" i="13"/>
  <c r="Q346" i="13"/>
  <c r="V346" i="13"/>
  <c r="G348" i="13"/>
  <c r="M348" i="13" s="1"/>
  <c r="I348" i="13"/>
  <c r="K348" i="13"/>
  <c r="O348" i="13"/>
  <c r="Q348" i="13"/>
  <c r="V348" i="13"/>
  <c r="G350" i="13"/>
  <c r="M350" i="13" s="1"/>
  <c r="I350" i="13"/>
  <c r="K350" i="13"/>
  <c r="O350" i="13"/>
  <c r="Q350" i="13"/>
  <c r="V350" i="13"/>
  <c r="G351" i="13"/>
  <c r="I351" i="13"/>
  <c r="K351" i="13"/>
  <c r="M351" i="13"/>
  <c r="O351" i="13"/>
  <c r="Q351" i="13"/>
  <c r="V351" i="13"/>
  <c r="G356" i="13"/>
  <c r="M356" i="13" s="1"/>
  <c r="I356" i="13"/>
  <c r="K356" i="13"/>
  <c r="O356" i="13"/>
  <c r="Q356" i="13"/>
  <c r="V356" i="13"/>
  <c r="G357" i="13"/>
  <c r="M357" i="13" s="1"/>
  <c r="I357" i="13"/>
  <c r="K357" i="13"/>
  <c r="O357" i="13"/>
  <c r="Q357" i="13"/>
  <c r="V357" i="13"/>
  <c r="G358" i="13"/>
  <c r="M358" i="13" s="1"/>
  <c r="I358" i="13"/>
  <c r="K358" i="13"/>
  <c r="O358" i="13"/>
  <c r="Q358" i="13"/>
  <c r="V358" i="13"/>
  <c r="G360" i="13"/>
  <c r="M360" i="13" s="1"/>
  <c r="I360" i="13"/>
  <c r="K360" i="13"/>
  <c r="O360" i="13"/>
  <c r="Q360" i="13"/>
  <c r="V360" i="13"/>
  <c r="G361" i="13"/>
  <c r="I361" i="13"/>
  <c r="K361" i="13"/>
  <c r="M361" i="13"/>
  <c r="O361" i="13"/>
  <c r="Q361" i="13"/>
  <c r="V361" i="13"/>
  <c r="G362" i="13"/>
  <c r="M362" i="13" s="1"/>
  <c r="I362" i="13"/>
  <c r="K362" i="13"/>
  <c r="O362" i="13"/>
  <c r="Q362" i="13"/>
  <c r="V362" i="13"/>
  <c r="G364" i="13"/>
  <c r="M364" i="13" s="1"/>
  <c r="I364" i="13"/>
  <c r="K364" i="13"/>
  <c r="O364" i="13"/>
  <c r="Q364" i="13"/>
  <c r="V364" i="13"/>
  <c r="G365" i="13"/>
  <c r="M365" i="13" s="1"/>
  <c r="I365" i="13"/>
  <c r="K365" i="13"/>
  <c r="O365" i="13"/>
  <c r="Q365" i="13"/>
  <c r="V365" i="13"/>
  <c r="G367" i="13"/>
  <c r="I367" i="13"/>
  <c r="I366" i="13" s="1"/>
  <c r="K367" i="13"/>
  <c r="O367" i="13"/>
  <c r="Q367" i="13"/>
  <c r="V367" i="13"/>
  <c r="V366" i="13" s="1"/>
  <c r="G369" i="13"/>
  <c r="I369" i="13"/>
  <c r="K369" i="13"/>
  <c r="M369" i="13"/>
  <c r="O369" i="13"/>
  <c r="Q369" i="13"/>
  <c r="V369" i="13"/>
  <c r="G371" i="13"/>
  <c r="M371" i="13" s="1"/>
  <c r="I371" i="13"/>
  <c r="K371" i="13"/>
  <c r="O371" i="13"/>
  <c r="Q371" i="13"/>
  <c r="V371" i="13"/>
  <c r="G373" i="13"/>
  <c r="M373" i="13" s="1"/>
  <c r="I373" i="13"/>
  <c r="K373" i="13"/>
  <c r="O373" i="13"/>
  <c r="Q373" i="13"/>
  <c r="V373" i="13"/>
  <c r="G375" i="13"/>
  <c r="M375" i="13" s="1"/>
  <c r="I375" i="13"/>
  <c r="K375" i="13"/>
  <c r="O375" i="13"/>
  <c r="Q375" i="13"/>
  <c r="V375" i="13"/>
  <c r="G377" i="13"/>
  <c r="M377" i="13" s="1"/>
  <c r="I377" i="13"/>
  <c r="K377" i="13"/>
  <c r="O377" i="13"/>
  <c r="Q377" i="13"/>
  <c r="V377" i="13"/>
  <c r="G379" i="13"/>
  <c r="M379" i="13" s="1"/>
  <c r="I379" i="13"/>
  <c r="K379" i="13"/>
  <c r="O379" i="13"/>
  <c r="Q379" i="13"/>
  <c r="V379" i="13"/>
  <c r="G381" i="13"/>
  <c r="I381" i="13"/>
  <c r="K381" i="13"/>
  <c r="O381" i="13"/>
  <c r="Q381" i="13"/>
  <c r="Q380" i="13" s="1"/>
  <c r="V381" i="13"/>
  <c r="G383" i="13"/>
  <c r="I383" i="13"/>
  <c r="K383" i="13"/>
  <c r="M383" i="13"/>
  <c r="O383" i="13"/>
  <c r="Q383" i="13"/>
  <c r="V383" i="13"/>
  <c r="G385" i="13"/>
  <c r="I385" i="13"/>
  <c r="K385" i="13"/>
  <c r="M385" i="13"/>
  <c r="O385" i="13"/>
  <c r="Q385" i="13"/>
  <c r="V385" i="13"/>
  <c r="G388" i="13"/>
  <c r="M388" i="13" s="1"/>
  <c r="I388" i="13"/>
  <c r="K388" i="13"/>
  <c r="O388" i="13"/>
  <c r="Q388" i="13"/>
  <c r="V388" i="13"/>
  <c r="G390" i="13"/>
  <c r="M390" i="13" s="1"/>
  <c r="I390" i="13"/>
  <c r="K390" i="13"/>
  <c r="O390" i="13"/>
  <c r="Q390" i="13"/>
  <c r="V390" i="13"/>
  <c r="G392" i="13"/>
  <c r="I392" i="13"/>
  <c r="K392" i="13"/>
  <c r="M392" i="13"/>
  <c r="O392" i="13"/>
  <c r="Q392" i="13"/>
  <c r="V392" i="13"/>
  <c r="G394" i="13"/>
  <c r="M394" i="13" s="1"/>
  <c r="I394" i="13"/>
  <c r="K394" i="13"/>
  <c r="O394" i="13"/>
  <c r="Q394" i="13"/>
  <c r="V394" i="13"/>
  <c r="G396" i="13"/>
  <c r="M396" i="13" s="1"/>
  <c r="I396" i="13"/>
  <c r="K396" i="13"/>
  <c r="O396" i="13"/>
  <c r="Q396" i="13"/>
  <c r="V396" i="13"/>
  <c r="G398" i="13"/>
  <c r="I398" i="13"/>
  <c r="K398" i="13"/>
  <c r="O398" i="13"/>
  <c r="O397" i="13" s="1"/>
  <c r="Q398" i="13"/>
  <c r="V398" i="13"/>
  <c r="G402" i="13"/>
  <c r="M402" i="13" s="1"/>
  <c r="I402" i="13"/>
  <c r="K402" i="13"/>
  <c r="O402" i="13"/>
  <c r="Q402" i="13"/>
  <c r="V402" i="13"/>
  <c r="G403" i="13"/>
  <c r="I403" i="13"/>
  <c r="K403" i="13"/>
  <c r="M403" i="13"/>
  <c r="O403" i="13"/>
  <c r="Q403" i="13"/>
  <c r="V403" i="13"/>
  <c r="G409" i="13"/>
  <c r="G410" i="13"/>
  <c r="I410" i="13"/>
  <c r="I409" i="13" s="1"/>
  <c r="K410" i="13"/>
  <c r="K409" i="13" s="1"/>
  <c r="M410" i="13"/>
  <c r="M409" i="13" s="1"/>
  <c r="O410" i="13"/>
  <c r="O409" i="13" s="1"/>
  <c r="Q410" i="13"/>
  <c r="Q409" i="13" s="1"/>
  <c r="V410" i="13"/>
  <c r="V409" i="13" s="1"/>
  <c r="G415" i="13"/>
  <c r="M415" i="13" s="1"/>
  <c r="I415" i="13"/>
  <c r="K415" i="13"/>
  <c r="K414" i="13" s="1"/>
  <c r="O415" i="13"/>
  <c r="Q415" i="13"/>
  <c r="V415" i="13"/>
  <c r="V414" i="13" s="1"/>
  <c r="G417" i="13"/>
  <c r="I417" i="13"/>
  <c r="K417" i="13"/>
  <c r="O417" i="13"/>
  <c r="Q417" i="13"/>
  <c r="V417" i="13"/>
  <c r="G418" i="13"/>
  <c r="I418" i="13"/>
  <c r="K418" i="13"/>
  <c r="M418" i="13"/>
  <c r="O418" i="13"/>
  <c r="Q418" i="13"/>
  <c r="V418" i="13"/>
  <c r="G420" i="13"/>
  <c r="M420" i="13" s="1"/>
  <c r="I420" i="13"/>
  <c r="K420" i="13"/>
  <c r="O420" i="13"/>
  <c r="Q420" i="13"/>
  <c r="V420" i="13"/>
  <c r="G421" i="13"/>
  <c r="I421" i="13"/>
  <c r="K421" i="13"/>
  <c r="O421" i="13"/>
  <c r="Q421" i="13"/>
  <c r="V421" i="13"/>
  <c r="G422" i="13"/>
  <c r="I422" i="13"/>
  <c r="K422" i="13"/>
  <c r="M422" i="13"/>
  <c r="O422" i="13"/>
  <c r="Q422" i="13"/>
  <c r="V422" i="13"/>
  <c r="G423" i="13"/>
  <c r="M423" i="13" s="1"/>
  <c r="I423" i="13"/>
  <c r="K423" i="13"/>
  <c r="O423" i="13"/>
  <c r="Q423" i="13"/>
  <c r="V423" i="13"/>
  <c r="G424" i="13"/>
  <c r="I424" i="13"/>
  <c r="K424" i="13"/>
  <c r="M424" i="13"/>
  <c r="O424" i="13"/>
  <c r="Q424" i="13"/>
  <c r="V424" i="13"/>
  <c r="AF426" i="13"/>
  <c r="G9" i="12"/>
  <c r="I9" i="12"/>
  <c r="K9" i="12"/>
  <c r="M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I12" i="12"/>
  <c r="K12" i="12"/>
  <c r="O12" i="12"/>
  <c r="O8" i="12" s="1"/>
  <c r="Q12" i="12"/>
  <c r="V12" i="12"/>
  <c r="G14" i="12"/>
  <c r="M14" i="12" s="1"/>
  <c r="I14" i="12"/>
  <c r="I13" i="12" s="1"/>
  <c r="K14" i="12"/>
  <c r="O14" i="12"/>
  <c r="Q14" i="12"/>
  <c r="V14" i="12"/>
  <c r="V13" i="12" s="1"/>
  <c r="G15" i="12"/>
  <c r="I15" i="12"/>
  <c r="K15" i="12"/>
  <c r="M15" i="12"/>
  <c r="O15" i="12"/>
  <c r="Q15" i="12"/>
  <c r="Q13" i="12" s="1"/>
  <c r="V15" i="12"/>
  <c r="G16" i="12"/>
  <c r="M16" i="12" s="1"/>
  <c r="I16" i="12"/>
  <c r="K16" i="12"/>
  <c r="O16" i="12"/>
  <c r="Q16" i="12"/>
  <c r="V16" i="12"/>
  <c r="AF18" i="12"/>
  <c r="F43" i="1" l="1"/>
  <c r="F42" i="1"/>
  <c r="H42" i="1" s="1"/>
  <c r="I42" i="1" s="1"/>
  <c r="G41" i="1"/>
  <c r="G39" i="1"/>
  <c r="G48" i="1" s="1"/>
  <c r="G25" i="1" s="1"/>
  <c r="A25" i="1" s="1"/>
  <c r="A26" i="1" s="1"/>
  <c r="G26" i="1" s="1"/>
  <c r="G40" i="1"/>
  <c r="G380" i="13"/>
  <c r="I78" i="1" s="1"/>
  <c r="G8" i="12"/>
  <c r="G397" i="13"/>
  <c r="M398" i="13"/>
  <c r="V359" i="13"/>
  <c r="Q334" i="13"/>
  <c r="Q265" i="13"/>
  <c r="I223" i="13"/>
  <c r="O59" i="13"/>
  <c r="Q8" i="13"/>
  <c r="V255" i="14"/>
  <c r="K13" i="12"/>
  <c r="G419" i="13"/>
  <c r="I84" i="1" s="1"/>
  <c r="G414" i="13"/>
  <c r="I83" i="1" s="1"/>
  <c r="I18" i="1" s="1"/>
  <c r="O380" i="13"/>
  <c r="Q366" i="13"/>
  <c r="G366" i="13"/>
  <c r="I77" i="1" s="1"/>
  <c r="Q359" i="13"/>
  <c r="I359" i="13"/>
  <c r="O334" i="13"/>
  <c r="V299" i="13"/>
  <c r="K299" i="13"/>
  <c r="V295" i="13"/>
  <c r="K295" i="13"/>
  <c r="V273" i="13"/>
  <c r="I273" i="13"/>
  <c r="O265" i="13"/>
  <c r="G265" i="13"/>
  <c r="M264" i="13"/>
  <c r="M263" i="13" s="1"/>
  <c r="O249" i="13"/>
  <c r="K240" i="13"/>
  <c r="O223" i="13"/>
  <c r="Q213" i="13"/>
  <c r="I213" i="13"/>
  <c r="V202" i="13"/>
  <c r="I202" i="13"/>
  <c r="M50" i="13"/>
  <c r="I31" i="13"/>
  <c r="G8" i="13"/>
  <c r="M13" i="13"/>
  <c r="V8" i="13"/>
  <c r="O384" i="14"/>
  <c r="G384" i="14"/>
  <c r="K364" i="14"/>
  <c r="Q287" i="14"/>
  <c r="G287" i="14"/>
  <c r="I188" i="14"/>
  <c r="I334" i="13"/>
  <c r="K202" i="13"/>
  <c r="K8" i="13"/>
  <c r="I8" i="13"/>
  <c r="G43" i="1"/>
  <c r="G42" i="1"/>
  <c r="K419" i="13"/>
  <c r="O419" i="13"/>
  <c r="O414" i="13"/>
  <c r="V397" i="13"/>
  <c r="K397" i="13"/>
  <c r="K380" i="13"/>
  <c r="O366" i="13"/>
  <c r="O359" i="13"/>
  <c r="K334" i="13"/>
  <c r="Q299" i="13"/>
  <c r="I299" i="13"/>
  <c r="V288" i="13"/>
  <c r="K288" i="13"/>
  <c r="Q273" i="13"/>
  <c r="G273" i="13"/>
  <c r="I71" i="1" s="1"/>
  <c r="K249" i="13"/>
  <c r="V240" i="13"/>
  <c r="I240" i="13"/>
  <c r="Q202" i="13"/>
  <c r="G202" i="13"/>
  <c r="K59" i="13"/>
  <c r="Q59" i="13"/>
  <c r="I59" i="13"/>
  <c r="K52" i="13"/>
  <c r="Q52" i="13"/>
  <c r="I52" i="13"/>
  <c r="K41" i="13"/>
  <c r="Q36" i="13"/>
  <c r="I36" i="13"/>
  <c r="Q31" i="13"/>
  <c r="G31" i="13"/>
  <c r="I56" i="1" s="1"/>
  <c r="O8" i="13"/>
  <c r="G390" i="14"/>
  <c r="M385" i="14"/>
  <c r="M384" i="14" s="1"/>
  <c r="V364" i="14"/>
  <c r="I364" i="14"/>
  <c r="K350" i="14"/>
  <c r="Q350" i="14"/>
  <c r="G350" i="14"/>
  <c r="I80" i="1" s="1"/>
  <c r="O340" i="14"/>
  <c r="V219" i="14"/>
  <c r="K188" i="14"/>
  <c r="Q188" i="14"/>
  <c r="V55" i="14"/>
  <c r="M295" i="13"/>
  <c r="K273" i="13"/>
  <c r="I265" i="13"/>
  <c r="Q249" i="13"/>
  <c r="Q223" i="13"/>
  <c r="F45" i="1"/>
  <c r="H45" i="1" s="1"/>
  <c r="I45" i="1" s="1"/>
  <c r="F44" i="1"/>
  <c r="I390" i="14"/>
  <c r="V265" i="14"/>
  <c r="K8" i="12"/>
  <c r="Q8" i="12"/>
  <c r="I8" i="12"/>
  <c r="O13" i="12"/>
  <c r="M13" i="12"/>
  <c r="AE18" i="12"/>
  <c r="V8" i="12"/>
  <c r="V419" i="13"/>
  <c r="Q419" i="13"/>
  <c r="I419" i="13"/>
  <c r="Q414" i="13"/>
  <c r="I414" i="13"/>
  <c r="Q397" i="13"/>
  <c r="I397" i="13"/>
  <c r="V380" i="13"/>
  <c r="I380" i="13"/>
  <c r="K366" i="13"/>
  <c r="K359" i="13"/>
  <c r="V334" i="13"/>
  <c r="O299" i="13"/>
  <c r="G299" i="13"/>
  <c r="O295" i="13"/>
  <c r="G295" i="13"/>
  <c r="I73" i="1" s="1"/>
  <c r="G288" i="13"/>
  <c r="Q288" i="13"/>
  <c r="I288" i="13"/>
  <c r="O273" i="13"/>
  <c r="K265" i="13"/>
  <c r="V249" i="13"/>
  <c r="I249" i="13"/>
  <c r="Q240" i="13"/>
  <c r="G240" i="13"/>
  <c r="I67" i="1" s="1"/>
  <c r="V223" i="13"/>
  <c r="K223" i="13"/>
  <c r="M213" i="13"/>
  <c r="O202" i="13"/>
  <c r="G59" i="13"/>
  <c r="V59" i="13"/>
  <c r="V52" i="13"/>
  <c r="K46" i="13"/>
  <c r="V41" i="13"/>
  <c r="G36" i="13"/>
  <c r="I58" i="1" s="1"/>
  <c r="O31" i="13"/>
  <c r="G45" i="1"/>
  <c r="G44" i="1"/>
  <c r="K390" i="14"/>
  <c r="O390" i="14"/>
  <c r="G376" i="14"/>
  <c r="I82" i="1" s="1"/>
  <c r="I350" i="14"/>
  <c r="G340" i="14"/>
  <c r="I79" i="1" s="1"/>
  <c r="Q340" i="14"/>
  <c r="V335" i="14"/>
  <c r="K335" i="14"/>
  <c r="V328" i="14"/>
  <c r="I328" i="14"/>
  <c r="M324" i="14"/>
  <c r="V287" i="14"/>
  <c r="I287" i="14"/>
  <c r="V283" i="14"/>
  <c r="I283" i="14"/>
  <c r="K265" i="14"/>
  <c r="K255" i="14"/>
  <c r="V249" i="14"/>
  <c r="K219" i="14"/>
  <c r="V205" i="14"/>
  <c r="V175" i="14"/>
  <c r="K55" i="14"/>
  <c r="V42" i="14"/>
  <c r="O8" i="14"/>
  <c r="K177" i="15"/>
  <c r="Q177" i="15"/>
  <c r="I177" i="15"/>
  <c r="K171" i="15"/>
  <c r="G146" i="15"/>
  <c r="V131" i="15"/>
  <c r="M115" i="15"/>
  <c r="K99" i="15"/>
  <c r="Q99" i="15"/>
  <c r="I99" i="15"/>
  <c r="G96" i="15"/>
  <c r="I63" i="1" s="1"/>
  <c r="V21" i="15"/>
  <c r="Q21" i="15"/>
  <c r="I21" i="15"/>
  <c r="G8" i="15"/>
  <c r="V177" i="15"/>
  <c r="V171" i="15"/>
  <c r="K166" i="15"/>
  <c r="Q146" i="15"/>
  <c r="I146" i="15"/>
  <c r="O146" i="15"/>
  <c r="O131" i="15"/>
  <c r="Q115" i="15"/>
  <c r="O115" i="15"/>
  <c r="V99" i="15"/>
  <c r="G46" i="1"/>
  <c r="V350" i="14"/>
  <c r="O350" i="14"/>
  <c r="K340" i="14"/>
  <c r="O328" i="14"/>
  <c r="O287" i="14"/>
  <c r="G265" i="14"/>
  <c r="Q255" i="14"/>
  <c r="I255" i="14"/>
  <c r="O249" i="14"/>
  <c r="G219" i="14"/>
  <c r="I68" i="1" s="1"/>
  <c r="Q205" i="14"/>
  <c r="I205" i="14"/>
  <c r="O205" i="14"/>
  <c r="G188" i="14"/>
  <c r="I66" i="1" s="1"/>
  <c r="V188" i="14"/>
  <c r="O175" i="14"/>
  <c r="G55" i="14"/>
  <c r="O42" i="14"/>
  <c r="K8" i="14"/>
  <c r="Q8" i="14"/>
  <c r="I8" i="14"/>
  <c r="O177" i="15"/>
  <c r="G171" i="15"/>
  <c r="K161" i="15"/>
  <c r="Q161" i="15"/>
  <c r="I161" i="15"/>
  <c r="K146" i="15"/>
  <c r="K115" i="15"/>
  <c r="G99" i="15"/>
  <c r="G21" i="15"/>
  <c r="Q364" i="14"/>
  <c r="M364" i="14"/>
  <c r="V340" i="14"/>
  <c r="I340" i="14"/>
  <c r="O335" i="14"/>
  <c r="G335" i="14"/>
  <c r="K328" i="14"/>
  <c r="K287" i="14"/>
  <c r="K283" i="14"/>
  <c r="Q265" i="14"/>
  <c r="I265" i="14"/>
  <c r="O265" i="14"/>
  <c r="O255" i="14"/>
  <c r="K249" i="14"/>
  <c r="Q219" i="14"/>
  <c r="I219" i="14"/>
  <c r="O219" i="14"/>
  <c r="K205" i="14"/>
  <c r="O188" i="14"/>
  <c r="K175" i="14"/>
  <c r="Q55" i="14"/>
  <c r="I55" i="14"/>
  <c r="O55" i="14"/>
  <c r="K42" i="14"/>
  <c r="Q31" i="14"/>
  <c r="I31" i="14"/>
  <c r="G8" i="14"/>
  <c r="V8" i="14"/>
  <c r="O171" i="15"/>
  <c r="G166" i="15"/>
  <c r="V161" i="15"/>
  <c r="V146" i="15"/>
  <c r="K131" i="15"/>
  <c r="Q131" i="15"/>
  <c r="I131" i="15"/>
  <c r="V115" i="15"/>
  <c r="O99" i="15"/>
  <c r="K21" i="15"/>
  <c r="O21" i="15"/>
  <c r="M131" i="15"/>
  <c r="M177" i="15"/>
  <c r="M161" i="15"/>
  <c r="M172" i="15"/>
  <c r="M171" i="15" s="1"/>
  <c r="M167" i="15"/>
  <c r="M166" i="15" s="1"/>
  <c r="M147" i="15"/>
  <c r="M146" i="15" s="1"/>
  <c r="G115" i="15"/>
  <c r="M103" i="15"/>
  <c r="M99" i="15" s="1"/>
  <c r="M24" i="15"/>
  <c r="M21" i="15" s="1"/>
  <c r="G177" i="15"/>
  <c r="G161" i="15"/>
  <c r="G131" i="15"/>
  <c r="AE187" i="15"/>
  <c r="M249" i="14"/>
  <c r="M175" i="14"/>
  <c r="M42" i="14"/>
  <c r="M255" i="14"/>
  <c r="M392" i="14"/>
  <c r="M390" i="14" s="1"/>
  <c r="M351" i="14"/>
  <c r="M350" i="14" s="1"/>
  <c r="M347" i="14"/>
  <c r="M340" i="14" s="1"/>
  <c r="M329" i="14"/>
  <c r="M328" i="14" s="1"/>
  <c r="M288" i="14"/>
  <c r="M287" i="14" s="1"/>
  <c r="M284" i="14"/>
  <c r="M283" i="14" s="1"/>
  <c r="M266" i="14"/>
  <c r="M265" i="14" s="1"/>
  <c r="G255" i="14"/>
  <c r="G249" i="14"/>
  <c r="M248" i="14"/>
  <c r="M247" i="14" s="1"/>
  <c r="M220" i="14"/>
  <c r="M219" i="14" s="1"/>
  <c r="M206" i="14"/>
  <c r="M205" i="14" s="1"/>
  <c r="M197" i="14"/>
  <c r="M188" i="14" s="1"/>
  <c r="G175" i="14"/>
  <c r="M173" i="14"/>
  <c r="M172" i="14" s="1"/>
  <c r="M56" i="14"/>
  <c r="M55" i="14" s="1"/>
  <c r="G51" i="14"/>
  <c r="I61" i="1" s="1"/>
  <c r="G42" i="14"/>
  <c r="I60" i="1" s="1"/>
  <c r="M38" i="14"/>
  <c r="M31" i="14" s="1"/>
  <c r="M15" i="14"/>
  <c r="M8" i="14" s="1"/>
  <c r="M46" i="13"/>
  <c r="M334" i="13"/>
  <c r="M299" i="13"/>
  <c r="M59" i="13"/>
  <c r="M52" i="13"/>
  <c r="M36" i="13"/>
  <c r="M265" i="13"/>
  <c r="M397" i="13"/>
  <c r="M359" i="13"/>
  <c r="M421" i="13"/>
  <c r="M419" i="13" s="1"/>
  <c r="M417" i="13"/>
  <c r="M414" i="13" s="1"/>
  <c r="M381" i="13"/>
  <c r="M380" i="13" s="1"/>
  <c r="M367" i="13"/>
  <c r="M366" i="13" s="1"/>
  <c r="G359" i="13"/>
  <c r="G334" i="13"/>
  <c r="I75" i="1" s="1"/>
  <c r="M294" i="13"/>
  <c r="M288" i="13" s="1"/>
  <c r="M274" i="13"/>
  <c r="M273" i="13" s="1"/>
  <c r="M250" i="13"/>
  <c r="M249" i="13" s="1"/>
  <c r="M241" i="13"/>
  <c r="M240" i="13" s="1"/>
  <c r="M232" i="13"/>
  <c r="M223" i="13" s="1"/>
  <c r="M203" i="13"/>
  <c r="M202" i="13" s="1"/>
  <c r="M81" i="13"/>
  <c r="G41" i="13"/>
  <c r="I59" i="1" s="1"/>
  <c r="M32" i="13"/>
  <c r="M31" i="13" s="1"/>
  <c r="M15" i="13"/>
  <c r="M8" i="13" s="1"/>
  <c r="G13" i="12"/>
  <c r="I86" i="1" s="1"/>
  <c r="I20" i="1" s="1"/>
  <c r="M12" i="12"/>
  <c r="M8" i="12" s="1"/>
  <c r="J28" i="1"/>
  <c r="J26" i="1"/>
  <c r="G38" i="1"/>
  <c r="F38" i="1"/>
  <c r="J23" i="1"/>
  <c r="J24" i="1"/>
  <c r="J25" i="1"/>
  <c r="J27" i="1"/>
  <c r="E24" i="1"/>
  <c r="E26" i="1"/>
  <c r="F47" i="1" l="1"/>
  <c r="H47" i="1" s="1"/>
  <c r="I47" i="1" s="1"/>
  <c r="F46" i="1"/>
  <c r="H46" i="1" s="1"/>
  <c r="I46" i="1" s="1"/>
  <c r="F41" i="1"/>
  <c r="H41" i="1" s="1"/>
  <c r="I41" i="1" s="1"/>
  <c r="F39" i="1"/>
  <c r="F40" i="1"/>
  <c r="H40" i="1" s="1"/>
  <c r="I40" i="1" s="1"/>
  <c r="H44" i="1"/>
  <c r="I44" i="1" s="1"/>
  <c r="I62" i="1"/>
  <c r="I74" i="1"/>
  <c r="G397" i="14"/>
  <c r="G187" i="15"/>
  <c r="I72" i="1"/>
  <c r="I70" i="1"/>
  <c r="I17" i="1" s="1"/>
  <c r="I81" i="1"/>
  <c r="H43" i="1"/>
  <c r="I43" i="1" s="1"/>
  <c r="I76" i="1"/>
  <c r="I64" i="1"/>
  <c r="I55" i="1"/>
  <c r="G426" i="13"/>
  <c r="I57" i="1"/>
  <c r="I85" i="1"/>
  <c r="I19" i="1" s="1"/>
  <c r="G18" i="12"/>
  <c r="H39" i="1" l="1"/>
  <c r="F48" i="1"/>
  <c r="I16" i="1"/>
  <c r="I21" i="1" s="1"/>
  <c r="I87" i="1"/>
  <c r="J86" i="1" l="1"/>
  <c r="J56" i="1"/>
  <c r="J78" i="1"/>
  <c r="J76" i="1"/>
  <c r="J80" i="1"/>
  <c r="J61" i="1"/>
  <c r="J69" i="1"/>
  <c r="J77" i="1"/>
  <c r="J85" i="1"/>
  <c r="J58" i="1"/>
  <c r="J84" i="1"/>
  <c r="J82" i="1"/>
  <c r="J55" i="1"/>
  <c r="J63" i="1"/>
  <c r="J71" i="1"/>
  <c r="J79" i="1"/>
  <c r="J64" i="1"/>
  <c r="J73" i="1"/>
  <c r="J62" i="1"/>
  <c r="J60" i="1"/>
  <c r="J66" i="1"/>
  <c r="J57" i="1"/>
  <c r="J65" i="1"/>
  <c r="J81" i="1"/>
  <c r="J72" i="1"/>
  <c r="J70" i="1"/>
  <c r="J68" i="1"/>
  <c r="J74" i="1"/>
  <c r="J59" i="1"/>
  <c r="J67" i="1"/>
  <c r="J75" i="1"/>
  <c r="J83" i="1"/>
  <c r="G23" i="1"/>
  <c r="A23" i="1" s="1"/>
  <c r="A24" i="1" s="1"/>
  <c r="G24" i="1" s="1"/>
  <c r="A27" i="1" s="1"/>
  <c r="A29" i="1" s="1"/>
  <c r="G29" i="1" s="1"/>
  <c r="G27" i="1" s="1"/>
  <c r="G28" i="1"/>
  <c r="I39" i="1"/>
  <c r="I48" i="1" s="1"/>
  <c r="H48" i="1"/>
  <c r="J39" i="1" l="1"/>
  <c r="J48" i="1" s="1"/>
  <c r="J41" i="1"/>
  <c r="J44" i="1"/>
  <c r="J46" i="1"/>
  <c r="J40" i="1"/>
  <c r="J42" i="1"/>
  <c r="J47" i="1"/>
  <c r="J43" i="1"/>
  <c r="J45" i="1"/>
  <c r="J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C6FA3CE5-110E-4784-8633-5659B59DF27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1160F6C-B064-478C-9E99-2DA38200537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8F779236-BECC-4451-950F-8CBB82BF544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CF35092-A897-4FC3-9FFA-84420B95C93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3EF76FB6-E6A2-4545-B4EF-BFB8DE8D859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4652F37-CA73-45F9-9435-FE3C1352D1B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7C65F203-E4BB-48B6-B399-502CE435CD9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DFF9251-7FDA-4131-8393-6BC61164072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<sst xmlns="http://schemas.openxmlformats.org/spreadsheetml/2006/main" count="4061" uniqueCount="1039">
  <si>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</si>
  <si>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</si>
  <si>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</si>
  <si>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</si>
  <si>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</si>
  <si>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</si>
  <si>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</si>
  <si>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</si>
  <si>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</si>
  <si>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</si>
  <si>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</si>
  <si>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</si>
  <si>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</si>
  <si>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</si>
  <si>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</si>
  <si>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</si>
  <si>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</si>
  <si>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</si>
  <si>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</si>
  <si>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</si>
  <si>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</si>
  <si>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</si>
  <si>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</si>
  <si>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</si>
  <si>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</si>
  <si>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</si>
  <si>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</si>
  <si>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</si>
  <si>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</si>
  <si>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</si>
  <si>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</si>
  <si>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</si>
  <si>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</si>
  <si>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</si>
  <si>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</si>
  <si>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</si>
  <si>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</si>
  <si>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</si>
  <si>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</si>
  <si>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</si>
  <si>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</si>
  <si>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</si>
  <si>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</si>
  <si>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Zateplení budovy A, B, C - Domova Horizont v Kyjově</t>
  </si>
  <si>
    <t>Domov Horizont, příspěvková organizace</t>
  </si>
  <si>
    <t>Strážovská 1096/3</t>
  </si>
  <si>
    <t>Kyjov-Kyjov</t>
  </si>
  <si>
    <t>69701</t>
  </si>
  <si>
    <t>46937145</t>
  </si>
  <si>
    <t>Čech Miloslav, Ing.</t>
  </si>
  <si>
    <t>Karla Čapka 2595/50</t>
  </si>
  <si>
    <t>Kyjov-Nětčice</t>
  </si>
  <si>
    <t>13047736</t>
  </si>
  <si>
    <t>CZ6112180118</t>
  </si>
  <si>
    <t>Stavba</t>
  </si>
  <si>
    <t xml:space="preserve"> OVN</t>
  </si>
  <si>
    <t>Ostatní a vedlejší náklady</t>
  </si>
  <si>
    <t>OVN</t>
  </si>
  <si>
    <t>A-01</t>
  </si>
  <si>
    <t>Budova A</t>
  </si>
  <si>
    <t>01</t>
  </si>
  <si>
    <t>Projektant</t>
  </si>
  <si>
    <t>B-01</t>
  </si>
  <si>
    <t>Budova B</t>
  </si>
  <si>
    <t>SK-01</t>
  </si>
  <si>
    <t>Spojovací krček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</si>
  <si>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</si>
  <si>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</si>
  <si>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</si>
  <si>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</si>
  <si>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</si>
  <si>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</si>
  <si>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</si>
  <si>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</si>
  <si>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342</t>
  </si>
  <si>
    <t>Sádrokartonové konstrukce</t>
  </si>
  <si>
    <t>4</t>
  </si>
  <si>
    <t>Vodorovné konstrukce</t>
  </si>
  <si>
    <t>5</t>
  </si>
  <si>
    <t>Komunikace</t>
  </si>
  <si>
    <t>591</t>
  </si>
  <si>
    <t>Okapový chodník</t>
  </si>
  <si>
    <t>61</t>
  </si>
  <si>
    <t>Upravy povrchů vnitřní</t>
  </si>
  <si>
    <t>62</t>
  </si>
  <si>
    <t>Úpravy povrchů vnější</t>
  </si>
  <si>
    <t>63</t>
  </si>
  <si>
    <t>Podlahy a podlahové konstrukce</t>
  </si>
  <si>
    <t>90</t>
  </si>
  <si>
    <t>Ostatní práce</t>
  </si>
  <si>
    <t>91</t>
  </si>
  <si>
    <t>Doplňující práce na komunikaci</t>
  </si>
  <si>
    <t>94</t>
  </si>
  <si>
    <t>Lešení a stavební výtahy</t>
  </si>
  <si>
    <t>952</t>
  </si>
  <si>
    <t>Doplňující práce na stavbě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</si>
  <si>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</si>
  <si>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</si>
  <si>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</si>
  <si>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</si>
  <si>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</si>
  <si>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</si>
  <si>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</si>
  <si>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</si>
  <si>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</si>
  <si>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</si>
  <si>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721</t>
  </si>
  <si>
    <t>Vnitřní kanalizace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</si>
  <si>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</si>
  <si>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</si>
  <si>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</si>
  <si>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</si>
  <si>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</si>
  <si>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</si>
  <si>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</si>
  <si>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</si>
  <si>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769</t>
  </si>
  <si>
    <t>Otvorové prvky z plastu</t>
  </si>
  <si>
    <t>Otvorové prvky z plastu a hliníku</t>
  </si>
  <si>
    <t>771</t>
  </si>
  <si>
    <t>Podlahy z dlaždic a obklady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</si>
  <si>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</si>
  <si>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</si>
  <si>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</si>
  <si>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</si>
  <si>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</si>
  <si>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</si>
  <si>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</si>
  <si>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</si>
  <si>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</si>
  <si>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</si>
  <si>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</si>
  <si>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</si>
  <si>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</si>
  <si>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</si>
  <si>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</si>
  <si>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</si>
  <si>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</si>
  <si>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</si>
  <si>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</si>
  <si>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</si>
  <si>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</si>
  <si>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</si>
  <si>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</si>
  <si>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</si>
  <si>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</si>
  <si>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</si>
  <si>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</si>
  <si>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</si>
  <si>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</si>
  <si>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</si>
  <si>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</si>
  <si>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</si>
  <si>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</si>
  <si>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</si>
  <si>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</si>
  <si>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</si>
  <si>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</si>
  <si>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</si>
  <si>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005121010R</t>
  </si>
  <si>
    <t>Vybudování zařízení staveniště</t>
  </si>
  <si>
    <t>Soubor</t>
  </si>
  <si>
    <t>RTS 18/ II</t>
  </si>
  <si>
    <t>Indiv</t>
  </si>
  <si>
    <t>POL99_8</t>
  </si>
  <si>
    <t>005121020R</t>
  </si>
  <si>
    <t xml:space="preserve">Provoz zařízení staveniště </t>
  </si>
  <si>
    <t>005121030R</t>
  </si>
  <si>
    <t>Odstranění zařízení staveniště</t>
  </si>
  <si>
    <t>005121038RT</t>
  </si>
  <si>
    <t>Úklid staveniště</t>
  </si>
  <si>
    <t>Vlastní</t>
  </si>
  <si>
    <t>005241010R</t>
  </si>
  <si>
    <t xml:space="preserve">Dokumentace skutečného provedení </t>
  </si>
  <si>
    <t>1002T</t>
  </si>
  <si>
    <t>1007T</t>
  </si>
  <si>
    <t>Kompletační činnost zhotovitele</t>
  </si>
  <si>
    <t>SUM</t>
  </si>
  <si>
    <t>Poznámky uchazeče k zadání</t>
  </si>
  <si>
    <t>POPUZIV</t>
  </si>
  <si>
    <t>END</t>
  </si>
  <si>
    <t>113106231R00</t>
  </si>
  <si>
    <t>Rozebrání dlažeb ze zámkové dlažby v kamenivu</t>
  </si>
  <si>
    <t>m2</t>
  </si>
  <si>
    <t>RTS 17/ I</t>
  </si>
  <si>
    <t>POL1_</t>
  </si>
  <si>
    <t>čelní pohled : (2,5+10)*1,0</t>
  </si>
  <si>
    <t>VV</t>
  </si>
  <si>
    <t>113107515R00</t>
  </si>
  <si>
    <t>Odstranění podkladu pl. 50 m2,kam.drcené tl.15 cm</t>
  </si>
  <si>
    <t>12,5+63,55+13,95</t>
  </si>
  <si>
    <t>113108310R00</t>
  </si>
  <si>
    <t>Odstranění podkladu pl.do 50 m2, živice tl. 10 cm</t>
  </si>
  <si>
    <t>okapový chodník - živice : 1,0*(13,35+47,7+2+0,5)</t>
  </si>
  <si>
    <t>113109310R00</t>
  </si>
  <si>
    <t>Odstranění podkladu pl.50 m2, bet.prostý tl.10 cm</t>
  </si>
  <si>
    <t>okapový chodník - beton : 0,5*(47,7-3,5-10-6,3)</t>
  </si>
  <si>
    <t>113204111R00</t>
  </si>
  <si>
    <t>Vytrhání obrub záhonových</t>
  </si>
  <si>
    <t>m</t>
  </si>
  <si>
    <t>okapový chodník : 2</t>
  </si>
  <si>
    <t>139601102R00</t>
  </si>
  <si>
    <t>Ruční výkop jam, rýh a šachet v hornině tř. 3</t>
  </si>
  <si>
    <t>m3</t>
  </si>
  <si>
    <t>S2-pod terénem : (2*(47,7+13,35)-3,4-4)*1,0*0,8</t>
  </si>
  <si>
    <t>162701105R00</t>
  </si>
  <si>
    <t>Vodorovné přemístění výkopku z hor.1-4 do 10000 m</t>
  </si>
  <si>
    <t>162701109R00</t>
  </si>
  <si>
    <t>Příplatek k vod. přemístění hor.1-4 za další 1 km</t>
  </si>
  <si>
    <t>91,76*3</t>
  </si>
  <si>
    <t>167101101R00</t>
  </si>
  <si>
    <t>Nakládání výkopku z hor.1-4 v množství do 100 m3</t>
  </si>
  <si>
    <t>171201201T00</t>
  </si>
  <si>
    <t>Uložení výkopku na skládku</t>
  </si>
  <si>
    <t>Kalkul</t>
  </si>
  <si>
    <t>174101102R00</t>
  </si>
  <si>
    <t>Zásyp ruční se zhutněním</t>
  </si>
  <si>
    <t>180404112R00</t>
  </si>
  <si>
    <t>Založení hřišťového trávníku výsevem na substrát</t>
  </si>
  <si>
    <t>199000002R00</t>
  </si>
  <si>
    <t>Poplatek za skládku horniny 1- 4</t>
  </si>
  <si>
    <t>583318004R</t>
  </si>
  <si>
    <t>Kamenivo těžené frakce  16/32 Jihomor. kraj</t>
  </si>
  <si>
    <t>t</t>
  </si>
  <si>
    <t>SPCM</t>
  </si>
  <si>
    <t>POL3_</t>
  </si>
  <si>
    <t>91,76*1,9</t>
  </si>
  <si>
    <t>310238211RT1</t>
  </si>
  <si>
    <t>Zazdívka otvorů plochy do 1 m2 cihlami na MVC, s použitím suché maltové směsi</t>
  </si>
  <si>
    <t>Zaslepení původního shozu na uhlí : 1,5*1,15*0,15*2</t>
  </si>
  <si>
    <t>346244371RT2</t>
  </si>
  <si>
    <t>Zazdívka rýh, potrubí, kapes cihlami tl. 14 cm, s použitím suché maltové směsi</t>
  </si>
  <si>
    <t>po svodech : 0,15*10*3</t>
  </si>
  <si>
    <t>411121232RT3</t>
  </si>
  <si>
    <t>Osazování stropních desek š. do 60, dl. do 180 cm, včetně dodávky PZD 29/10   149x29x9</t>
  </si>
  <si>
    <t>kus</t>
  </si>
  <si>
    <t>Zaslepení původního shozu na uhlí : 2*2</t>
  </si>
  <si>
    <t>457311116R00</t>
  </si>
  <si>
    <t>Vyrovnávací beton výplňový nebo spádový C 16/20</t>
  </si>
  <si>
    <t>Zaslepení původního shozu na uhlí : 1,5*0,85*(0,08+0,1)/2*2</t>
  </si>
  <si>
    <t>566905111R00</t>
  </si>
  <si>
    <t>Vyspravení podkladu po překopech podklad.betonem</t>
  </si>
  <si>
    <t>okapový chodník - živice : 1,0*(13,35+47,7+2+0,5)*0,1</t>
  </si>
  <si>
    <t>572952112R00</t>
  </si>
  <si>
    <t>Vyspravení krytu po překopu asf.betonem tl.do 7 cm</t>
  </si>
  <si>
    <t>564831111R00</t>
  </si>
  <si>
    <t>Podklad ze štěrkodrti po zhutnění tloušťky 10 cm</t>
  </si>
  <si>
    <t>596811111RT4</t>
  </si>
  <si>
    <t>Kladení dlaždic kom.pro pěší, lože z kameniva těž., včetně dlaždic betonových HBB 50/50/5 cm</t>
  </si>
  <si>
    <t>okapový chodník : 0,5*(47,75-3,2-9,7-6,3)</t>
  </si>
  <si>
    <t>916561111RT4</t>
  </si>
  <si>
    <t>Osazení záhon.obrubníků do lože z C 12/15 s opěrou, včetně obrubníku 50/5/25</t>
  </si>
  <si>
    <t>okapový chodník : 47,75-3,2-9,7-6,3</t>
  </si>
  <si>
    <t>612425931RT2</t>
  </si>
  <si>
    <t>Omítka vápenná vnitřního ostění - štuková, s použitím suché maltové směsi</t>
  </si>
  <si>
    <t>((0,9+2*2)+2*(1,2+0,9)+2*(2+1,4)*2)*0,5</t>
  </si>
  <si>
    <t>612473181R00</t>
  </si>
  <si>
    <t>Omítka vnitřního zdiva ze suché směsi, hladká</t>
  </si>
  <si>
    <t>Zaslepení původního shozu na uhlí : 1,5*1,15*1,25*2</t>
  </si>
  <si>
    <t>612481211RT2</t>
  </si>
  <si>
    <t>Montáž výztužné sítě (perlinky) do stěrky-stěny, včetně výztužné sítě a stěrkového tmelu</t>
  </si>
  <si>
    <t>319201315R00</t>
  </si>
  <si>
    <t>Vyrovnání zdiva pod omítku maltou ze SMS tl. 10 mm</t>
  </si>
  <si>
    <t>POL1_1</t>
  </si>
  <si>
    <t xml:space="preserve">VYspravení nerovností cca 30% : </t>
  </si>
  <si>
    <t>S1+S2 : (151,325+1016,669)*0,3</t>
  </si>
  <si>
    <t>602015185RT6</t>
  </si>
  <si>
    <t>Omítka tenkovrstvá silik., zatíraná, tloušťka vrstvy 1,5 mm</t>
  </si>
  <si>
    <t xml:space="preserve">A1 : </t>
  </si>
  <si>
    <t>MW 150 : 894,649+27,1</t>
  </si>
  <si>
    <t>MW 30 : 145,722+94,92</t>
  </si>
  <si>
    <t>přetažení omítkou nezateplené konstrukce : 3,5*1,5+1,5*3/2*2</t>
  </si>
  <si>
    <t xml:space="preserve">A3 : </t>
  </si>
  <si>
    <t>přetažení omítkou nezateplené konstrukce : 9,7*0,8/2+1,6*0,8/2</t>
  </si>
  <si>
    <t>620991121R00</t>
  </si>
  <si>
    <t>Zakrývání výplní vnějších otvorů z lešení</t>
  </si>
  <si>
    <t xml:space="preserve">pohled severní : </t>
  </si>
  <si>
    <t>0,75*1,5*24+2,1*1,5*14+2,1*2,89+2,15*2,26*3+2,1*2,05*4+2*1,4*2+1,8*1,4*2+1,1*2,1</t>
  </si>
  <si>
    <t>1,2*0,6*3+1,75*1,2</t>
  </si>
  <si>
    <t xml:space="preserve">pohled jižní : </t>
  </si>
  <si>
    <t>2,1*1,5*33+2,1*2,05*6</t>
  </si>
  <si>
    <t>1,5*1,15*5+1,2*0,6*7+1,2*2,15</t>
  </si>
  <si>
    <t xml:space="preserve">pohled západní : </t>
  </si>
  <si>
    <t>0,75*1,5*4+1,2*3+2,1*1,5*2</t>
  </si>
  <si>
    <t xml:space="preserve">pohled východní : </t>
  </si>
  <si>
    <t>0,75*1,5*3+1,5*2,1+2,1*1,5</t>
  </si>
  <si>
    <t>622300141R00</t>
  </si>
  <si>
    <t>Montáž vyrovnávací vrstvy izolantem</t>
  </si>
  <si>
    <t xml:space="preserve">Vyspravení nerovností cca 20% : </t>
  </si>
  <si>
    <t>S1+S2 : (151,325+1016,669)*0,2</t>
  </si>
  <si>
    <t>622323041R00</t>
  </si>
  <si>
    <t>Penetrace podkladu</t>
  </si>
  <si>
    <t xml:space="preserve">ZATEPLENÍ : </t>
  </si>
  <si>
    <t>S1 (A1) : 47,7*9,7+(2+1,8+1,16+1,8+2)*2,5</t>
  </si>
  <si>
    <t>-0,75*1,5*24-2,1*1,5*14-2,1*2,89-2,15*2,26*3-2,1*2,05*4-2*1,4*2-1,8*1,4*2-1,1*2,1</t>
  </si>
  <si>
    <t>ostění (A1) : (0,75+2*1,5)*0,15*24+(2,1+2*1,5)*0,15*14+(2,1+2*2,89)*0,15+(2,15+2*2,26)*0,15*3+(2,1+2*2,05)*0,15*2+(2+2*1,4)*0,15*2+(1,8+2*1,4)*0,15*2+(1,1+2*2,1)*0,15</t>
  </si>
  <si>
    <t>S2 (A2) : 47,7*(0,3+1,6)/2+10</t>
  </si>
  <si>
    <t>-1,2*0,6*3-1,75*1,2</t>
  </si>
  <si>
    <t>ostění (A2) : (1,2+2*0,6)*0,15*3+(1,75+2*1,2)*0,15</t>
  </si>
  <si>
    <t/>
  </si>
  <si>
    <t>S1 (A1) : 47,7*9,7</t>
  </si>
  <si>
    <t>-2,1*1,5*33-2,1*2,05*6</t>
  </si>
  <si>
    <t>ostění (A1) : (2,1+2*1,5)*0,15*33+(2,1+2*2,05)*0,15*6</t>
  </si>
  <si>
    <t>S2 (A2) : 47,7*1,6+3,7*1,8/2</t>
  </si>
  <si>
    <t>-1,5*1,15*5-1,2*0,6*7-1,2*2,15</t>
  </si>
  <si>
    <t>ostění (A2) : (1,5+2*1,15)*0,15*5+(1,2+2*0,6)*0,15*7+(1,2+2*2,15)*0,15</t>
  </si>
  <si>
    <t>S1 (A1) : 13,35*9,7</t>
  </si>
  <si>
    <t>-0,75*1,5*4-1,2*3-2,1*1,5*2</t>
  </si>
  <si>
    <t>ostění (A1) : (0,75+2*1,5)*0,15*4+(1,2+2*3)*0,15+(2,1+2*1,5)*0,15*2</t>
  </si>
  <si>
    <t>S2 (A2) : 13,35*(1,5+0,9)/2-(9,7*0,8/2+1,6*0,8/2)</t>
  </si>
  <si>
    <t>S1 (A1) : 13,35*9,7-2,5*3,5</t>
  </si>
  <si>
    <t>-0,75*1,5*3-1,5*2,1-2,1*1,5</t>
  </si>
  <si>
    <t>ostění (A1) : (0,75+2*1,5)*0,15*3+(1,5+2*2,1)*0,15+(2,1+2*1,5)*0,15</t>
  </si>
  <si>
    <t>S2 (A2) : 13,35*1,9</t>
  </si>
  <si>
    <t>přetažení omítkou nezateplené konstrukce (A1) : 3,5*1,5+1,5*3/2*2+(9,7*0,8/2+1,6*0,8/2)</t>
  </si>
  <si>
    <t>podbití E (A1) : 2*(48,7+14,35)*0,7+(3,5+2*3)*0,7</t>
  </si>
  <si>
    <t>622311515R00</t>
  </si>
  <si>
    <t>Izolace suterénu XPS tl. 150 mm, bez PÚ</t>
  </si>
  <si>
    <t>S2-pod terénem - vyspravení stáv.HI : 114,7</t>
  </si>
  <si>
    <t>622311525RU1</t>
  </si>
  <si>
    <t>Zateplovací systém, sokl, XPS tl. 150 mm, s mozaikovou omítkou 5,5 kg/m2</t>
  </si>
  <si>
    <t>622311836RV1</t>
  </si>
  <si>
    <t>Zatepl.syst., fasáda, miner.desky PV 180 mm, zakončený stěrkou s výztužnou tkaninou</t>
  </si>
  <si>
    <t>odpočet za skladbu se zvýšenou mechanickou odolností : -27,1</t>
  </si>
  <si>
    <t>622311553RU1</t>
  </si>
  <si>
    <t>Zateplovací systém, ostění, XPS tl. 30 mm, s mozaikovou omítkou 5,5 kg/m2</t>
  </si>
  <si>
    <t>ostění (A2) : (1,2+2*0,6)*0,3*3+(1,75+2*1,2)*0,3</t>
  </si>
  <si>
    <t>ostění (A2) : (1,5+2*1,15)*0,3*5+(1,2+2*0,6)*0,3*7+(1,2+2*2,15)*0,3</t>
  </si>
  <si>
    <t>622311853RV1</t>
  </si>
  <si>
    <t>Zatepl.syst., ostění, miner.desky PV 30 mm, zakončený stěrkou s výztužnou tkaninou</t>
  </si>
  <si>
    <t>ostění (A1) : (0,75+2*1,5)*0,3*24+(2,1+2*1,5)*0,3*14+(2,1+2*2,89)*0,3+(2,15+2*2,26)*0,3*3+(2,1+2*2,05)*0,3*2+(2+2*1,4)*0,3*2+(1,8+2*1,4)*0,3*2+(1,1+2*2,1)*0,3</t>
  </si>
  <si>
    <t>ostění (A1) : (2,1+2*1,5)*0,3*33+(2,1+2*2,05)*0,3*6</t>
  </si>
  <si>
    <t>ostění (A1) : (0,75+2*1,5)*0,3*4+(1,2+2*3)*0,3+(2,1+2*1,5)*0,3*2</t>
  </si>
  <si>
    <t>ostění (A1) : (0,75+2*1,5)*0,3*3+(1,5+2*2,1)*0,3+(2,1+2*1,5)*0,3</t>
  </si>
  <si>
    <t>622311016R00</t>
  </si>
  <si>
    <t>Soklová lišta hliník KZS tl. 150 mm</t>
  </si>
  <si>
    <t>2*(47,7+13,55)</t>
  </si>
  <si>
    <t>622319113R00</t>
  </si>
  <si>
    <t>Dilatační profil KZS rohový V</t>
  </si>
  <si>
    <t>2*4+3</t>
  </si>
  <si>
    <t>622391126T00</t>
  </si>
  <si>
    <t>Příplatek za použití tepelněizolačních zátek z polystyrenu</t>
  </si>
  <si>
    <t>Vlastní CÚ</t>
  </si>
  <si>
    <t>S2 : 151,325</t>
  </si>
  <si>
    <t>622391127T00</t>
  </si>
  <si>
    <t>Příplatek za použití tepelněizolačních zátek z minerální vaty</t>
  </si>
  <si>
    <t>S1 : 894,649+27,1+94,92</t>
  </si>
  <si>
    <t>622401932R00</t>
  </si>
  <si>
    <t>Příplatek za pracnost, celková pl. otvorů do 45%</t>
  </si>
  <si>
    <t>S1+S2 : 151,325+1016,669</t>
  </si>
  <si>
    <t>622421131R00</t>
  </si>
  <si>
    <t>Omítka vnější stěn, MVC, hladká, složitost 1-2</t>
  </si>
  <si>
    <t>622454511R00</t>
  </si>
  <si>
    <t>Oprava vnějších omítek cement.,hladkých do 50 %</t>
  </si>
  <si>
    <t>S1+S2 : 993+127</t>
  </si>
  <si>
    <t>622904112R00</t>
  </si>
  <si>
    <t>Očištění fasád složitost 1 - 2</t>
  </si>
  <si>
    <t>952901110R00</t>
  </si>
  <si>
    <t>Čištění mytím vnějších ploch oken a dveří</t>
  </si>
  <si>
    <t>622311830TV1</t>
  </si>
  <si>
    <t>Zatepl.syst., římsa, miner.desky PV 30 mm, na podkladní aglomer.desky, zakončený stěrkou s výztužnou tkaninou</t>
  </si>
  <si>
    <t>622311835TV2</t>
  </si>
  <si>
    <t>Zatepl.systém, fasáda, miner.desky PV 150 mm, se zvýšenou mechanickou odolností, zakončený stěrkou s výztužnou tkaninou</t>
  </si>
  <si>
    <t>pohled západní - u rampy (do výšky 2 m od soklu) : 13,55*2</t>
  </si>
  <si>
    <t>28375707R</t>
  </si>
  <si>
    <t>Deska izolační fasádní EPS 70F  1000 x 500 mm</t>
  </si>
  <si>
    <t>233,5988*(0,01+0,03)/2</t>
  </si>
  <si>
    <t>900021001VC</t>
  </si>
  <si>
    <t>Demontáž a zpětná montáž osvětlení na fasádě, vč. prodloužení kabelů</t>
  </si>
  <si>
    <t>ks</t>
  </si>
  <si>
    <t>3+2</t>
  </si>
  <si>
    <t>900021002VC</t>
  </si>
  <si>
    <t>Demontáž a zpětná montáž křídla závětří, vč.prodloužení kotvení</t>
  </si>
  <si>
    <t>900021003VC</t>
  </si>
  <si>
    <t>Demontáž a zpětná montáž poštovní schránky</t>
  </si>
  <si>
    <t>pohled boční levy : 1</t>
  </si>
  <si>
    <t>900021004VC</t>
  </si>
  <si>
    <t>Demontáž a zpětná montáž vypínačů, vč.prodloužení kabelů</t>
  </si>
  <si>
    <t>900021005VC</t>
  </si>
  <si>
    <t>Demontáž a zpětná montáž orientační tabule</t>
  </si>
  <si>
    <t>900031001VC</t>
  </si>
  <si>
    <t>Demontáž a zpětná montáž mřížky u vchodu</t>
  </si>
  <si>
    <t>900031002VC</t>
  </si>
  <si>
    <t>Úprava skříně rozvaděče u vchodu</t>
  </si>
  <si>
    <t>900031003VC</t>
  </si>
  <si>
    <t xml:space="preserve">Úprava vývodu vody </t>
  </si>
  <si>
    <t>915491211R00</t>
  </si>
  <si>
    <t>Osazení vodícího proužku do MC,podkl.C12/15, 25 cm</t>
  </si>
  <si>
    <t>okolo budovy : 13,35+47,7+2+0,5</t>
  </si>
  <si>
    <t>919735113R00</t>
  </si>
  <si>
    <t>Řezání stávajícího živičného krytu tl. 10 - 15 cm</t>
  </si>
  <si>
    <t>okapový chodník - živice : 1+1+13,35+1+1+47,7+1+2+1+0,5+1+1</t>
  </si>
  <si>
    <t>592162116R</t>
  </si>
  <si>
    <t>Přídlažba silniční nízká  ABK 50/25/8 přírodní</t>
  </si>
  <si>
    <t>Začátek provozního součtu</t>
  </si>
  <si>
    <t xml:space="preserve">  63,55*2</t>
  </si>
  <si>
    <t>Konec provozního součtu</t>
  </si>
  <si>
    <t>130</t>
  </si>
  <si>
    <t>941941041R00</t>
  </si>
  <si>
    <t>Montáž lešení leh.řad.s podlahami,š.1,2 m, H 10 m</t>
  </si>
  <si>
    <t>pohled severní : 47,8*(9,4+(0,6+1,95)/2)+4,03*(3,04+0,87)+50</t>
  </si>
  <si>
    <t>pohled východní : 13,4*(9,4+1,95)</t>
  </si>
  <si>
    <t>pohled jižní : 47,8*(9,4+1,95)</t>
  </si>
  <si>
    <t>pohled západní : 13,4*(9,71+(0,85+1,95)/2)</t>
  </si>
  <si>
    <t>941941291R00</t>
  </si>
  <si>
    <t>Příplatek za každý měsíc použití lešení k pol.1041</t>
  </si>
  <si>
    <t>3*1419,5163</t>
  </si>
  <si>
    <t>941941841R00</t>
  </si>
  <si>
    <t>Demontáž lešení leh.řad.s podlahami,š.1,2 m,H 10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</si>
  <si>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</si>
  <si>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</si>
  <si>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</si>
  <si>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</si>
  <si>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</si>
  <si>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</si>
  <si>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944945012R00</t>
  </si>
  <si>
    <t>Montáž záchytné stříšky H 4,5 m, šířky do 2 m</t>
  </si>
  <si>
    <t>944945192R00</t>
  </si>
  <si>
    <t>Příplatek za každý měsíc použ.stříšky, k pol. 5012</t>
  </si>
  <si>
    <t>17*3</t>
  </si>
  <si>
    <t>944945812R00</t>
  </si>
  <si>
    <t>Demontáž záchytné stříšky H 4,5 m, šířky do 2 m</t>
  </si>
  <si>
    <t>940011001VC</t>
  </si>
  <si>
    <t>Příplatek za osazení lešení na šikmé střeše</t>
  </si>
  <si>
    <t>952901111R00</t>
  </si>
  <si>
    <t>Vyčištění budov o výšce podlaží do 4 m</t>
  </si>
  <si>
    <t>půda : 652</t>
  </si>
  <si>
    <t>952 02-1001</t>
  </si>
  <si>
    <t>Větrací mřížka, plastová, 100x100 mm, (vybourání, prodloužení, osazení nové mřížky)</t>
  </si>
  <si>
    <t>POL12_1</t>
  </si>
  <si>
    <t>952 02-1002</t>
  </si>
  <si>
    <t>Větrací mřížka, plastová, 150x150 mm, (vybourání, prodloužení, osazení nové mřížky)</t>
  </si>
  <si>
    <t>952 02-1003</t>
  </si>
  <si>
    <t>Větrací mřížka, plastová, 150x200 mm, (vybourání, prodloužení, osazení nové mřížky)</t>
  </si>
  <si>
    <t>952 02-1004</t>
  </si>
  <si>
    <t>Větrací mřížka, plastová, 200x200 mm, (vybourání, prodloužení, osazení nové mřížky)</t>
  </si>
  <si>
    <t>952 02-1005</t>
  </si>
  <si>
    <t>Větrací mřížka, plastová, 300x300 mm, (vybourání, prodloužení, osazení nové mřížky)</t>
  </si>
  <si>
    <t>952 02-1006</t>
  </si>
  <si>
    <t>Větrací mřížka, plastová, 500x500 mm, (vybourání, prodloužení, osazení nové mřížky)</t>
  </si>
  <si>
    <t>962031132R00</t>
  </si>
  <si>
    <t>Bourání příček cihelných tl. 10 cm</t>
  </si>
  <si>
    <t>962081131R00</t>
  </si>
  <si>
    <t>Bourání příček ze skleněných tvárnic tl. 10 cm</t>
  </si>
  <si>
    <t>luxfery v 1PP : 1,2*1,0</t>
  </si>
  <si>
    <t>968061125R00</t>
  </si>
  <si>
    <t>Vyvěšení dveřních křídel pl. do 2 m2</t>
  </si>
  <si>
    <t>968072455R00</t>
  </si>
  <si>
    <t>Vybourání kovových dveřních zárubní pl. do 2 m2</t>
  </si>
  <si>
    <t>m.č.0.09 : 0,9*1,97</t>
  </si>
  <si>
    <t>968083003R00</t>
  </si>
  <si>
    <t>Vybourání plastových oken do 4 m2</t>
  </si>
  <si>
    <t>2*2*1,4</t>
  </si>
  <si>
    <t>978015261R00</t>
  </si>
  <si>
    <t>Otlučení omítek vnějších MVC v složit.1-4 do 50 %</t>
  </si>
  <si>
    <t>978015291R00</t>
  </si>
  <si>
    <t>Otlučení omítek vnějších MVC v složit.1-4 do 100 %</t>
  </si>
  <si>
    <t>960011001VC</t>
  </si>
  <si>
    <t>Demontáž větracích mřížek</t>
  </si>
  <si>
    <t>22+2+1+3+2+1</t>
  </si>
  <si>
    <t>999281211R00</t>
  </si>
  <si>
    <t>Přesun hmot, opravy vněj. plášťů výšky do 25 m</t>
  </si>
  <si>
    <t>POL7_</t>
  </si>
  <si>
    <t>711482020RZ1</t>
  </si>
  <si>
    <t>Izolační systém, svisle, včetně dodávky nopové fólie a doplňků</t>
  </si>
  <si>
    <t>S2-pod terénem : (2*(47,7+13,35)-3,4-4)*1,0</t>
  </si>
  <si>
    <t>711140016RAA</t>
  </si>
  <si>
    <t xml:space="preserve">Izolace proti vodě vodorovná přitavená, 1x, 1x ALP, 1x modifikovaný pás </t>
  </si>
  <si>
    <t>POL2_</t>
  </si>
  <si>
    <t>Zaslepení původního shozu na uhlí : 1,5*0,85*1,3*2</t>
  </si>
  <si>
    <t>711150016RAA</t>
  </si>
  <si>
    <t>Izolace proti vodě svislá přitavená, 1x, 1x ALP, 1x modifikovaný pás</t>
  </si>
  <si>
    <t>998711101R00</t>
  </si>
  <si>
    <t>Přesun hmot pro izolace proti vodě, výšky do 6 m</t>
  </si>
  <si>
    <t>711823111RT2</t>
  </si>
  <si>
    <t>Položení nopové fólie vodorovně, včetně dodávky fólie</t>
  </si>
  <si>
    <t>712311101RZ1</t>
  </si>
  <si>
    <t>Povlaková krytina střech do 10°, za studena ALP, 1 x nátěr - včetně dodávky nátěru</t>
  </si>
  <si>
    <t>712341559RZ5</t>
  </si>
  <si>
    <t>Povlaková krytina střech do 10°, přitavením, 1 vrstva - včetně dodávky asfalt.pásu</t>
  </si>
  <si>
    <t>S3 (viz TZ) - oprava stáv.podkladu (20%) : 652</t>
  </si>
  <si>
    <t>712341559RZ6</t>
  </si>
  <si>
    <t>Povlaková krytina střech do 10°, přitavením, 2 vrstvy - včetně dodávky asfalt.pásu</t>
  </si>
  <si>
    <t>712391171RT1</t>
  </si>
  <si>
    <t>Povlaková krytina střech do 10°, podklad. textilie, 1 vrstva - materiál ve specifikaci</t>
  </si>
  <si>
    <t>712391172RT1</t>
  </si>
  <si>
    <t>Povlaková krytina střech do 10°, ochran. textilie, 1 vrstva - materiál ve specifikaci</t>
  </si>
  <si>
    <t>712399097RT1</t>
  </si>
  <si>
    <t>Příplatek za plochu do 10 m2 NAIP, pryže, termopl., plochy jednotlivě do 2 m2</t>
  </si>
  <si>
    <t>998712101R00</t>
  </si>
  <si>
    <t>Přesun hmot pro povlakové krytiny, výšky do 6 m</t>
  </si>
  <si>
    <t>713121121RT1</t>
  </si>
  <si>
    <t>Izolace tepelná podlah na sucho, dvouvrstvá, materiál ve specifikaci</t>
  </si>
  <si>
    <t>S3 (viz TZ) : 652</t>
  </si>
  <si>
    <t>713191100RT9</t>
  </si>
  <si>
    <t>Položení separační fólie, včetně dodávky fólie PE</t>
  </si>
  <si>
    <t>6315083953R</t>
  </si>
  <si>
    <t>Pás z minerální vaty tl. 100 mm</t>
  </si>
  <si>
    <t>S3 : 652*2*1,05</t>
  </si>
  <si>
    <t>998713101R00</t>
  </si>
  <si>
    <t>Přesun hmot pro izolace tepelné, výšky do 6 m</t>
  </si>
  <si>
    <t>721242110R00</t>
  </si>
  <si>
    <t>Lapač střešních splavenin PP D 110 mm, kloub</t>
  </si>
  <si>
    <t>721011001VC</t>
  </si>
  <si>
    <t>Napojení lapače na stávající kanalizaci</t>
  </si>
  <si>
    <t>soubor</t>
  </si>
  <si>
    <t>998721201R00</t>
  </si>
  <si>
    <t>Přesun hmot pro vnitřní kanalizaci, výšky do 6 m</t>
  </si>
  <si>
    <t>764331240R00</t>
  </si>
  <si>
    <t>Lemování z Pz plechu zdí, tvrdá krytina, rš 400 mm</t>
  </si>
  <si>
    <t>K8 : 14,5</t>
  </si>
  <si>
    <t>přístřešek nad zadním vchodem do 1PP : 3,7</t>
  </si>
  <si>
    <t>764348211R00</t>
  </si>
  <si>
    <t>Zachytače sněhu, Pz plech</t>
  </si>
  <si>
    <t>veranda : 4</t>
  </si>
  <si>
    <t>764351207R00</t>
  </si>
  <si>
    <t>Žlaby z Pz plechu podokapní čtyřhranné,rš 500 mm</t>
  </si>
  <si>
    <t>K9 : 128</t>
  </si>
  <si>
    <t>764391210R00</t>
  </si>
  <si>
    <t>Závětrná lišta z Pz plechu, rš 250 mm</t>
  </si>
  <si>
    <t>přístřešek nad zadním vchodem do 1PP : 1,5*2</t>
  </si>
  <si>
    <t>764454204R00</t>
  </si>
  <si>
    <t>Odpadní trouby z Pz plechu, kruhové, D 150 mm</t>
  </si>
  <si>
    <t>K9 : 70</t>
  </si>
  <si>
    <t>764918101R00</t>
  </si>
  <si>
    <t>Z+M Krytiny hladké z ocel.popl.plechu do 30°</t>
  </si>
  <si>
    <t>stříšky nad vstupy : 3,5*1,5*1,2+1,5*1,2*1,2</t>
  </si>
  <si>
    <t>764928106R00</t>
  </si>
  <si>
    <t>Z+M oplech.parapetů z popl.plechu vč.rohů rš 400</t>
  </si>
  <si>
    <t>K1 : 1,55*5</t>
  </si>
  <si>
    <t>K2 : 1,28*10</t>
  </si>
  <si>
    <t>K3 : 1,8*1</t>
  </si>
  <si>
    <t>K4 : 0,8*31</t>
  </si>
  <si>
    <t>K5 : 2,15*58</t>
  </si>
  <si>
    <t>K6 : 3,2*3</t>
  </si>
  <si>
    <t>K7 : 2,1*3</t>
  </si>
  <si>
    <t>764311821R00</t>
  </si>
  <si>
    <t>Demontáž krytiny, tabule 2 x 1 m, do 25 m2, do 30°</t>
  </si>
  <si>
    <t>stříška nad vstupy : 3,5*1,5*1,2+1,5*1,2*1,2</t>
  </si>
  <si>
    <t>764331850R00</t>
  </si>
  <si>
    <t>Demontáž lemování zdí, rš 400 a 500 mm, do 30°</t>
  </si>
  <si>
    <t>764352841R00</t>
  </si>
  <si>
    <t>Demontáž žlabů půlkruh. oblouk., rš 330 mm, do 45°</t>
  </si>
  <si>
    <t>764410850R00</t>
  </si>
  <si>
    <t>Demontáž oplechování parapetů,rš od 100 do 330 mm</t>
  </si>
  <si>
    <t>764451804R00</t>
  </si>
  <si>
    <t>Demontáž odpadních trub čtvercových o str.do 150mm</t>
  </si>
  <si>
    <t>3*11,5</t>
  </si>
  <si>
    <t>764454801R00</t>
  </si>
  <si>
    <t>Demontáž odpadních trub kruhových,D 75 a 100 mm</t>
  </si>
  <si>
    <t>2*11,5+12,5</t>
  </si>
  <si>
    <t>13851063R</t>
  </si>
  <si>
    <t>Tabule plechová FOP/PO tl.0,6mm 1230x2000</t>
  </si>
  <si>
    <t>Parapety : 187,75*0,4*1,15</t>
  </si>
  <si>
    <t>stříšky nad vstupem : 8,46*1,15</t>
  </si>
  <si>
    <t>998764101R00</t>
  </si>
  <si>
    <t>Přesun hmot pro klempířské konstr., výšky do 6 m</t>
  </si>
  <si>
    <t>765372120RT5</t>
  </si>
  <si>
    <t>Krytina z PVC, vlny 76/18, na ocel, desky tl. 2,0 mm, čirá</t>
  </si>
  <si>
    <t>přístřešek nad zadním vchodem do 1PP : 3,7*1,5</t>
  </si>
  <si>
    <t>765379121R00</t>
  </si>
  <si>
    <t>M.zastř.střech složit.bitum.šindelí přibitím</t>
  </si>
  <si>
    <t xml:space="preserve">veranda : </t>
  </si>
  <si>
    <t xml:space="preserve">  půdorysná plocha zastřešení : 2*4,5+(4,5+1,7)/2*1,7</t>
  </si>
  <si>
    <t>přepočet na 60° : 14,27/0,5</t>
  </si>
  <si>
    <t>765379131R00</t>
  </si>
  <si>
    <t>Příplatek za sklon nad 45°</t>
  </si>
  <si>
    <t>765379311R00</t>
  </si>
  <si>
    <t>Montáž hřebenů a nároží u krytiny z bitum.šindelů</t>
  </si>
  <si>
    <t>2,2+2,4*2</t>
  </si>
  <si>
    <t>765379331R00</t>
  </si>
  <si>
    <t>765379611R00</t>
  </si>
  <si>
    <t>Založení krytiny na okapu a římsách bitum.šindelí</t>
  </si>
  <si>
    <t>2,4*2+2*2+1,6</t>
  </si>
  <si>
    <t>765379631R00</t>
  </si>
  <si>
    <t>62865051R</t>
  </si>
  <si>
    <t>Šindel střešní bonský</t>
  </si>
  <si>
    <t xml:space="preserve">  28,54*1,1</t>
  </si>
  <si>
    <t>balení á 2,57m2 : 2,57*13</t>
  </si>
  <si>
    <t>62865054R</t>
  </si>
  <si>
    <t>Tvarovka hřebenová, bonský šindel</t>
  </si>
  <si>
    <t>62865056R</t>
  </si>
  <si>
    <t>Lemování ke zdi, bonský šindel</t>
  </si>
  <si>
    <t>998765101R00</t>
  </si>
  <si>
    <t>Přesun hmot pro krytiny tvrdé, výšky do 6 m</t>
  </si>
  <si>
    <t>766421821R00</t>
  </si>
  <si>
    <t>Demontáž obložení podhledů palubkami</t>
  </si>
  <si>
    <t>766421822R00</t>
  </si>
  <si>
    <t>Demontáž podkladových roštů obložení podhledů</t>
  </si>
  <si>
    <t>766011001VC</t>
  </si>
  <si>
    <t>Podbití střechy, rošt, aglomerované desky</t>
  </si>
  <si>
    <t>římsy : 2*(47,7+13,35)*0,7+(3+3+4,5)*0,7</t>
  </si>
  <si>
    <t>766021001VC</t>
  </si>
  <si>
    <t>D+M dřevěná pochozí lávka, š. 80 cm, viz TZ</t>
  </si>
  <si>
    <t>998766202R00</t>
  </si>
  <si>
    <t>Přesun hmot pro truhlářské konstr., výšky do 12 m</t>
  </si>
  <si>
    <t>767996801R00</t>
  </si>
  <si>
    <t>Demontáž atypických ocelových konstr. do 50 kg</t>
  </si>
  <si>
    <t>kg</t>
  </si>
  <si>
    <t>Z4 : 30*2</t>
  </si>
  <si>
    <t>767011001VC</t>
  </si>
  <si>
    <t>Úprava stávajícího Pz a kovaného zábradlí</t>
  </si>
  <si>
    <t>Z1 : 3</t>
  </si>
  <si>
    <t>767011003VC</t>
  </si>
  <si>
    <t>Úprava stávajícího madla, dl. 2,5m (prodložení kotvení)</t>
  </si>
  <si>
    <t>Z5 : 1</t>
  </si>
  <si>
    <t>767011004VC</t>
  </si>
  <si>
    <t>Úprava stávajícího přístřešku (přizpůsobit konstrukci a kotvení)</t>
  </si>
  <si>
    <t>Z6 : 1</t>
  </si>
  <si>
    <t>767011011VC</t>
  </si>
  <si>
    <t>Úprava roštu anglického dvorku, nerez</t>
  </si>
  <si>
    <t>Z2 - zmenšení rozměru o 15cm : 1</t>
  </si>
  <si>
    <t>767011012VC</t>
  </si>
  <si>
    <t>D+M roštu anglického dvorku, nerez, 450/1350 mm</t>
  </si>
  <si>
    <t>Z3 : 1</t>
  </si>
  <si>
    <t>998767201R00</t>
  </si>
  <si>
    <t>Přesun hmot pro zámečnické konstr., výšky do 6 m</t>
  </si>
  <si>
    <t>648991113RT2</t>
  </si>
  <si>
    <t>Osazení parapet.desek plast. a lamin. š.nad 20cm, včetně dodávky plastové parapetní desky š. 250 mm</t>
  </si>
  <si>
    <t>P3 : 2*2</t>
  </si>
  <si>
    <t>766601211R00</t>
  </si>
  <si>
    <t>Těsnění okenní spáry, ostění, PT fólie+ PP páska</t>
  </si>
  <si>
    <t>2*(0,9+2)+2*(1,2+0,9)+2*(2+1,4)*2</t>
  </si>
  <si>
    <t>766711001R00</t>
  </si>
  <si>
    <t>Montáž plastových oken a balk.dveří s vypěněním</t>
  </si>
  <si>
    <t>P2 : 2*(1,2+0,9)</t>
  </si>
  <si>
    <t>P3 : 2*(2+1,4)*2</t>
  </si>
  <si>
    <t>766711021R00</t>
  </si>
  <si>
    <t>Montáž plastových vstupních dveří s vypěněním</t>
  </si>
  <si>
    <t>P1 : 2*(0,9+2)</t>
  </si>
  <si>
    <t>61143056R</t>
  </si>
  <si>
    <t>Okno plastové jednodílné 120 x 90 cm S</t>
  </si>
  <si>
    <t>P2 : 1</t>
  </si>
  <si>
    <t>61143094R</t>
  </si>
  <si>
    <t>Okno plastové jednodílné 200 x 140 cm P</t>
  </si>
  <si>
    <t>P3 : 2</t>
  </si>
  <si>
    <t>61143790.AR</t>
  </si>
  <si>
    <t>Dveře vchodové plast 900x1970 otevíravé</t>
  </si>
  <si>
    <t>P1 : 1</t>
  </si>
  <si>
    <t>998769201T00</t>
  </si>
  <si>
    <t>Přesun hmot pro plastové a hliníkové výplně otvorů</t>
  </si>
  <si>
    <t>783201831R00</t>
  </si>
  <si>
    <t>Odstr. nátěrů z kovových konstr. chem.odstraňovači</t>
  </si>
  <si>
    <t>zábradlí Z1 : 2,5*2+1,5+6</t>
  </si>
  <si>
    <t>křídlo závětří : 1,5</t>
  </si>
  <si>
    <t>přístřešek+zábradlí (zadní pohled) : 5</t>
  </si>
  <si>
    <t>783222110RT1</t>
  </si>
  <si>
    <t>Nátěr syntetický kovových konstrukcí 2 x, antikoroz. email 2 x</t>
  </si>
  <si>
    <t>783522000R00</t>
  </si>
  <si>
    <t>Nátěr syntet. klempířských konstrukcí, Z + 2 x</t>
  </si>
  <si>
    <t>K8 : 19,8*0,4*2</t>
  </si>
  <si>
    <t>K9 : 125*0,5*2</t>
  </si>
  <si>
    <t>70*0,33*2</t>
  </si>
  <si>
    <t>15*0,33*2</t>
  </si>
  <si>
    <t>přístřešek nad zadním vchodem do 1PP : 3,7*0,4*2+2*1,5*0,25*2</t>
  </si>
  <si>
    <t>784450020RA0</t>
  </si>
  <si>
    <t>Malba ze směsi, penetrace 1x, bílá 2x</t>
  </si>
  <si>
    <t>veranda : 20</t>
  </si>
  <si>
    <t>okolo dveří : 5</t>
  </si>
  <si>
    <t>okolo okna nad dveřmi : 5</t>
  </si>
  <si>
    <t>210011001VC</t>
  </si>
  <si>
    <t>Demontáž stávajícího hromosvodu</t>
  </si>
  <si>
    <t>Hromosvod : 13*5</t>
  </si>
  <si>
    <t>210011002VC</t>
  </si>
  <si>
    <t>Zpětná montáž stávajícího hromosvodu, vč. prodloužení kotev a posunutí jímacích tyčí</t>
  </si>
  <si>
    <t>210011003VC</t>
  </si>
  <si>
    <t>Revize hromosvodu</t>
  </si>
  <si>
    <t>979087112R00</t>
  </si>
  <si>
    <t>Nakládání suti na dopravní prostředky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</si>
  <si>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</si>
  <si>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</si>
  <si>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</si>
  <si>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</si>
  <si>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</si>
  <si>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979990001R00</t>
  </si>
  <si>
    <t>Poplatek za skládku stavební suti</t>
  </si>
  <si>
    <t>979093111R00</t>
  </si>
  <si>
    <t>Uložení suti na skládku bez zhutnění</t>
  </si>
  <si>
    <t>JKSO:</t>
  </si>
  <si>
    <t>926</t>
  </si>
  <si>
    <t>Rekonstrukce</t>
  </si>
  <si>
    <t>JKSO</t>
  </si>
  <si>
    <t xml:space="preserve"> m2</t>
  </si>
  <si>
    <t>JKSOChar</t>
  </si>
  <si>
    <t>JKSOAkce</t>
  </si>
  <si>
    <t>113107315R00</t>
  </si>
  <si>
    <t>Odstranění podkladu pl. 50 m2,kam.těžené tl.15 cm</t>
  </si>
  <si>
    <t>okapový chodník - kačírek : 0,5*(47,75-2-3,2-1,6*8)</t>
  </si>
  <si>
    <t>113109315R00</t>
  </si>
  <si>
    <t>Odstranění podkladu pl.50 m2, bet.prostý tl.15 cm</t>
  </si>
  <si>
    <t>okapový chodník - beton : 0,5*(13,55-1,2-2,68+51,63+0,5)</t>
  </si>
  <si>
    <t>okapový chodník - kačírek : 47,75-2-3,2+0,5*9</t>
  </si>
  <si>
    <t>pohled jižní : 4*0,8*0,6+47,75*1,5*0,6</t>
  </si>
  <si>
    <t>pohled severní : (47,75-3,2)*0,5*0,6</t>
  </si>
  <si>
    <t>pohled východní : (13,55-1,2-2,68)*0,3*0,6</t>
  </si>
  <si>
    <t>161101101R00</t>
  </si>
  <si>
    <t>Svislé přemístění výkopku z hor.1-4 do 2,5 m</t>
  </si>
  <si>
    <t>pohled jižní : 47,75*1,5*0,6</t>
  </si>
  <si>
    <t>60,006*3</t>
  </si>
  <si>
    <t>181050010RA0</t>
  </si>
  <si>
    <t>Terénní modelace</t>
  </si>
  <si>
    <t>60,0006*1,9</t>
  </si>
  <si>
    <t>342264051RT1</t>
  </si>
  <si>
    <t>Podhled sádrokartonový na zavěšenou ocel. konstr., desky standard tl. 12,5 mm, bez izolace</t>
  </si>
  <si>
    <t xml:space="preserve">S4 : </t>
  </si>
  <si>
    <t>137 : 7,82</t>
  </si>
  <si>
    <t>138 : 8,61</t>
  </si>
  <si>
    <t>139 : 2,02</t>
  </si>
  <si>
    <t>140 : 10,88</t>
  </si>
  <si>
    <t>342264098R00</t>
  </si>
  <si>
    <t>Příplatek k podhledu sádrokart. za plochu do 10 m2</t>
  </si>
  <si>
    <t>okapový chodník : 0,5*(47,75-2-3,2-1,6*8)</t>
  </si>
  <si>
    <t>0,5*(13,55-1,2-2,68+51,63+0,5)</t>
  </si>
  <si>
    <t>Kladení dlaždic kom.pro pěší, lože z kameniva těž., včetně dlaždic betonových 50/50/5 cm</t>
  </si>
  <si>
    <t>okapový chodník : 47,75-2-3,2+0,5*9+47,75+0,5+0,5+13,55-1,2-2,68-0,5+0,5</t>
  </si>
  <si>
    <t>C5 : (0,9+2*2,1)*0,5</t>
  </si>
  <si>
    <t>C6 : (1,4+2*2,1)*0,5</t>
  </si>
  <si>
    <t>S1+S2 (viz TZ) : (993+127+88)*0,3</t>
  </si>
  <si>
    <t>601015185RT6</t>
  </si>
  <si>
    <t>Omítka tenkovrstvá stropů silik., zatíraná, tloušťka vrstvy 1,5 mm</t>
  </si>
  <si>
    <t>A3 - podhled rampa : 12,73*1,15</t>
  </si>
  <si>
    <t>A3 - podesta a rameno schodiště : 1,5*(2,5+3)</t>
  </si>
  <si>
    <t xml:space="preserve">A1+A3 : </t>
  </si>
  <si>
    <t>S1 : 993</t>
  </si>
  <si>
    <t>římsy : 93,17</t>
  </si>
  <si>
    <t>přetažení omítkou nezateplované konstrukce : 20-8,25</t>
  </si>
  <si>
    <t xml:space="preserve">ostění : </t>
  </si>
  <si>
    <t xml:space="preserve">  pohled severní : (0,7+2*1,45)*26+(2,05+2*1,42)*14+(3,15+2*2,45)*3+(0,95+1,05+2*2,05)+(2,05+2*2,15)*4+(1,15+2*2,05)+(2,1+2*2,9)</t>
  </si>
  <si>
    <t xml:space="preserve">  pohled východní : (3*0,87)*2+(0,9+2*2,05)+(1,45+2*2,44)+(2,05+2*1,42)</t>
  </si>
  <si>
    <t xml:space="preserve">  pohled jižní : (2,05+2*2,15)*6+(2,05+2*1,42)*33</t>
  </si>
  <si>
    <t xml:space="preserve">  pohled západní : (0,7+2*1,45)*3+(1,45+2*2,25)+(2,05+2*1,42)</t>
  </si>
  <si>
    <t xml:space="preserve">  Mezisoučet</t>
  </si>
  <si>
    <t>hloubka ostění 30 cm : 0,3*473,41</t>
  </si>
  <si>
    <t>pohled severní : (0,7*1,45)*26+(2,05*1,42)*14+(3,1*2,45)*3+(0,95*2,05+1,05*2,05)+(2,05*2,15)*4+(1,15*2,05)+(2,1*2,9)+(1,18*0,6)*9</t>
  </si>
  <si>
    <t>pohled východní : (0,87*0,87)*2+(0,9*2,05)+(1,45*2,44)+(2,05*1,42)</t>
  </si>
  <si>
    <t>pohled jižní : (2,05*2,15)*6+(2,05*1,42)*33+(2,05*1,12)*7+(2,05*0,55)*6</t>
  </si>
  <si>
    <t>pohled západní : (0,7*1,45)*3+(1,45*2,25)+(2,05*1,42)+(1,2*2)</t>
  </si>
  <si>
    <t>S1+S2 (viz TZ) : (993+127+88)*0,2</t>
  </si>
  <si>
    <t>S1+S2+S2 : 993+127+88</t>
  </si>
  <si>
    <t>přetažení omítkou nezateplované konstrukce : 20</t>
  </si>
  <si>
    <t>podhled rampa : 12,73*1,15</t>
  </si>
  <si>
    <t xml:space="preserve">ostění MW : </t>
  </si>
  <si>
    <t>hloubka ostění 15 cm : 0,15*473,41</t>
  </si>
  <si>
    <t xml:space="preserve">ostění XPS : </t>
  </si>
  <si>
    <t xml:space="preserve">  pohled severní : (1,18+2*0,6)*9</t>
  </si>
  <si>
    <t xml:space="preserve">  pohled jižní : (2,05+2*1,12)*7+(2,05+2*0,55)*6</t>
  </si>
  <si>
    <t xml:space="preserve">  pohled západní : (1,2+2*2)</t>
  </si>
  <si>
    <t>hloubka ostění 15 cm : 0,15*75,55</t>
  </si>
  <si>
    <t>S2-pod terénem (viz TZ) : 88</t>
  </si>
  <si>
    <t>S2 (viz TZ) : 127</t>
  </si>
  <si>
    <t>S1 (viz TZ) : 993</t>
  </si>
  <si>
    <t>odpočet za skladbu se zvýšenou mechanickou odolností : -59,43</t>
  </si>
  <si>
    <t>hloubka ostění 30 cm : 0,3*75,55</t>
  </si>
  <si>
    <t>2*(51,63+13,55)</t>
  </si>
  <si>
    <t>2*4,5+2*4</t>
  </si>
  <si>
    <t>S1+S2 : 993+127+88</t>
  </si>
  <si>
    <t>ostění : 82,344</t>
  </si>
  <si>
    <t>J1 : 2*(47,75+13,55)*0,7+(3+3+4,5)*0,7</t>
  </si>
  <si>
    <t>pohled východní - u komunikace (do výšky terasy) : (13,55+1,22+0,15+2,06)*3,5</t>
  </si>
  <si>
    <t>241,6*(0,01+0,03)/2</t>
  </si>
  <si>
    <t>632413150R00</t>
  </si>
  <si>
    <t>Potěr ze SMS, ruční zpracování, tl. 50 mm</t>
  </si>
  <si>
    <t>terasa : 30</t>
  </si>
  <si>
    <t>I6 : 3</t>
  </si>
  <si>
    <t>Demontáž a zpětná montáž klimatizačních jednotek na fasádě, vč.prodloužení kabelů, potrubí a kotvení</t>
  </si>
  <si>
    <t>I4 : 2</t>
  </si>
  <si>
    <t>Demontáž a zpětná montáž zastřešení anglických dvorků, vč.prodloužení kotvení</t>
  </si>
  <si>
    <t>I2 : 8</t>
  </si>
  <si>
    <t>Demontáž a zpětná montáž přístřešku na bedny, vč.prodloužení kotvení</t>
  </si>
  <si>
    <t>I3 : 1</t>
  </si>
  <si>
    <t>Demontáž a zpětná montáž nerezového komínu, vč.prodloužení potrubí a kotvení</t>
  </si>
  <si>
    <t>I1 : 1</t>
  </si>
  <si>
    <t>Úprava prostupu nerezového komínu střechou</t>
  </si>
  <si>
    <t>pohled severní : 47,6*(9,71+(0,87+1,64)/2)+4,03*(3,04+0,87)+50</t>
  </si>
  <si>
    <t>pohled východní : 13,55*(9,71+0,87)</t>
  </si>
  <si>
    <t>pohled jižní : 47,6*(9,71+1,8)+4,03*(3,04+(0,87+1,2)/2)</t>
  </si>
  <si>
    <t>pohled západní : 13,55*(9,71+3,12)</t>
  </si>
  <si>
    <t>3*1469,1951</t>
  </si>
  <si>
    <t>15*3</t>
  </si>
  <si>
    <t>137-140 : 7,82+8,61+2,02+10,88</t>
  </si>
  <si>
    <t>Větrací mřížka s přírubou a gravitační žaluzií, plastová, 300x200 mm mm, (vybourání, prodloužení, osazení nové mřížky), E2, viz PD</t>
  </si>
  <si>
    <t>Větrací mřížka s přírubou a gravitační žaluzií, plastová, 300x300 mm mm, (vybourání, prodloužení, osazení nové mřížky), E3, viz PD</t>
  </si>
  <si>
    <t>Větrací mřížka, kovová, 600xx600 mm, (vybourání, prodloužení, osazení nové mřížky), E4, viz PD</t>
  </si>
  <si>
    <t>Větrací mřížka s přírubou, plastová, 250x250 mm, (vybourání, prodloužení, osazení nové mřížky), E5, viz PD</t>
  </si>
  <si>
    <t>Větrací mřížka s přírubou, plastová, 360x360 mm, (vybourání, prodloužení, osazení nové mřížky), E6, viz PD</t>
  </si>
  <si>
    <t>Větrací mřížka, plastová, 400x400 mm, (vybourání, prodloužení, osazení nové mřížky), E7, viz PD</t>
  </si>
  <si>
    <t>952 02-1007</t>
  </si>
  <si>
    <t>Větrací mřížka s přírubou, plastová, D 150 mm, (vybourání, prodloužení, osazení nové mřížky), E8, viz PD</t>
  </si>
  <si>
    <t>952 02-1008</t>
  </si>
  <si>
    <t>Větrací mřížka, kovová, 1100xx750 mm, (vybourání, prodloužení, osazení nové mřížky), E9, viz PD</t>
  </si>
  <si>
    <t>952 02-1009</t>
  </si>
  <si>
    <t>Větrací mřížka s gravitační žaluzií, plastová, 100x150 mm, (vybourání, prodloužení, osazení nové mřížky), E11, viz PD</t>
  </si>
  <si>
    <t>952 03-1001</t>
  </si>
  <si>
    <t>Větrací potrubí DN 100, E12, viz PD</t>
  </si>
  <si>
    <t>S2-pod terénem : 88</t>
  </si>
  <si>
    <t>965043331RT1</t>
  </si>
  <si>
    <t>Bourání podkladů bet., potěr tl. 10 cm, pl. 4 m2, mazanina tl. 5 - 8 cm s potěrem</t>
  </si>
  <si>
    <t>terasa-předpoklad : 30*0,08</t>
  </si>
  <si>
    <t>965081713RT1</t>
  </si>
  <si>
    <t>Bourání dlaždic keramických tl. 1 cm, nad 1 m2, ručně, dlaždice keramické</t>
  </si>
  <si>
    <t>terasa-předpoklad : 30</t>
  </si>
  <si>
    <t>968061126R00</t>
  </si>
  <si>
    <t>Vyvěšení dveřních křídel pl. nad 2 m2</t>
  </si>
  <si>
    <t>C5 : 0,9*2,1</t>
  </si>
  <si>
    <t>968072456R00</t>
  </si>
  <si>
    <t>Vybourání kovových dveřních zárubní pl. nad 2 m2</t>
  </si>
  <si>
    <t>C6 : 1,4*2,1</t>
  </si>
  <si>
    <t>E2 : 2</t>
  </si>
  <si>
    <t>E3 : 5</t>
  </si>
  <si>
    <t>E4 : 3</t>
  </si>
  <si>
    <t>E5 : 1</t>
  </si>
  <si>
    <t>E6 : 1</t>
  </si>
  <si>
    <t>E7 : 1</t>
  </si>
  <si>
    <t>E8 : 1</t>
  </si>
  <si>
    <t>E9 : 1</t>
  </si>
  <si>
    <t>E11 : 22</t>
  </si>
  <si>
    <t>E12 : 1</t>
  </si>
  <si>
    <t>960101001VC</t>
  </si>
  <si>
    <t>Odsekání stávajícího lepícího tmelu a začištění povrchu</t>
  </si>
  <si>
    <t>S2-pod terénem - vyspravení stáv.HI : 88</t>
  </si>
  <si>
    <t>terasa-předpoklad : 30+13,5*0,1</t>
  </si>
  <si>
    <t>terasa-předpoklad : 31,35</t>
  </si>
  <si>
    <t>712011001VC</t>
  </si>
  <si>
    <t>Napojení izolace na slouky ocelového zábradlí</t>
  </si>
  <si>
    <t>terasa-předpoklad : 7</t>
  </si>
  <si>
    <t>713111121RT2</t>
  </si>
  <si>
    <t>Izolace tepelné stropů rovných spodem, drátem, 2 vrstvy - materiál ve specifikaci</t>
  </si>
  <si>
    <t>S4 : 29,33*1*1,05</t>
  </si>
  <si>
    <t>6315083954R</t>
  </si>
  <si>
    <t>Pás z minerální vaty tl. 120 mm</t>
  </si>
  <si>
    <t>6315083955R</t>
  </si>
  <si>
    <t>Pás z minerální vaty tl. 140 mm</t>
  </si>
  <si>
    <t>764352291R00</t>
  </si>
  <si>
    <t>Montáž žlabů Pz podokapních půlkruhových</t>
  </si>
  <si>
    <t>2*(47,75+1,5+13,55+1,5)+13,55</t>
  </si>
  <si>
    <t>764454291R00</t>
  </si>
  <si>
    <t>Montáž trub Pz odpadních kruhových</t>
  </si>
  <si>
    <t>D1 : 78,3</t>
  </si>
  <si>
    <t>D2 : 1*2,05*0,65*1,15</t>
  </si>
  <si>
    <t>D3 : 1*3,3*1,2*1,15</t>
  </si>
  <si>
    <t>764918313R00</t>
  </si>
  <si>
    <t>Z+M lemování na stř.s tvrd.krytinou rš 400mm</t>
  </si>
  <si>
    <t>D11 : 3,3/0,866</t>
  </si>
  <si>
    <t>764918333R00</t>
  </si>
  <si>
    <t>Z+M.lemov.z popl.plech.na plochých střech. rš 400</t>
  </si>
  <si>
    <t>D12 : 13,5</t>
  </si>
  <si>
    <t>D5 : 29*0,7</t>
  </si>
  <si>
    <t>D6 : 72*2,05</t>
  </si>
  <si>
    <t>D7 : 3*3,15</t>
  </si>
  <si>
    <t>D8 : 1*1,05</t>
  </si>
  <si>
    <t>D9 : 2*0,87</t>
  </si>
  <si>
    <t>D10 : 8*1,18</t>
  </si>
  <si>
    <t>764323840R00</t>
  </si>
  <si>
    <t>Demont. oplech. okapů, živičná krytina, rš 400 mm</t>
  </si>
  <si>
    <t>3,8106+13,5</t>
  </si>
  <si>
    <t>764354204T00</t>
  </si>
  <si>
    <t>Maska hladká z poplast plechu ke žlabům, rš 400 mm</t>
  </si>
  <si>
    <t>D4 : 21,9</t>
  </si>
  <si>
    <t xml:space="preserve">  (6,0864+3,8106*0,4+13,5*0,4+189,58*0,4)*1,15</t>
  </si>
  <si>
    <t>42*1,23*2</t>
  </si>
  <si>
    <t>553522531T</t>
  </si>
  <si>
    <t>Objímka svodu d 80 mm trn 300 mm pozink</t>
  </si>
  <si>
    <t>D1 : 7</t>
  </si>
  <si>
    <t>553522532T</t>
  </si>
  <si>
    <t>Objímka svodu d 125 mm trn 300 mm pozink</t>
  </si>
  <si>
    <t>D1 : 36</t>
  </si>
  <si>
    <t>B2 : 35</t>
  </si>
  <si>
    <t>J1 - římsy : 2*(47,75+13,55)*0,7+(3+3+4,5)*0,7</t>
  </si>
  <si>
    <t>E1 : 3</t>
  </si>
  <si>
    <t>767011002VC</t>
  </si>
  <si>
    <t>Úprava roštu anglického dvorku, E10, viz PD</t>
  </si>
  <si>
    <t>E10 - zmenšení rozměru o 20cm : 4</t>
  </si>
  <si>
    <t>12,9</t>
  </si>
  <si>
    <t>C5 : 2*(0,9+2,05)</t>
  </si>
  <si>
    <t>C6 : 2*(1,4+2,1)</t>
  </si>
  <si>
    <t>769011001VC</t>
  </si>
  <si>
    <t>Opatření stávající okna 700/1450 mm neprůhlednou fólií</t>
  </si>
  <si>
    <t>Dveře vchodové plast 900x2050 otevíravé</t>
  </si>
  <si>
    <t>61143792.AR</t>
  </si>
  <si>
    <t>Dveře vchodové hliník 1400x2100 otevíravé</t>
  </si>
  <si>
    <t>771101210R00</t>
  </si>
  <si>
    <t>Penetrace podkladu pod dlažby</t>
  </si>
  <si>
    <t>771471014R00</t>
  </si>
  <si>
    <t>Obklad soklíků keram.rovných do MC,20x10, H 10 cm</t>
  </si>
  <si>
    <t>771579795R00</t>
  </si>
  <si>
    <t>Příplatek za spárování vodotěsnou hmotou - plošně</t>
  </si>
  <si>
    <t>771578011R00</t>
  </si>
  <si>
    <t>Spára podlaha - stěna, silikonem</t>
  </si>
  <si>
    <t>771775109R00</t>
  </si>
  <si>
    <t>Montáž podlah keram.vnější, hladké, tmel, 30x30 cm</t>
  </si>
  <si>
    <t>597642030R</t>
  </si>
  <si>
    <t>Dlažba keramická 300x300x9 mm</t>
  </si>
  <si>
    <t>597642410R</t>
  </si>
  <si>
    <t>Dlažba keramická sokl 300x80x9 mm</t>
  </si>
  <si>
    <t xml:space="preserve">  13,5/0,3*1,1</t>
  </si>
  <si>
    <t>50</t>
  </si>
  <si>
    <t>998771102R00</t>
  </si>
  <si>
    <t>Přesun hmot pro podlahy z dlaždic, výšky do 12 m</t>
  </si>
  <si>
    <t>I2 - konstrukce stříšek : 12</t>
  </si>
  <si>
    <t>I2 - rošty : 8*0,45*1,6*3</t>
  </si>
  <si>
    <t>I3 - přístřšek na bedny : 9</t>
  </si>
  <si>
    <t>E1 - zábradlí : 1,1*(13,5+4+4+3,5+2,3+1,5+1,4+1,4+1,2+1,2)*2</t>
  </si>
  <si>
    <t>E1 - konstrukce zastřešení terasy : 30</t>
  </si>
  <si>
    <t>G1 - VZT potrubí : 2*(0,5+0,4)*(4,5+3,7+0,8)*1,1</t>
  </si>
  <si>
    <t>D1 : 2*(47,75+1,5+13,55+1,5)*0,4*2+13,55*0,2*2</t>
  </si>
  <si>
    <t>78,3*0,125*3,14</t>
  </si>
  <si>
    <t>137 : 2*((5,28+0,15+0,98)+1,2)*3,1+7,82</t>
  </si>
  <si>
    <t>138 : 2*(3,43+2,51)*3,1+8,61</t>
  </si>
  <si>
    <t>139 : 2*(0,98+2,06)*3,1+2,02</t>
  </si>
  <si>
    <t>140 : 2*(2,28+2,06)*3,1+10,88</t>
  </si>
  <si>
    <t>H1 : 12*3+11*2+13</t>
  </si>
  <si>
    <t>928</t>
  </si>
  <si>
    <t>Opravy a údržba</t>
  </si>
  <si>
    <t xml:space="preserve"> m3</t>
  </si>
  <si>
    <t>342265122RT5</t>
  </si>
  <si>
    <t>Úprava podkroví sádrokarton. na ocel. rošt, šikmá, desky standard tl. 12,5 mm, bez izolace</t>
  </si>
  <si>
    <t xml:space="preserve">  S4 : 2,1*6,925</t>
  </si>
  <si>
    <t xml:space="preserve">  2,1*2,1-1,7*1,4/2</t>
  </si>
  <si>
    <t xml:space="preserve">  2,1*16,375</t>
  </si>
  <si>
    <t xml:space="preserve">  4,8*3-1,27*0,7/2*2</t>
  </si>
  <si>
    <t xml:space="preserve">  2,1*(12,415+13,615)/2</t>
  </si>
  <si>
    <t xml:space="preserve">  2,1*(1,166+0,8+1,166+5,16)/2</t>
  </si>
  <si>
    <t xml:space="preserve">  2,1*(4,535+5,55)/2</t>
  </si>
  <si>
    <t>koef. zešikmení : 112,28835/0,707</t>
  </si>
  <si>
    <t>50% zateplované plochy : 0,5*448,4738</t>
  </si>
  <si>
    <t>Omítka tenkovrstvá silikonsilikátová, zatíraná, tloušťka vrstvy 1,5 mm</t>
  </si>
  <si>
    <t>A1 : 252,3814+143,9104+19,005+53,82</t>
  </si>
  <si>
    <t>0,8*1,2*38+2,1*1,5+1,3*2,1</t>
  </si>
  <si>
    <t xml:space="preserve">západní pohled : </t>
  </si>
  <si>
    <t>S1b (A1) : 5,3*3,2+5,7*3,2+5,3*3,3+1,3*3,3+3*3,3+1,3*3,3+5,3*3,3+3,3*3,2+3,8*3,2</t>
  </si>
  <si>
    <t>-0,8*1,2*20-2,1*1,5</t>
  </si>
  <si>
    <t xml:space="preserve">východní pohled : </t>
  </si>
  <si>
    <t>S1b (A1) : 4,8*3,2+3,1*3,3+5,7*3,3+5,3*3,2+1,3*3,8</t>
  </si>
  <si>
    <t>-0,8*1,2*7</t>
  </si>
  <si>
    <t xml:space="preserve">jižní pohled : </t>
  </si>
  <si>
    <t>S1b (A1) : 1,7*3,8+1,3*3,8+6,9*3,4</t>
  </si>
  <si>
    <t>(1,166+0,8+1,166)*3,2+4,535*3,2</t>
  </si>
  <si>
    <t>-0,8*1,2*3-0,8*1,2*3</t>
  </si>
  <si>
    <t xml:space="preserve">severní pohled : </t>
  </si>
  <si>
    <t>S1b (A1) : 5,55*3,2+5,16*3,2</t>
  </si>
  <si>
    <t>6,925*3,4</t>
  </si>
  <si>
    <t>-0,8*1,2*5-0,8*1,2*3</t>
  </si>
  <si>
    <t>ostění : (0,8+2*1,2)*38*0,05+(2,1+2*1,5)*0,05</t>
  </si>
  <si>
    <t xml:space="preserve">podlaha : </t>
  </si>
  <si>
    <t>S5 : 2,55*6,925</t>
  </si>
  <si>
    <t>2,55*2,55-1,7*1,4/2</t>
  </si>
  <si>
    <t>2,55*16,375</t>
  </si>
  <si>
    <t>4,8*3,225-1,27*0,7/2*2</t>
  </si>
  <si>
    <t>2,55*(12,415+13,615)/2</t>
  </si>
  <si>
    <t>2,55*(1,166+0,8+1,166+5,16)/2</t>
  </si>
  <si>
    <t>2,55*(4,535+5,55)/2</t>
  </si>
  <si>
    <t>římsy : 0,6*(7+16,4+5,2+12,5+3,1+4,5+5,5+5,2+8,1+12,3+1,7+8,2)</t>
  </si>
  <si>
    <t>622311831RV1</t>
  </si>
  <si>
    <t>Zatepl.systém, fasáda, miner.desky PV 80 mm, zakončený stěrkou s výztužnou tkaninou</t>
  </si>
  <si>
    <t>622311837RV1</t>
  </si>
  <si>
    <t>Zatepl.syst., fasáda, miner.desky PV 200 mm, zakončený stěrkou s výztužnou tkaninou</t>
  </si>
  <si>
    <t>S5 : 2,7*6,925</t>
  </si>
  <si>
    <t>2,7*2,7-1,7*1,4/2</t>
  </si>
  <si>
    <t>2,7*16,375</t>
  </si>
  <si>
    <t>4,8*3,3-1,27*0,7/2*2</t>
  </si>
  <si>
    <t>2,7*(12,415+13,615)/2</t>
  </si>
  <si>
    <t>2,7*(1,166+0,8+1,166+5,16)/2</t>
  </si>
  <si>
    <t>2,7*(4,535+5,55)/2</t>
  </si>
  <si>
    <t>Zatepl.systém, ostění, miner.desky PV 30 mm, zakončený stěrkou s výztužnou tkaninou</t>
  </si>
  <si>
    <t>(0,8+2*1,2)*38*0,15+(2,1+2*1,5)*0,15</t>
  </si>
  <si>
    <t>622391001R00</t>
  </si>
  <si>
    <t>Příplatek-mtž KZS podhledu,izolant,tenkovrst.om.</t>
  </si>
  <si>
    <t>3,2*2+3,8*2+3,2*2</t>
  </si>
  <si>
    <t>252,3814+143,9104+19,005+53,82</t>
  </si>
  <si>
    <t>630011001XC0</t>
  </si>
  <si>
    <t xml:space="preserve">Podlaha nad exteriérem pro zateplení zevnitř </t>
  </si>
  <si>
    <t>v místě průjezdu požárních vozidel : 10</t>
  </si>
  <si>
    <t>7*(7+16,5+5,2+12,5+8,1+12,3+1,7+8,2)</t>
  </si>
  <si>
    <t>8,5*(3,2+4,5+5,5+5,2)</t>
  </si>
  <si>
    <t>656,9*2</t>
  </si>
  <si>
    <t>941955001R00</t>
  </si>
  <si>
    <t>Lešení lehké pomocné, výška podlahy do 1,2 m</t>
  </si>
  <si>
    <t>KZS podhled : 143,9104</t>
  </si>
  <si>
    <t xml:space="preserve">SDK podhled : </t>
  </si>
  <si>
    <t>963016311R00</t>
  </si>
  <si>
    <t>DMTZ podkroví SDK, kovová kce., 1xoplášť.12,5 mm</t>
  </si>
  <si>
    <t xml:space="preserve">  S4 : 2,7*6,925</t>
  </si>
  <si>
    <t xml:space="preserve">  2,7*2,7-1,7*1,4/2</t>
  </si>
  <si>
    <t xml:space="preserve">  2,7*16,375</t>
  </si>
  <si>
    <t xml:space="preserve">  4,8*3,3-1,27*0,7/2*2</t>
  </si>
  <si>
    <t xml:space="preserve">  2,7*(12,415+13,615)/2</t>
  </si>
  <si>
    <t xml:space="preserve">  2,7*(1,166+0,8+1,166+5,16)/2</t>
  </si>
  <si>
    <t xml:space="preserve">  2,7*(4,535+5,55)/2</t>
  </si>
  <si>
    <t>koef. zešikmení : 143,91045/0,707</t>
  </si>
  <si>
    <t>963016994R00</t>
  </si>
  <si>
    <t>Příplatek za DMTZ vrstvy tepelné izolace tl.100 mm</t>
  </si>
  <si>
    <t>713100832R00</t>
  </si>
  <si>
    <t>Odstr. tepelné izolace z min. desek tl. do 200 mm</t>
  </si>
  <si>
    <t>RTS 17/ II</t>
  </si>
  <si>
    <t>158,82369*1,1</t>
  </si>
  <si>
    <t>713111211RK4</t>
  </si>
  <si>
    <t>Montáž parozábrany krovů spodem s přelepením spojů, vč. dodávky fólie</t>
  </si>
  <si>
    <t>158,82369</t>
  </si>
  <si>
    <t>63151406R</t>
  </si>
  <si>
    <t>Deska z minerální plsti tl. 100 mm</t>
  </si>
  <si>
    <t>174,7061*2*1,05</t>
  </si>
  <si>
    <t>63151473R</t>
  </si>
  <si>
    <t>Deska z minerální plsti tl.140 mm, 50 kPa</t>
  </si>
  <si>
    <t>v místě průjezdu požárních vozidel : 10*1,05</t>
  </si>
  <si>
    <t>63151502R</t>
  </si>
  <si>
    <t>Deska z minerální plsti tl.100 mm, 70 kPa</t>
  </si>
  <si>
    <t>7+16,5+5,2+12,5+3,2+4,5+5,5+5,1+8,1+12,3+1,7+8,2</t>
  </si>
  <si>
    <t>6,5+6+7+6,5+6,5+7,5</t>
  </si>
  <si>
    <t>764454294R00</t>
  </si>
  <si>
    <t>Montáž odskoku Pz kruhového</t>
  </si>
  <si>
    <t>764410450R00</t>
  </si>
  <si>
    <t>Oplechování parapetů z Al tl. 0,63 mm, rš 330 mm</t>
  </si>
  <si>
    <t>ostění : 0,8*38*+2,1</t>
  </si>
  <si>
    <t>5535132100R</t>
  </si>
  <si>
    <t>Odskok svodu D 87  Pz</t>
  </si>
  <si>
    <t>553522531R</t>
  </si>
  <si>
    <t>Objímka svodu d 80 mm trn 200 mm pozink</t>
  </si>
  <si>
    <t>RTS 16/ I</t>
  </si>
  <si>
    <t>6*3</t>
  </si>
  <si>
    <t>G1 - zábradlí : 40</t>
  </si>
  <si>
    <t>767161140T00</t>
  </si>
  <si>
    <t>Montáž zábradlí rovného z trubek do zdiva nad 45kg, vč. prodloužení kotev</t>
  </si>
  <si>
    <t>998767202R00</t>
  </si>
  <si>
    <t>Přesun hmot pro zámečnické konstr., výšky do 12 m</t>
  </si>
  <si>
    <t>783224900R00</t>
  </si>
  <si>
    <t>Údržba, nátěr syntetický kov. konstr.1x + 1x email</t>
  </si>
  <si>
    <t>zábradlí : 2,8</t>
  </si>
  <si>
    <t>783220010RAC</t>
  </si>
  <si>
    <t>Nátěr kovových doplňkových konstrukcí syntetický, dvojnásobný krycí s 1x emailováním</t>
  </si>
  <si>
    <t>zábradlí : 2,5</t>
  </si>
  <si>
    <t>stojny : 3,14*0,2*23*4</t>
  </si>
  <si>
    <t>979011311R00</t>
  </si>
  <si>
    <t>Svislá doprava suti a vybouraných hmot shozem</t>
  </si>
  <si>
    <t>979082111R00</t>
  </si>
  <si>
    <t>Vnitrostaveništní doprava suti do 10 m</t>
  </si>
  <si>
    <t>979082121R00</t>
  </si>
  <si>
    <t>Příplatek k vnitrost. dopravě suti za dalších 5 m</t>
  </si>
  <si>
    <t>Provoz investora, zařízení kolaudačního souhlasu</t>
  </si>
  <si>
    <t>Zateplení budovy A, B a spojovacího krčku - Domova Horizont v Kyjově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</si>
</sst>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19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3" t="s">
        <v>40</v>
      </c>
    </row>
    <row r="2" spans="1:7" ht="57.75" customHeight="1" x14ac:dyDescent="0.2">
      <c r="A2" s="201" t="s">
        <v>41</v>
      </c>
      <c r="B2" s="201"/>
      <c r="C2" s="201"/>
      <c r="D2" s="201"/>
      <c r="E2" s="201"/>
      <c r="F2" s="201"/>
      <c r="G2" s="20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0"/>
  <sheetViews>
    <sheetView showGridLines="0" tabSelected="1" topLeftCell="B1" zoomScaleNormal="100" zoomScaleSheetLayoutView="75" workbookViewId="0">
      <selection activeCell="E2" sqref="E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8" t="s">
        <v>38</v>
      </c>
      <c r="B1" s="211" t="s">
        <v>4</v>
      </c>
      <c r="C1" s="212"/>
      <c r="D1" s="212"/>
      <c r="E1" s="212"/>
      <c r="F1" s="212"/>
      <c r="G1" s="212"/>
      <c r="H1" s="212"/>
      <c r="I1" s="212"/>
      <c r="J1" s="213"/>
    </row>
    <row r="2" spans="1:15" ht="36" customHeight="1" x14ac:dyDescent="0.2">
      <c r="A2" s="3"/>
      <c r="B2" s="74" t="s">
        <v>24</v>
      </c>
      <c r="C2" s="75"/>
      <c r="D2" s="76" t="s">
        <v>60</v>
      </c>
      <c r="E2" s="220" t="s">
        <v>1038</v>
      </c>
      <c r="F2" s="221"/>
      <c r="G2" s="221"/>
      <c r="H2" s="221"/>
      <c r="I2" s="221"/>
      <c r="J2" s="222"/>
      <c r="O2" s="2"/>
    </row>
    <row r="3" spans="1:15" ht="27" hidden="1" customHeight="1" x14ac:dyDescent="0.2">
      <c r="A3" s="3"/>
      <c r="B3" s="77"/>
      <c r="C3" s="75"/>
      <c r="D3" s="78"/>
      <c r="E3" s="223"/>
      <c r="F3" s="224"/>
      <c r="G3" s="224"/>
      <c r="H3" s="224"/>
      <c r="I3" s="224"/>
      <c r="J3" s="225"/>
    </row>
    <row r="4" spans="1:15" ht="23.25" customHeight="1" x14ac:dyDescent="0.2">
      <c r="A4" s="3"/>
      <c r="B4" s="79"/>
      <c r="C4" s="80"/>
      <c r="D4" s="81"/>
      <c r="E4" s="233"/>
      <c r="F4" s="233"/>
      <c r="G4" s="233"/>
      <c r="H4" s="233"/>
      <c r="I4" s="233"/>
      <c r="J4" s="234"/>
    </row>
    <row r="5" spans="1:15" ht="24" customHeight="1" x14ac:dyDescent="0.2">
      <c r="A5" s="3"/>
      <c r="B5" s="42" t="s">
        <v>23</v>
      </c>
      <c r="C5" s="4"/>
      <c r="D5" s="82" t="s">
        <v>44</v>
      </c>
      <c r="E5" s="24"/>
      <c r="F5" s="24"/>
      <c r="G5" s="24"/>
      <c r="H5" s="26" t="s">
        <v>42</v>
      </c>
      <c r="I5" s="82" t="s">
        <v>48</v>
      </c>
      <c r="J5" s="10"/>
    </row>
    <row r="6" spans="1:15" ht="15.75" customHeight="1" x14ac:dyDescent="0.2">
      <c r="A6" s="3"/>
      <c r="B6" s="37"/>
      <c r="C6" s="24"/>
      <c r="D6" s="82" t="s">
        <v>45</v>
      </c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38"/>
      <c r="C7" s="25"/>
      <c r="D7" s="84" t="s">
        <v>47</v>
      </c>
      <c r="E7" s="83" t="s">
        <v>46</v>
      </c>
      <c r="F7" s="31"/>
      <c r="G7" s="31"/>
      <c r="H7" s="32"/>
      <c r="I7" s="31"/>
      <c r="J7" s="46"/>
    </row>
    <row r="8" spans="1:15" ht="24" hidden="1" customHeight="1" x14ac:dyDescent="0.2">
      <c r="A8" s="3"/>
      <c r="B8" s="42" t="s">
        <v>21</v>
      </c>
      <c r="C8" s="4"/>
      <c r="D8" s="85" t="s">
        <v>49</v>
      </c>
      <c r="E8" s="4"/>
      <c r="F8" s="4"/>
      <c r="G8" s="41"/>
      <c r="H8" s="26" t="s">
        <v>42</v>
      </c>
      <c r="I8" s="82" t="s">
        <v>52</v>
      </c>
      <c r="J8" s="10"/>
    </row>
    <row r="9" spans="1:15" ht="15.75" hidden="1" customHeight="1" x14ac:dyDescent="0.2">
      <c r="A9" s="3"/>
      <c r="B9" s="3"/>
      <c r="C9" s="4"/>
      <c r="D9" s="85" t="s">
        <v>50</v>
      </c>
      <c r="E9" s="4"/>
      <c r="F9" s="4"/>
      <c r="G9" s="41"/>
      <c r="H9" s="26" t="s">
        <v>36</v>
      </c>
      <c r="I9" s="82" t="s">
        <v>53</v>
      </c>
      <c r="J9" s="10"/>
    </row>
    <row r="10" spans="1:15" ht="15.75" hidden="1" customHeight="1" x14ac:dyDescent="0.2">
      <c r="A10" s="3"/>
      <c r="B10" s="47"/>
      <c r="C10" s="25"/>
      <c r="D10" s="87" t="s">
        <v>47</v>
      </c>
      <c r="E10" s="86" t="s">
        <v>51</v>
      </c>
      <c r="F10" s="50"/>
      <c r="G10" s="48"/>
      <c r="H10" s="48"/>
      <c r="I10" s="49"/>
      <c r="J10" s="46"/>
    </row>
    <row r="11" spans="1:15" ht="24" customHeight="1" x14ac:dyDescent="0.2">
      <c r="A11" s="3"/>
      <c r="B11" s="42" t="s">
        <v>20</v>
      </c>
      <c r="C11" s="4"/>
      <c r="D11" s="227"/>
      <c r="E11" s="227"/>
      <c r="F11" s="227"/>
      <c r="G11" s="227"/>
      <c r="H11" s="26" t="s">
        <v>42</v>
      </c>
      <c r="I11" s="89"/>
      <c r="J11" s="10"/>
    </row>
    <row r="12" spans="1:15" ht="15.75" customHeight="1" x14ac:dyDescent="0.2">
      <c r="A12" s="3"/>
      <c r="B12" s="37"/>
      <c r="C12" s="24"/>
      <c r="D12" s="232"/>
      <c r="E12" s="232"/>
      <c r="F12" s="232"/>
      <c r="G12" s="232"/>
      <c r="H12" s="26" t="s">
        <v>36</v>
      </c>
      <c r="I12" s="89"/>
      <c r="J12" s="10"/>
    </row>
    <row r="13" spans="1:15" ht="15.75" customHeight="1" x14ac:dyDescent="0.2">
      <c r="A13" s="3"/>
      <c r="B13" s="38"/>
      <c r="C13" s="25"/>
      <c r="D13" s="88"/>
      <c r="E13" s="235"/>
      <c r="F13" s="236"/>
      <c r="G13" s="236"/>
      <c r="H13" s="27"/>
      <c r="I13" s="31"/>
      <c r="J13" s="46"/>
    </row>
    <row r="14" spans="1:15" ht="24" hidden="1" customHeight="1" x14ac:dyDescent="0.2">
      <c r="A14" s="3"/>
      <c r="B14" s="61" t="s">
        <v>22</v>
      </c>
      <c r="C14" s="62"/>
      <c r="D14" s="63"/>
      <c r="E14" s="64"/>
      <c r="F14" s="64"/>
      <c r="G14" s="64"/>
      <c r="H14" s="65"/>
      <c r="I14" s="64"/>
      <c r="J14" s="66"/>
    </row>
    <row r="15" spans="1:15" ht="32.25" customHeight="1" x14ac:dyDescent="0.2">
      <c r="A15" s="3"/>
      <c r="B15" s="47" t="s">
        <v>34</v>
      </c>
      <c r="C15" s="67"/>
      <c r="D15" s="48"/>
      <c r="E15" s="226"/>
      <c r="F15" s="226"/>
      <c r="G15" s="228"/>
      <c r="H15" s="228"/>
      <c r="I15" s="228" t="s">
        <v>31</v>
      </c>
      <c r="J15" s="229"/>
    </row>
    <row r="16" spans="1:15" ht="23.25" customHeight="1" x14ac:dyDescent="0.2">
      <c r="A16" s="141" t="s">
        <v>26</v>
      </c>
      <c r="B16" s="52" t="s">
        <v>26</v>
      </c>
      <c r="C16" s="53"/>
      <c r="D16" s="54"/>
      <c r="E16" s="217"/>
      <c r="F16" s="218"/>
      <c r="G16" s="217"/>
      <c r="H16" s="218"/>
      <c r="I16" s="217">
        <f>SUMIF(F55:F86,A16,I55:I86)+SUMIF(F55:F86,"PSU",I55:I86)</f>
        <v>0</v>
      </c>
      <c r="J16" s="219"/>
    </row>
    <row r="17" spans="1:10" ht="23.25" customHeight="1" x14ac:dyDescent="0.2">
      <c r="A17" s="141" t="s">
        <v>27</v>
      </c>
      <c r="B17" s="52" t="s">
        <v>27</v>
      </c>
      <c r="C17" s="53"/>
      <c r="D17" s="54"/>
      <c r="E17" s="217"/>
      <c r="F17" s="218"/>
      <c r="G17" s="217"/>
      <c r="H17" s="218"/>
      <c r="I17" s="217">
        <f>SUMIF(F55:F86,A17,I55:I86)</f>
        <v>0</v>
      </c>
      <c r="J17" s="219"/>
    </row>
    <row r="18" spans="1:10" ht="23.25" customHeight="1" x14ac:dyDescent="0.2">
      <c r="A18" s="141" t="s">
        <v>28</v>
      </c>
      <c r="B18" s="52" t="s">
        <v>28</v>
      </c>
      <c r="C18" s="53"/>
      <c r="D18" s="54"/>
      <c r="E18" s="217"/>
      <c r="F18" s="218"/>
      <c r="G18" s="217"/>
      <c r="H18" s="218"/>
      <c r="I18" s="217">
        <f>SUMIF(F55:F86,A18,I55:I86)</f>
        <v>0</v>
      </c>
      <c r="J18" s="219"/>
    </row>
    <row r="19" spans="1:10" ht="23.25" customHeight="1" x14ac:dyDescent="0.2">
      <c r="A19" s="141" t="s">
        <v>130</v>
      </c>
      <c r="B19" s="52" t="s">
        <v>29</v>
      </c>
      <c r="C19" s="53"/>
      <c r="D19" s="54"/>
      <c r="E19" s="217"/>
      <c r="F19" s="218"/>
      <c r="G19" s="217"/>
      <c r="H19" s="218"/>
      <c r="I19" s="217">
        <f>SUMIF(F55:F86,A19,I55:I86)</f>
        <v>0</v>
      </c>
      <c r="J19" s="219"/>
    </row>
    <row r="20" spans="1:10" ht="23.25" customHeight="1" x14ac:dyDescent="0.2">
      <c r="A20" s="141" t="s">
        <v>131</v>
      </c>
      <c r="B20" s="52" t="s">
        <v>30</v>
      </c>
      <c r="C20" s="53"/>
      <c r="D20" s="54"/>
      <c r="E20" s="217"/>
      <c r="F20" s="218"/>
      <c r="G20" s="217"/>
      <c r="H20" s="218"/>
      <c r="I20" s="217">
        <f>SUMIF(F55:F86,A20,I55:I86)</f>
        <v>0</v>
      </c>
      <c r="J20" s="219"/>
    </row>
    <row r="21" spans="1:10" ht="23.25" customHeight="1" x14ac:dyDescent="0.2">
      <c r="A21" s="3"/>
      <c r="B21" s="69" t="s">
        <v>31</v>
      </c>
      <c r="C21" s="70"/>
      <c r="D21" s="71"/>
      <c r="E21" s="230"/>
      <c r="F21" s="231"/>
      <c r="G21" s="230"/>
      <c r="H21" s="231"/>
      <c r="I21" s="230">
        <f>SUM(I16:J20)</f>
        <v>0</v>
      </c>
      <c r="J21" s="242"/>
    </row>
    <row r="22" spans="1:10" ht="33" customHeight="1" x14ac:dyDescent="0.2">
      <c r="A22" s="3"/>
      <c r="B22" s="60" t="s">
        <v>35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">
      <c r="A23" s="3">
        <f>ZakladDPHSni*SazbaDPH1/100</f>
        <v>0</v>
      </c>
      <c r="B23" s="52" t="s">
        <v>13</v>
      </c>
      <c r="C23" s="53"/>
      <c r="D23" s="54"/>
      <c r="E23" s="55">
        <v>15</v>
      </c>
      <c r="F23" s="56" t="s">
        <v>0</v>
      </c>
      <c r="G23" s="240">
        <f>ZakladDPHSniVypocet</f>
        <v>0</v>
      </c>
      <c r="H23" s="241"/>
      <c r="I23" s="241"/>
      <c r="J23" s="57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2" t="s">
        <v>14</v>
      </c>
      <c r="C24" s="53"/>
      <c r="D24" s="54"/>
      <c r="E24" s="55">
        <f>SazbaDPH1</f>
        <v>15</v>
      </c>
      <c r="F24" s="56" t="s">
        <v>0</v>
      </c>
      <c r="G24" s="238">
        <f>IF(A24&gt;50, ROUNDUP(A23, 0), ROUNDDOWN(A23, 0))</f>
        <v>0</v>
      </c>
      <c r="H24" s="239"/>
      <c r="I24" s="239"/>
      <c r="J24" s="57" t="str">
        <f t="shared" si="0"/>
        <v>CZK</v>
      </c>
    </row>
    <row r="25" spans="1:10" ht="23.25" customHeight="1" x14ac:dyDescent="0.2">
      <c r="A25" s="3">
        <f>ZakladDPHZakl*SazbaDPH2/100</f>
        <v>0</v>
      </c>
      <c r="B25" s="52" t="s">
        <v>15</v>
      </c>
      <c r="C25" s="53"/>
      <c r="D25" s="54"/>
      <c r="E25" s="55">
        <v>21</v>
      </c>
      <c r="F25" s="56" t="s">
        <v>0</v>
      </c>
      <c r="G25" s="240">
        <f>ZakladDPHZaklVypocet</f>
        <v>0</v>
      </c>
      <c r="H25" s="241"/>
      <c r="I25" s="241"/>
      <c r="J25" s="57" t="str">
        <f t="shared" si="0"/>
        <v>CZK</v>
      </c>
    </row>
    <row r="26" spans="1:10" ht="23.25" customHeight="1" x14ac:dyDescent="0.2">
      <c r="A26" s="3">
        <f>(A25-INT(A25))*100</f>
        <v>0</v>
      </c>
      <c r="B26" s="44" t="s">
        <v>16</v>
      </c>
      <c r="C26" s="21"/>
      <c r="D26" s="17"/>
      <c r="E26" s="39">
        <f>SazbaDPH2</f>
        <v>21</v>
      </c>
      <c r="F26" s="40" t="s">
        <v>0</v>
      </c>
      <c r="G26" s="214">
        <f>IF(A26&gt;50, ROUNDUP(A25, 0), ROUNDDOWN(A25, 0))</f>
        <v>0</v>
      </c>
      <c r="H26" s="215"/>
      <c r="I26" s="215"/>
      <c r="J26" s="51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3" t="s">
        <v>5</v>
      </c>
      <c r="C27" s="19"/>
      <c r="D27" s="22"/>
      <c r="E27" s="19"/>
      <c r="F27" s="20"/>
      <c r="G27" s="216">
        <f>CenaCelkem-(ZakladDPHSni+DPHSni+ZakladDPHZakl+DPHZakl)</f>
        <v>0</v>
      </c>
      <c r="H27" s="216"/>
      <c r="I27" s="216"/>
      <c r="J27" s="58" t="str">
        <f t="shared" si="0"/>
        <v>CZK</v>
      </c>
    </row>
    <row r="28" spans="1:10" ht="27.75" hidden="1" customHeight="1" thickBot="1" x14ac:dyDescent="0.25">
      <c r="A28" s="3"/>
      <c r="B28" s="118" t="s">
        <v>25</v>
      </c>
      <c r="C28" s="119"/>
      <c r="D28" s="119"/>
      <c r="E28" s="120"/>
      <c r="F28" s="121"/>
      <c r="G28" s="244">
        <f>ZakladDPHSniVypocet+ZakladDPHZaklVypocet</f>
        <v>0</v>
      </c>
      <c r="H28" s="244"/>
      <c r="I28" s="244"/>
      <c r="J28" s="122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8" t="s">
        <v>37</v>
      </c>
      <c r="C29" s="123"/>
      <c r="D29" s="123"/>
      <c r="E29" s="123"/>
      <c r="F29" s="123"/>
      <c r="G29" s="243">
        <f>IF(A29&gt;50, ROUNDUP(A27, 0), ROUNDDOWN(A27, 0))</f>
        <v>0</v>
      </c>
      <c r="H29" s="243"/>
      <c r="I29" s="243"/>
      <c r="J29" s="124" t="s">
        <v>67</v>
      </c>
    </row>
    <row r="30" spans="1:10" ht="12.75" customHeight="1" x14ac:dyDescent="0.2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">
      <c r="A32" s="3"/>
      <c r="B32" s="23"/>
      <c r="C32" s="18" t="s">
        <v>12</v>
      </c>
      <c r="D32" s="35"/>
      <c r="E32" s="35"/>
      <c r="F32" s="18" t="s">
        <v>11</v>
      </c>
      <c r="G32" s="35"/>
      <c r="H32" s="36"/>
      <c r="I32" s="35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">
      <c r="A34" s="28"/>
      <c r="B34" s="28"/>
      <c r="C34" s="29"/>
      <c r="D34" s="245"/>
      <c r="E34" s="246"/>
      <c r="F34" s="29"/>
      <c r="G34" s="245"/>
      <c r="H34" s="246"/>
      <c r="I34" s="246"/>
      <c r="J34" s="34"/>
    </row>
    <row r="35" spans="1:10" ht="12.75" customHeight="1" x14ac:dyDescent="0.2">
      <c r="A35" s="3"/>
      <c r="B35" s="3"/>
      <c r="C35" s="4"/>
      <c r="D35" s="237" t="s">
        <v>2</v>
      </c>
      <c r="E35" s="237"/>
      <c r="F35" s="4"/>
      <c r="G35" s="41"/>
      <c r="H35" s="12" t="s">
        <v>3</v>
      </c>
      <c r="I35" s="41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x14ac:dyDescent="0.2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54</v>
      </c>
      <c r="C39" s="206"/>
      <c r="D39" s="207"/>
      <c r="E39" s="207"/>
      <c r="F39" s="105">
        <f>' OVN OVN Naklady'!AE18+'A-01 01 Pol'!AE426+'B-01 01 Pol'!AE397+'SK-01 01 Pol'!AE187</f>
        <v>0</v>
      </c>
      <c r="G39" s="106">
        <f>' OVN OVN Naklady'!AF18+'A-01 01 Pol'!AF426+'B-01 01 Pol'!AF397+'SK-01 01 Pol'!AF187</f>
        <v>0</v>
      </c>
      <c r="H39" s="107">
        <f t="shared" ref="H39:H47" si="1">(F39*SazbaDPH1/100)+(G39*SazbaDPH2/100)</f>
        <v>0</v>
      </c>
      <c r="I39" s="107">
        <f t="shared" ref="I39:I47" si="2">F39+G39+H39</f>
        <v>0</v>
      </c>
      <c r="J39" s="108" t="str">
        <f t="shared" ref="J39:J47" si="3">IF(CenaCelkemVypocet=0,"",I39/CenaCelkemVypocet*100)</f>
        <v/>
      </c>
    </row>
    <row r="40" spans="1:10" ht="25.5" customHeight="1" x14ac:dyDescent="0.2">
      <c r="A40" s="94">
        <v>2</v>
      </c>
      <c r="B40" s="109" t="s">
        <v>55</v>
      </c>
      <c r="C40" s="204" t="s">
        <v>56</v>
      </c>
      <c r="D40" s="205"/>
      <c r="E40" s="205"/>
      <c r="F40" s="110">
        <f>' OVN OVN Naklady'!AE18</f>
        <v>0</v>
      </c>
      <c r="G40" s="111">
        <f>' OVN OVN Naklady'!AF18</f>
        <v>0</v>
      </c>
      <c r="H40" s="111">
        <f t="shared" si="1"/>
        <v>0</v>
      </c>
      <c r="I40" s="111">
        <f t="shared" si="2"/>
        <v>0</v>
      </c>
      <c r="J40" s="112" t="str">
        <f t="shared" si="3"/>
        <v/>
      </c>
    </row>
    <row r="41" spans="1:10" ht="25.5" customHeight="1" x14ac:dyDescent="0.2">
      <c r="A41" s="94">
        <v>3</v>
      </c>
      <c r="B41" s="113" t="s">
        <v>57</v>
      </c>
      <c r="C41" s="206" t="s">
        <v>56</v>
      </c>
      <c r="D41" s="207"/>
      <c r="E41" s="207"/>
      <c r="F41" s="114">
        <f>' OVN OVN Naklady'!AE18</f>
        <v>0</v>
      </c>
      <c r="G41" s="107">
        <f>' OVN OVN Naklady'!AF18</f>
        <v>0</v>
      </c>
      <c r="H41" s="107">
        <f t="shared" si="1"/>
        <v>0</v>
      </c>
      <c r="I41" s="107">
        <f t="shared" si="2"/>
        <v>0</v>
      </c>
      <c r="J41" s="108" t="str">
        <f t="shared" si="3"/>
        <v/>
      </c>
    </row>
    <row r="42" spans="1:10" ht="25.5" customHeight="1" x14ac:dyDescent="0.2">
      <c r="A42" s="94">
        <v>2</v>
      </c>
      <c r="B42" s="109" t="s">
        <v>58</v>
      </c>
      <c r="C42" s="204" t="s">
        <v>59</v>
      </c>
      <c r="D42" s="205"/>
      <c r="E42" s="205"/>
      <c r="F42" s="110">
        <f>'A-01 01 Pol'!AE426</f>
        <v>0</v>
      </c>
      <c r="G42" s="111">
        <f>'A-01 01 Pol'!AF426</f>
        <v>0</v>
      </c>
      <c r="H42" s="111">
        <f t="shared" si="1"/>
        <v>0</v>
      </c>
      <c r="I42" s="111">
        <f t="shared" si="2"/>
        <v>0</v>
      </c>
      <c r="J42" s="112" t="str">
        <f t="shared" si="3"/>
        <v/>
      </c>
    </row>
    <row r="43" spans="1:10" ht="25.5" customHeight="1" x14ac:dyDescent="0.2">
      <c r="A43" s="94">
        <v>3</v>
      </c>
      <c r="B43" s="113" t="s">
        <v>60</v>
      </c>
      <c r="C43" s="206" t="s">
        <v>61</v>
      </c>
      <c r="D43" s="207"/>
      <c r="E43" s="207"/>
      <c r="F43" s="114">
        <f>'A-01 01 Pol'!AE426</f>
        <v>0</v>
      </c>
      <c r="G43" s="107">
        <f>'A-01 01 Pol'!AF426</f>
        <v>0</v>
      </c>
      <c r="H43" s="107">
        <f t="shared" si="1"/>
        <v>0</v>
      </c>
      <c r="I43" s="107">
        <f t="shared" si="2"/>
        <v>0</v>
      </c>
      <c r="J43" s="108" t="str">
        <f t="shared" si="3"/>
        <v/>
      </c>
    </row>
    <row r="44" spans="1:10" ht="25.5" customHeight="1" x14ac:dyDescent="0.2">
      <c r="A44" s="94">
        <v>2</v>
      </c>
      <c r="B44" s="109" t="s">
        <v>62</v>
      </c>
      <c r="C44" s="204" t="s">
        <v>63</v>
      </c>
      <c r="D44" s="205"/>
      <c r="E44" s="205"/>
      <c r="F44" s="110">
        <f>'B-01 01 Pol'!AE397</f>
        <v>0</v>
      </c>
      <c r="G44" s="111">
        <f>'B-01 01 Pol'!AF397</f>
        <v>0</v>
      </c>
      <c r="H44" s="111">
        <f t="shared" si="1"/>
        <v>0</v>
      </c>
      <c r="I44" s="111">
        <f t="shared" si="2"/>
        <v>0</v>
      </c>
      <c r="J44" s="112" t="str">
        <f t="shared" si="3"/>
        <v/>
      </c>
    </row>
    <row r="45" spans="1:10" ht="25.5" customHeight="1" x14ac:dyDescent="0.2">
      <c r="A45" s="94">
        <v>3</v>
      </c>
      <c r="B45" s="113" t="s">
        <v>60</v>
      </c>
      <c r="C45" s="206" t="s">
        <v>61</v>
      </c>
      <c r="D45" s="207"/>
      <c r="E45" s="207"/>
      <c r="F45" s="114">
        <f>'B-01 01 Pol'!AE397</f>
        <v>0</v>
      </c>
      <c r="G45" s="107">
        <f>'B-01 01 Pol'!AF397</f>
        <v>0</v>
      </c>
      <c r="H45" s="107">
        <f t="shared" si="1"/>
        <v>0</v>
      </c>
      <c r="I45" s="107">
        <f t="shared" si="2"/>
        <v>0</v>
      </c>
      <c r="J45" s="108" t="str">
        <f t="shared" si="3"/>
        <v/>
      </c>
    </row>
    <row r="46" spans="1:10" ht="25.5" customHeight="1" x14ac:dyDescent="0.2">
      <c r="A46" s="94">
        <v>2</v>
      </c>
      <c r="B46" s="109" t="s">
        <v>64</v>
      </c>
      <c r="C46" s="204" t="s">
        <v>65</v>
      </c>
      <c r="D46" s="205"/>
      <c r="E46" s="205"/>
      <c r="F46" s="110">
        <f>'SK-01 01 Pol'!AE187</f>
        <v>0</v>
      </c>
      <c r="G46" s="111">
        <f>'SK-01 01 Pol'!AF187</f>
        <v>0</v>
      </c>
      <c r="H46" s="111">
        <f t="shared" si="1"/>
        <v>0</v>
      </c>
      <c r="I46" s="111">
        <f t="shared" si="2"/>
        <v>0</v>
      </c>
      <c r="J46" s="112" t="str">
        <f t="shared" si="3"/>
        <v/>
      </c>
    </row>
    <row r="47" spans="1:10" ht="25.5" customHeight="1" x14ac:dyDescent="0.2">
      <c r="A47" s="94">
        <v>3</v>
      </c>
      <c r="B47" s="113" t="s">
        <v>60</v>
      </c>
      <c r="C47" s="206" t="s">
        <v>61</v>
      </c>
      <c r="D47" s="207"/>
      <c r="E47" s="207"/>
      <c r="F47" s="114">
        <f>'SK-01 01 Pol'!AE187</f>
        <v>0</v>
      </c>
      <c r="G47" s="107">
        <f>'SK-01 01 Pol'!AF187</f>
        <v>0</v>
      </c>
      <c r="H47" s="107">
        <f t="shared" si="1"/>
        <v>0</v>
      </c>
      <c r="I47" s="107">
        <f t="shared" si="2"/>
        <v>0</v>
      </c>
      <c r="J47" s="108" t="str">
        <f t="shared" si="3"/>
        <v/>
      </c>
    </row>
    <row r="48" spans="1:10" ht="25.5" customHeight="1" x14ac:dyDescent="0.2">
      <c r="A48" s="94"/>
      <c r="B48" s="208" t="s">
        <v>66</v>
      </c>
      <c r="C48" s="209"/>
      <c r="D48" s="209"/>
      <c r="E48" s="210"/>
      <c r="F48" s="115">
        <f>SUMIF(A39:A47,"=1",F39:F47)</f>
        <v>0</v>
      </c>
      <c r="G48" s="116">
        <f>SUMIF(A39:A47,"=1",G39:G47)</f>
        <v>0</v>
      </c>
      <c r="H48" s="116">
        <f>SUMIF(A39:A47,"=1",H39:H47)</f>
        <v>0</v>
      </c>
      <c r="I48" s="116">
        <f>SUMIF(A39:A47,"=1",I39:I47)</f>
        <v>0</v>
      </c>
      <c r="J48" s="117">
        <f>SUMIF(A39:A47,"=1",J39:J47)</f>
        <v>0</v>
      </c>
    </row>
    <row r="52" spans="1:10" ht="15.75" x14ac:dyDescent="0.25">
      <c r="B52" s="125" t="s">
        <v>68</v>
      </c>
    </row>
    <row r="54" spans="1:10" ht="25.5" customHeight="1" x14ac:dyDescent="0.2">
      <c r="A54" s="126"/>
      <c r="B54" s="129" t="s">
        <v>18</v>
      </c>
      <c r="C54" s="129" t="s">
        <v>6</v>
      </c>
      <c r="D54" s="130"/>
      <c r="E54" s="130"/>
      <c r="F54" s="131" t="s">
        <v>69</v>
      </c>
      <c r="G54" s="131"/>
      <c r="H54" s="131"/>
      <c r="I54" s="131" t="s">
        <v>31</v>
      </c>
      <c r="J54" s="131" t="s">
        <v>0</v>
      </c>
    </row>
    <row r="55" spans="1:10" ht="25.5" customHeight="1" x14ac:dyDescent="0.2">
      <c r="A55" s="127"/>
      <c r="B55" s="132" t="s">
        <v>70</v>
      </c>
      <c r="C55" s="202" t="s">
        <v>71</v>
      </c>
      <c r="D55" s="203"/>
      <c r="E55" s="203"/>
      <c r="F55" s="137" t="s">
        <v>26</v>
      </c>
      <c r="G55" s="138"/>
      <c r="H55" s="138"/>
      <c r="I55" s="138">
        <f>'A-01 01 Pol'!G8+'B-01 01 Pol'!G8</f>
        <v>0</v>
      </c>
      <c r="J55" s="135" t="str">
        <f>IF(I87=0,"",I55/I87*100)</f>
        <v/>
      </c>
    </row>
    <row r="56" spans="1:10" ht="25.5" customHeight="1" x14ac:dyDescent="0.2">
      <c r="A56" s="127"/>
      <c r="B56" s="132" t="s">
        <v>72</v>
      </c>
      <c r="C56" s="202" t="s">
        <v>73</v>
      </c>
      <c r="D56" s="203"/>
      <c r="E56" s="203"/>
      <c r="F56" s="137" t="s">
        <v>26</v>
      </c>
      <c r="G56" s="138"/>
      <c r="H56" s="138"/>
      <c r="I56" s="138">
        <f>'A-01 01 Pol'!G31</f>
        <v>0</v>
      </c>
      <c r="J56" s="135" t="str">
        <f>IF(I87=0,"",I56/I87*100)</f>
        <v/>
      </c>
    </row>
    <row r="57" spans="1:10" ht="25.5" customHeight="1" x14ac:dyDescent="0.2">
      <c r="A57" s="127"/>
      <c r="B57" s="132" t="s">
        <v>74</v>
      </c>
      <c r="C57" s="202" t="s">
        <v>75</v>
      </c>
      <c r="D57" s="203"/>
      <c r="E57" s="203"/>
      <c r="F57" s="137" t="s">
        <v>26</v>
      </c>
      <c r="G57" s="138"/>
      <c r="H57" s="138"/>
      <c r="I57" s="138">
        <f>'B-01 01 Pol'!G31+'SK-01 01 Pol'!G8</f>
        <v>0</v>
      </c>
      <c r="J57" s="135" t="str">
        <f>IF(I87=0,"",I57/I87*100)</f>
        <v/>
      </c>
    </row>
    <row r="58" spans="1:10" ht="25.5" customHeight="1" x14ac:dyDescent="0.2">
      <c r="A58" s="127"/>
      <c r="B58" s="132" t="s">
        <v>76</v>
      </c>
      <c r="C58" s="202" t="s">
        <v>77</v>
      </c>
      <c r="D58" s="203"/>
      <c r="E58" s="203"/>
      <c r="F58" s="137" t="s">
        <v>26</v>
      </c>
      <c r="G58" s="138"/>
      <c r="H58" s="138"/>
      <c r="I58" s="138">
        <f>'A-01 01 Pol'!G36</f>
        <v>0</v>
      </c>
      <c r="J58" s="135" t="str">
        <f>IF(I87=0,"",I58/I87*100)</f>
        <v/>
      </c>
    </row>
    <row r="59" spans="1:10" ht="25.5" customHeight="1" x14ac:dyDescent="0.2">
      <c r="A59" s="127"/>
      <c r="B59" s="132" t="s">
        <v>78</v>
      </c>
      <c r="C59" s="202" t="s">
        <v>79</v>
      </c>
      <c r="D59" s="203"/>
      <c r="E59" s="203"/>
      <c r="F59" s="137" t="s">
        <v>26</v>
      </c>
      <c r="G59" s="138"/>
      <c r="H59" s="138"/>
      <c r="I59" s="138">
        <f>'A-01 01 Pol'!G41</f>
        <v>0</v>
      </c>
      <c r="J59" s="135" t="str">
        <f>IF(I87=0,"",I59/I87*100)</f>
        <v/>
      </c>
    </row>
    <row r="60" spans="1:10" ht="25.5" customHeight="1" x14ac:dyDescent="0.2">
      <c r="A60" s="127"/>
      <c r="B60" s="132" t="s">
        <v>80</v>
      </c>
      <c r="C60" s="202" t="s">
        <v>81</v>
      </c>
      <c r="D60" s="203"/>
      <c r="E60" s="203"/>
      <c r="F60" s="137" t="s">
        <v>26</v>
      </c>
      <c r="G60" s="138"/>
      <c r="H60" s="138"/>
      <c r="I60" s="138">
        <f>'A-01 01 Pol'!G46+'B-01 01 Pol'!G42</f>
        <v>0</v>
      </c>
      <c r="J60" s="135" t="str">
        <f>IF(I87=0,"",I60/I87*100)</f>
        <v/>
      </c>
    </row>
    <row r="61" spans="1:10" ht="25.5" customHeight="1" x14ac:dyDescent="0.2">
      <c r="A61" s="127"/>
      <c r="B61" s="132" t="s">
        <v>82</v>
      </c>
      <c r="C61" s="202" t="s">
        <v>83</v>
      </c>
      <c r="D61" s="203"/>
      <c r="E61" s="203"/>
      <c r="F61" s="137" t="s">
        <v>26</v>
      </c>
      <c r="G61" s="138"/>
      <c r="H61" s="138"/>
      <c r="I61" s="138">
        <f>'A-01 01 Pol'!G52+'B-01 01 Pol'!G51</f>
        <v>0</v>
      </c>
      <c r="J61" s="135" t="str">
        <f>IF(I87=0,"",I61/I87*100)</f>
        <v/>
      </c>
    </row>
    <row r="62" spans="1:10" ht="25.5" customHeight="1" x14ac:dyDescent="0.2">
      <c r="A62" s="127"/>
      <c r="B62" s="132" t="s">
        <v>84</v>
      </c>
      <c r="C62" s="202" t="s">
        <v>85</v>
      </c>
      <c r="D62" s="203"/>
      <c r="E62" s="203"/>
      <c r="F62" s="137" t="s">
        <v>26</v>
      </c>
      <c r="G62" s="138"/>
      <c r="H62" s="138"/>
      <c r="I62" s="138">
        <f>'A-01 01 Pol'!G59+'B-01 01 Pol'!G55+'SK-01 01 Pol'!G21</f>
        <v>0</v>
      </c>
      <c r="J62" s="135" t="str">
        <f>IF(I87=0,"",I62/I87*100)</f>
        <v/>
      </c>
    </row>
    <row r="63" spans="1:10" ht="25.5" customHeight="1" x14ac:dyDescent="0.2">
      <c r="A63" s="127"/>
      <c r="B63" s="132" t="s">
        <v>86</v>
      </c>
      <c r="C63" s="202" t="s">
        <v>87</v>
      </c>
      <c r="D63" s="203"/>
      <c r="E63" s="203"/>
      <c r="F63" s="137" t="s">
        <v>26</v>
      </c>
      <c r="G63" s="138"/>
      <c r="H63" s="138"/>
      <c r="I63" s="138">
        <f>'B-01 01 Pol'!G172+'SK-01 01 Pol'!G96</f>
        <v>0</v>
      </c>
      <c r="J63" s="135" t="str">
        <f>IF(I87=0,"",I63/I87*100)</f>
        <v/>
      </c>
    </row>
    <row r="64" spans="1:10" ht="25.5" customHeight="1" x14ac:dyDescent="0.2">
      <c r="A64" s="127"/>
      <c r="B64" s="132" t="s">
        <v>88</v>
      </c>
      <c r="C64" s="202" t="s">
        <v>89</v>
      </c>
      <c r="D64" s="203"/>
      <c r="E64" s="203"/>
      <c r="F64" s="137" t="s">
        <v>26</v>
      </c>
      <c r="G64" s="138"/>
      <c r="H64" s="138"/>
      <c r="I64" s="138">
        <f>'A-01 01 Pol'!G202+'B-01 01 Pol'!G175</f>
        <v>0</v>
      </c>
      <c r="J64" s="135" t="str">
        <f>IF(I87=0,"",I64/I87*100)</f>
        <v/>
      </c>
    </row>
    <row r="65" spans="1:10" ht="25.5" customHeight="1" x14ac:dyDescent="0.2">
      <c r="A65" s="127"/>
      <c r="B65" s="132" t="s">
        <v>90</v>
      </c>
      <c r="C65" s="202" t="s">
        <v>91</v>
      </c>
      <c r="D65" s="203"/>
      <c r="E65" s="203"/>
      <c r="F65" s="137" t="s">
        <v>26</v>
      </c>
      <c r="G65" s="138"/>
      <c r="H65" s="138"/>
      <c r="I65" s="138">
        <f>'A-01 01 Pol'!G213</f>
        <v>0</v>
      </c>
      <c r="J65" s="135" t="str">
        <f>IF(I87=0,"",I65/I87*100)</f>
        <v/>
      </c>
    </row>
    <row r="66" spans="1:10" ht="25.5" customHeight="1" x14ac:dyDescent="0.2">
      <c r="A66" s="127"/>
      <c r="B66" s="132" t="s">
        <v>92</v>
      </c>
      <c r="C66" s="202" t="s">
        <v>93</v>
      </c>
      <c r="D66" s="203"/>
      <c r="E66" s="203"/>
      <c r="F66" s="137" t="s">
        <v>26</v>
      </c>
      <c r="G66" s="138"/>
      <c r="H66" s="138"/>
      <c r="I66" s="138">
        <f>'A-01 01 Pol'!G223+'B-01 01 Pol'!G188+'SK-01 01 Pol'!G99</f>
        <v>0</v>
      </c>
      <c r="J66" s="135" t="str">
        <f>IF(I87=0,"",I66/I87*100)</f>
        <v/>
      </c>
    </row>
    <row r="67" spans="1:10" ht="25.5" customHeight="1" x14ac:dyDescent="0.2">
      <c r="A67" s="127"/>
      <c r="B67" s="132" t="s">
        <v>94</v>
      </c>
      <c r="C67" s="202" t="s">
        <v>95</v>
      </c>
      <c r="D67" s="203"/>
      <c r="E67" s="203"/>
      <c r="F67" s="137" t="s">
        <v>26</v>
      </c>
      <c r="G67" s="138"/>
      <c r="H67" s="138"/>
      <c r="I67" s="138">
        <f>'A-01 01 Pol'!G240+'B-01 01 Pol'!G205</f>
        <v>0</v>
      </c>
      <c r="J67" s="135" t="str">
        <f>IF(I87=0,"",I67/I87*100)</f>
        <v/>
      </c>
    </row>
    <row r="68" spans="1:10" ht="25.5" customHeight="1" x14ac:dyDescent="0.2">
      <c r="A68" s="127"/>
      <c r="B68" s="132" t="s">
        <v>96</v>
      </c>
      <c r="C68" s="202" t="s">
        <v>97</v>
      </c>
      <c r="D68" s="203"/>
      <c r="E68" s="203"/>
      <c r="F68" s="137" t="s">
        <v>26</v>
      </c>
      <c r="G68" s="138"/>
      <c r="H68" s="138"/>
      <c r="I68" s="138">
        <f>'A-01 01 Pol'!G249+'B-01 01 Pol'!G219+'SK-01 01 Pol'!G115</f>
        <v>0</v>
      </c>
      <c r="J68" s="135" t="str">
        <f>IF(I87=0,"",I68/I87*100)</f>
        <v/>
      </c>
    </row>
    <row r="69" spans="1:10" ht="25.5" customHeight="1" x14ac:dyDescent="0.2">
      <c r="A69" s="127"/>
      <c r="B69" s="132" t="s">
        <v>98</v>
      </c>
      <c r="C69" s="202" t="s">
        <v>99</v>
      </c>
      <c r="D69" s="203"/>
      <c r="E69" s="203"/>
      <c r="F69" s="137" t="s">
        <v>26</v>
      </c>
      <c r="G69" s="138"/>
      <c r="H69" s="138"/>
      <c r="I69" s="138">
        <f>'A-01 01 Pol'!G263+'B-01 01 Pol'!G247+'SK-01 01 Pol'!G129</f>
        <v>0</v>
      </c>
      <c r="J69" s="135" t="str">
        <f>IF(I87=0,"",I69/I87*100)</f>
        <v/>
      </c>
    </row>
    <row r="70" spans="1:10" ht="25.5" customHeight="1" x14ac:dyDescent="0.2">
      <c r="A70" s="127"/>
      <c r="B70" s="132" t="s">
        <v>100</v>
      </c>
      <c r="C70" s="202" t="s">
        <v>101</v>
      </c>
      <c r="D70" s="203"/>
      <c r="E70" s="203"/>
      <c r="F70" s="137" t="s">
        <v>27</v>
      </c>
      <c r="G70" s="138"/>
      <c r="H70" s="138"/>
      <c r="I70" s="138">
        <f>'A-01 01 Pol'!G265+'B-01 01 Pol'!G249</f>
        <v>0</v>
      </c>
      <c r="J70" s="135" t="str">
        <f>IF(I87=0,"",I70/I87*100)</f>
        <v/>
      </c>
    </row>
    <row r="71" spans="1:10" ht="25.5" customHeight="1" x14ac:dyDescent="0.2">
      <c r="A71" s="127"/>
      <c r="B71" s="132" t="s">
        <v>102</v>
      </c>
      <c r="C71" s="202" t="s">
        <v>103</v>
      </c>
      <c r="D71" s="203"/>
      <c r="E71" s="203"/>
      <c r="F71" s="137" t="s">
        <v>27</v>
      </c>
      <c r="G71" s="138"/>
      <c r="H71" s="138"/>
      <c r="I71" s="138">
        <f>'A-01 01 Pol'!G273+'B-01 01 Pol'!G255</f>
        <v>0</v>
      </c>
      <c r="J71" s="135" t="str">
        <f>IF(I87=0,"",I71/I87*100)</f>
        <v/>
      </c>
    </row>
    <row r="72" spans="1:10" ht="25.5" customHeight="1" x14ac:dyDescent="0.2">
      <c r="A72" s="127"/>
      <c r="B72" s="132" t="s">
        <v>104</v>
      </c>
      <c r="C72" s="202" t="s">
        <v>105</v>
      </c>
      <c r="D72" s="203"/>
      <c r="E72" s="203"/>
      <c r="F72" s="137" t="s">
        <v>27</v>
      </c>
      <c r="G72" s="138"/>
      <c r="H72" s="138"/>
      <c r="I72" s="138">
        <f>'A-01 01 Pol'!G288+'B-01 01 Pol'!G265+'SK-01 01 Pol'!G131</f>
        <v>0</v>
      </c>
      <c r="J72" s="135" t="str">
        <f>IF(I87=0,"",I72/I87*100)</f>
        <v/>
      </c>
    </row>
    <row r="73" spans="1:10" ht="25.5" customHeight="1" x14ac:dyDescent="0.2">
      <c r="A73" s="127"/>
      <c r="B73" s="132" t="s">
        <v>106</v>
      </c>
      <c r="C73" s="202" t="s">
        <v>107</v>
      </c>
      <c r="D73" s="203"/>
      <c r="E73" s="203"/>
      <c r="F73" s="137" t="s">
        <v>27</v>
      </c>
      <c r="G73" s="138"/>
      <c r="H73" s="138"/>
      <c r="I73" s="138">
        <f>'A-01 01 Pol'!G295+'B-01 01 Pol'!G283</f>
        <v>0</v>
      </c>
      <c r="J73" s="135" t="str">
        <f>IF(I87=0,"",I73/I87*100)</f>
        <v/>
      </c>
    </row>
    <row r="74" spans="1:10" ht="25.5" customHeight="1" x14ac:dyDescent="0.2">
      <c r="A74" s="127"/>
      <c r="B74" s="132" t="s">
        <v>108</v>
      </c>
      <c r="C74" s="202" t="s">
        <v>109</v>
      </c>
      <c r="D74" s="203"/>
      <c r="E74" s="203"/>
      <c r="F74" s="137" t="s">
        <v>27</v>
      </c>
      <c r="G74" s="138"/>
      <c r="H74" s="138"/>
      <c r="I74" s="138">
        <f>'A-01 01 Pol'!G299+'B-01 01 Pol'!G287+'SK-01 01 Pol'!G146</f>
        <v>0</v>
      </c>
      <c r="J74" s="135" t="str">
        <f>IF(I87=0,"",I74/I87*100)</f>
        <v/>
      </c>
    </row>
    <row r="75" spans="1:10" ht="25.5" customHeight="1" x14ac:dyDescent="0.2">
      <c r="A75" s="127"/>
      <c r="B75" s="132" t="s">
        <v>110</v>
      </c>
      <c r="C75" s="202" t="s">
        <v>111</v>
      </c>
      <c r="D75" s="203"/>
      <c r="E75" s="203"/>
      <c r="F75" s="137" t="s">
        <v>27</v>
      </c>
      <c r="G75" s="138"/>
      <c r="H75" s="138"/>
      <c r="I75" s="138">
        <f>'A-01 01 Pol'!G334+'B-01 01 Pol'!G324</f>
        <v>0</v>
      </c>
      <c r="J75" s="135" t="str">
        <f>IF(I87=0,"",I75/I87*100)</f>
        <v/>
      </c>
    </row>
    <row r="76" spans="1:10" ht="25.5" customHeight="1" x14ac:dyDescent="0.2">
      <c r="A76" s="127"/>
      <c r="B76" s="132" t="s">
        <v>112</v>
      </c>
      <c r="C76" s="202" t="s">
        <v>113</v>
      </c>
      <c r="D76" s="203"/>
      <c r="E76" s="203"/>
      <c r="F76" s="137" t="s">
        <v>27</v>
      </c>
      <c r="G76" s="138"/>
      <c r="H76" s="138"/>
      <c r="I76" s="138">
        <f>'A-01 01 Pol'!G359+'B-01 01 Pol'!G328+'SK-01 01 Pol'!G161</f>
        <v>0</v>
      </c>
      <c r="J76" s="135" t="str">
        <f>IF(I87=0,"",I76/I87*100)</f>
        <v/>
      </c>
    </row>
    <row r="77" spans="1:10" ht="25.5" customHeight="1" x14ac:dyDescent="0.2">
      <c r="A77" s="127"/>
      <c r="B77" s="132" t="s">
        <v>114</v>
      </c>
      <c r="C77" s="202" t="s">
        <v>115</v>
      </c>
      <c r="D77" s="203"/>
      <c r="E77" s="203"/>
      <c r="F77" s="137" t="s">
        <v>27</v>
      </c>
      <c r="G77" s="138"/>
      <c r="H77" s="138"/>
      <c r="I77" s="138">
        <f>'A-01 01 Pol'!G366+'B-01 01 Pol'!G335+'SK-01 01 Pol'!G166</f>
        <v>0</v>
      </c>
      <c r="J77" s="135" t="str">
        <f>IF(I87=0,"",I77/I87*100)</f>
        <v/>
      </c>
    </row>
    <row r="78" spans="1:10" ht="25.5" customHeight="1" x14ac:dyDescent="0.2">
      <c r="A78" s="127"/>
      <c r="B78" s="132" t="s">
        <v>116</v>
      </c>
      <c r="C78" s="202" t="s">
        <v>117</v>
      </c>
      <c r="D78" s="203"/>
      <c r="E78" s="203"/>
      <c r="F78" s="137" t="s">
        <v>27</v>
      </c>
      <c r="G78" s="138"/>
      <c r="H78" s="138"/>
      <c r="I78" s="138">
        <f>'A-01 01 Pol'!G380</f>
        <v>0</v>
      </c>
      <c r="J78" s="135" t="str">
        <f>IF(I87=0,"",I78/I87*100)</f>
        <v/>
      </c>
    </row>
    <row r="79" spans="1:10" ht="25.5" customHeight="1" x14ac:dyDescent="0.2">
      <c r="A79" s="127"/>
      <c r="B79" s="132" t="s">
        <v>116</v>
      </c>
      <c r="C79" s="202" t="s">
        <v>118</v>
      </c>
      <c r="D79" s="203"/>
      <c r="E79" s="203"/>
      <c r="F79" s="137" t="s">
        <v>27</v>
      </c>
      <c r="G79" s="138"/>
      <c r="H79" s="138"/>
      <c r="I79" s="138">
        <f>'B-01 01 Pol'!G340</f>
        <v>0</v>
      </c>
      <c r="J79" s="135" t="str">
        <f>IF(I87=0,"",I79/I87*100)</f>
        <v/>
      </c>
    </row>
    <row r="80" spans="1:10" ht="25.5" customHeight="1" x14ac:dyDescent="0.2">
      <c r="A80" s="127"/>
      <c r="B80" s="132" t="s">
        <v>119</v>
      </c>
      <c r="C80" s="202" t="s">
        <v>120</v>
      </c>
      <c r="D80" s="203"/>
      <c r="E80" s="203"/>
      <c r="F80" s="137" t="s">
        <v>27</v>
      </c>
      <c r="G80" s="138"/>
      <c r="H80" s="138"/>
      <c r="I80" s="138">
        <f>'B-01 01 Pol'!G350</f>
        <v>0</v>
      </c>
      <c r="J80" s="135" t="str">
        <f>IF(I87=0,"",I80/I87*100)</f>
        <v/>
      </c>
    </row>
    <row r="81" spans="1:10" ht="25.5" customHeight="1" x14ac:dyDescent="0.2">
      <c r="A81" s="127"/>
      <c r="B81" s="132" t="s">
        <v>121</v>
      </c>
      <c r="C81" s="202" t="s">
        <v>122</v>
      </c>
      <c r="D81" s="203"/>
      <c r="E81" s="203"/>
      <c r="F81" s="137" t="s">
        <v>27</v>
      </c>
      <c r="G81" s="138"/>
      <c r="H81" s="138"/>
      <c r="I81" s="138">
        <f>'A-01 01 Pol'!G397+'B-01 01 Pol'!G364+'SK-01 01 Pol'!G171</f>
        <v>0</v>
      </c>
      <c r="J81" s="135" t="str">
        <f>IF(I87=0,"",I81/I87*100)</f>
        <v/>
      </c>
    </row>
    <row r="82" spans="1:10" ht="25.5" customHeight="1" x14ac:dyDescent="0.2">
      <c r="A82" s="127"/>
      <c r="B82" s="132" t="s">
        <v>123</v>
      </c>
      <c r="C82" s="202" t="s">
        <v>124</v>
      </c>
      <c r="D82" s="203"/>
      <c r="E82" s="203"/>
      <c r="F82" s="137" t="s">
        <v>27</v>
      </c>
      <c r="G82" s="138"/>
      <c r="H82" s="138"/>
      <c r="I82" s="138">
        <f>'A-01 01 Pol'!G409+'B-01 01 Pol'!G376</f>
        <v>0</v>
      </c>
      <c r="J82" s="135" t="str">
        <f>IF(I87=0,"",I82/I87*100)</f>
        <v/>
      </c>
    </row>
    <row r="83" spans="1:10" ht="25.5" customHeight="1" x14ac:dyDescent="0.2">
      <c r="A83" s="127"/>
      <c r="B83" s="132" t="s">
        <v>125</v>
      </c>
      <c r="C83" s="202" t="s">
        <v>126</v>
      </c>
      <c r="D83" s="203"/>
      <c r="E83" s="203"/>
      <c r="F83" s="137" t="s">
        <v>28</v>
      </c>
      <c r="G83" s="138"/>
      <c r="H83" s="138"/>
      <c r="I83" s="138">
        <f>'A-01 01 Pol'!G414+'B-01 01 Pol'!G384</f>
        <v>0</v>
      </c>
      <c r="J83" s="135" t="str">
        <f>IF(I87=0,"",I83/I87*100)</f>
        <v/>
      </c>
    </row>
    <row r="84" spans="1:10" ht="25.5" customHeight="1" x14ac:dyDescent="0.2">
      <c r="A84" s="127"/>
      <c r="B84" s="132" t="s">
        <v>127</v>
      </c>
      <c r="C84" s="202" t="s">
        <v>128</v>
      </c>
      <c r="D84" s="203"/>
      <c r="E84" s="203"/>
      <c r="F84" s="137" t="s">
        <v>129</v>
      </c>
      <c r="G84" s="138"/>
      <c r="H84" s="138"/>
      <c r="I84" s="138">
        <f>'A-01 01 Pol'!G419+'B-01 01 Pol'!G390+'SK-01 01 Pol'!G177</f>
        <v>0</v>
      </c>
      <c r="J84" s="135" t="str">
        <f>IF(I87=0,"",I84/I87*100)</f>
        <v/>
      </c>
    </row>
    <row r="85" spans="1:10" ht="25.5" customHeight="1" x14ac:dyDescent="0.2">
      <c r="A85" s="127"/>
      <c r="B85" s="132" t="s">
        <v>130</v>
      </c>
      <c r="C85" s="202" t="s">
        <v>29</v>
      </c>
      <c r="D85" s="203"/>
      <c r="E85" s="203"/>
      <c r="F85" s="137" t="s">
        <v>130</v>
      </c>
      <c r="G85" s="138"/>
      <c r="H85" s="138"/>
      <c r="I85" s="138">
        <f>' OVN OVN Naklady'!G8</f>
        <v>0</v>
      </c>
      <c r="J85" s="135" t="str">
        <f>IF(I87=0,"",I85/I87*100)</f>
        <v/>
      </c>
    </row>
    <row r="86" spans="1:10" ht="25.5" customHeight="1" x14ac:dyDescent="0.2">
      <c r="A86" s="127"/>
      <c r="B86" s="132" t="s">
        <v>131</v>
      </c>
      <c r="C86" s="202" t="s">
        <v>30</v>
      </c>
      <c r="D86" s="203"/>
      <c r="E86" s="203"/>
      <c r="F86" s="137" t="s">
        <v>131</v>
      </c>
      <c r="G86" s="138"/>
      <c r="H86" s="138"/>
      <c r="I86" s="138">
        <f>' OVN OVN Naklady'!G13</f>
        <v>0</v>
      </c>
      <c r="J86" s="135" t="str">
        <f>IF(I87=0,"",I86/I87*100)</f>
        <v/>
      </c>
    </row>
    <row r="87" spans="1:10" ht="25.5" customHeight="1" x14ac:dyDescent="0.2">
      <c r="A87" s="128"/>
      <c r="B87" s="133" t="s">
        <v>1</v>
      </c>
      <c r="C87" s="133"/>
      <c r="D87" s="134"/>
      <c r="E87" s="134"/>
      <c r="F87" s="139"/>
      <c r="G87" s="140"/>
      <c r="H87" s="140"/>
      <c r="I87" s="140">
        <f>SUM(I55:I86)</f>
        <v>0</v>
      </c>
      <c r="J87" s="136">
        <f>SUM(J55:J86)</f>
        <v>0</v>
      </c>
    </row>
    <row r="88" spans="1:10" x14ac:dyDescent="0.2">
      <c r="F88" s="92"/>
      <c r="G88" s="91"/>
      <c r="H88" s="92"/>
      <c r="I88" s="91"/>
      <c r="J88" s="93"/>
    </row>
    <row r="89" spans="1:10" x14ac:dyDescent="0.2">
      <c r="F89" s="92"/>
      <c r="G89" s="91"/>
      <c r="H89" s="92"/>
      <c r="I89" s="91"/>
      <c r="J89" s="93"/>
    </row>
    <row r="90" spans="1:10" x14ac:dyDescent="0.2">
      <c r="F90" s="92"/>
      <c r="G90" s="91"/>
      <c r="H90" s="92"/>
      <c r="I90" s="91"/>
      <c r="J90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B48:E48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6:E86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7" t="s">
        <v>7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3" t="s">
        <v>8</v>
      </c>
      <c r="B2" s="72"/>
      <c r="C2" s="249"/>
      <c r="D2" s="249"/>
      <c r="E2" s="249"/>
      <c r="F2" s="249"/>
      <c r="G2" s="250"/>
    </row>
    <row r="3" spans="1:7" ht="24.95" customHeight="1" x14ac:dyDescent="0.2">
      <c r="A3" s="73" t="s">
        <v>9</v>
      </c>
      <c r="B3" s="72"/>
      <c r="C3" s="249"/>
      <c r="D3" s="249"/>
      <c r="E3" s="249"/>
      <c r="F3" s="249"/>
      <c r="G3" s="250"/>
    </row>
    <row r="4" spans="1:7" ht="24.95" customHeight="1" x14ac:dyDescent="0.2">
      <c r="A4" s="73" t="s">
        <v>10</v>
      </c>
      <c r="B4" s="72"/>
      <c r="C4" s="249"/>
      <c r="D4" s="249"/>
      <c r="E4" s="249"/>
      <c r="F4" s="249"/>
      <c r="G4" s="250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000C-3B0F-4957-BCD5-70D242F47C16}">
  <sheetPr>
    <outlinePr summaryBelow="0"/>
  </sheetPr>
  <dimension ref="A1:BH5000"/>
  <sheetViews>
    <sheetView workbookViewId="0">
      <pane ySplit="7" topLeftCell="A8" activePane="bottomLeft" state="frozen"/>
      <selection pane="bottomLeft" activeCell="C15" sqref="C15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38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7</v>
      </c>
      <c r="B1" s="263"/>
      <c r="C1" s="263"/>
      <c r="D1" s="263"/>
      <c r="E1" s="263"/>
      <c r="F1" s="263"/>
      <c r="G1" s="263"/>
      <c r="AG1" t="s">
        <v>132</v>
      </c>
    </row>
    <row r="2" spans="1:60" ht="24.95" customHeight="1" x14ac:dyDescent="0.2">
      <c r="A2" s="143" t="s">
        <v>8</v>
      </c>
      <c r="B2" s="72" t="s">
        <v>60</v>
      </c>
      <c r="C2" s="264" t="s">
        <v>43</v>
      </c>
      <c r="D2" s="265"/>
      <c r="E2" s="265"/>
      <c r="F2" s="265"/>
      <c r="G2" s="266"/>
      <c r="AG2" t="s">
        <v>133</v>
      </c>
    </row>
    <row r="3" spans="1:60" ht="24.95" customHeight="1" x14ac:dyDescent="0.2">
      <c r="A3" s="143" t="s">
        <v>9</v>
      </c>
      <c r="B3" s="72" t="s">
        <v>55</v>
      </c>
      <c r="C3" s="264" t="s">
        <v>56</v>
      </c>
      <c r="D3" s="265"/>
      <c r="E3" s="265"/>
      <c r="F3" s="265"/>
      <c r="G3" s="266"/>
      <c r="AC3" s="90" t="s">
        <v>134</v>
      </c>
      <c r="AG3" t="s">
        <v>135</v>
      </c>
    </row>
    <row r="4" spans="1:60" ht="24.95" customHeight="1" x14ac:dyDescent="0.2">
      <c r="A4" s="144" t="s">
        <v>10</v>
      </c>
      <c r="B4" s="145" t="s">
        <v>57</v>
      </c>
      <c r="C4" s="267" t="s">
        <v>56</v>
      </c>
      <c r="D4" s="268"/>
      <c r="E4" s="268"/>
      <c r="F4" s="268"/>
      <c r="G4" s="269"/>
      <c r="AG4" t="s">
        <v>136</v>
      </c>
    </row>
    <row r="5" spans="1:60" x14ac:dyDescent="0.2">
      <c r="D5" s="142"/>
    </row>
    <row r="6" spans="1:60" ht="38.25" x14ac:dyDescent="0.2">
      <c r="A6" s="147" t="s">
        <v>137</v>
      </c>
      <c r="B6" s="149" t="s">
        <v>138</v>
      </c>
      <c r="C6" s="149" t="s">
        <v>139</v>
      </c>
      <c r="D6" s="148" t="s">
        <v>140</v>
      </c>
      <c r="E6" s="147" t="s">
        <v>141</v>
      </c>
      <c r="F6" s="146" t="s">
        <v>142</v>
      </c>
      <c r="G6" s="147" t="s">
        <v>31</v>
      </c>
      <c r="H6" s="150" t="s">
        <v>32</v>
      </c>
      <c r="I6" s="150" t="s">
        <v>143</v>
      </c>
      <c r="J6" s="150" t="s">
        <v>33</v>
      </c>
      <c r="K6" s="150" t="s">
        <v>144</v>
      </c>
      <c r="L6" s="150" t="s">
        <v>145</v>
      </c>
      <c r="M6" s="150" t="s">
        <v>146</v>
      </c>
      <c r="N6" s="150" t="s">
        <v>147</v>
      </c>
      <c r="O6" s="150" t="s">
        <v>148</v>
      </c>
      <c r="P6" s="150" t="s">
        <v>149</v>
      </c>
      <c r="Q6" s="150" t="s">
        <v>150</v>
      </c>
      <c r="R6" s="150" t="s">
        <v>151</v>
      </c>
      <c r="S6" s="150" t="s">
        <v>152</v>
      </c>
      <c r="T6" s="150" t="s">
        <v>153</v>
      </c>
      <c r="U6" s="150" t="s">
        <v>154</v>
      </c>
      <c r="V6" s="150" t="s">
        <v>155</v>
      </c>
      <c r="W6" s="150" t="s">
        <v>156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4" t="s">
        <v>157</v>
      </c>
      <c r="B8" s="165" t="s">
        <v>130</v>
      </c>
      <c r="C8" s="183" t="s">
        <v>29</v>
      </c>
      <c r="D8" s="166"/>
      <c r="E8" s="167"/>
      <c r="F8" s="168"/>
      <c r="G8" s="169">
        <f>SUMIF(AG9:AG12,"&lt;&gt;NOR",G9:G12)</f>
        <v>0</v>
      </c>
      <c r="H8" s="163"/>
      <c r="I8" s="163">
        <f>SUM(I9:I12)</f>
        <v>0</v>
      </c>
      <c r="J8" s="163"/>
      <c r="K8" s="163">
        <f>SUM(K9:K12)</f>
        <v>0</v>
      </c>
      <c r="L8" s="163"/>
      <c r="M8" s="163">
        <f>SUM(M9:M12)</f>
        <v>0</v>
      </c>
      <c r="N8" s="163"/>
      <c r="O8" s="163">
        <f>SUM(O9:O12)</f>
        <v>0</v>
      </c>
      <c r="P8" s="163"/>
      <c r="Q8" s="163">
        <f>SUM(Q9:Q12)</f>
        <v>0</v>
      </c>
      <c r="R8" s="163"/>
      <c r="S8" s="163"/>
      <c r="T8" s="163"/>
      <c r="U8" s="163"/>
      <c r="V8" s="163">
        <f>SUM(V9:V12)</f>
        <v>0</v>
      </c>
      <c r="W8" s="163"/>
      <c r="AG8" t="s">
        <v>158</v>
      </c>
    </row>
    <row r="9" spans="1:60" outlineLevel="1" x14ac:dyDescent="0.2">
      <c r="A9" s="176">
        <v>1</v>
      </c>
      <c r="B9" s="177" t="s">
        <v>159</v>
      </c>
      <c r="C9" s="184" t="s">
        <v>160</v>
      </c>
      <c r="D9" s="178" t="s">
        <v>161</v>
      </c>
      <c r="E9" s="179">
        <v>1</v>
      </c>
      <c r="F9" s="180"/>
      <c r="G9" s="181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15</v>
      </c>
      <c r="M9" s="161">
        <f>G9*(1+L9/100)</f>
        <v>0</v>
      </c>
      <c r="N9" s="161">
        <v>0</v>
      </c>
      <c r="O9" s="161">
        <f>ROUND(E9*N9,2)</f>
        <v>0</v>
      </c>
      <c r="P9" s="161">
        <v>0</v>
      </c>
      <c r="Q9" s="161">
        <f>ROUND(E9*P9,2)</f>
        <v>0</v>
      </c>
      <c r="R9" s="161"/>
      <c r="S9" s="161" t="s">
        <v>162</v>
      </c>
      <c r="T9" s="161" t="s">
        <v>163</v>
      </c>
      <c r="U9" s="161">
        <v>0</v>
      </c>
      <c r="V9" s="161">
        <f>ROUND(E9*U9,2)</f>
        <v>0</v>
      </c>
      <c r="W9" s="161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164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6">
        <v>2</v>
      </c>
      <c r="B10" s="177" t="s">
        <v>165</v>
      </c>
      <c r="C10" s="184" t="s">
        <v>166</v>
      </c>
      <c r="D10" s="178" t="s">
        <v>161</v>
      </c>
      <c r="E10" s="179">
        <v>1</v>
      </c>
      <c r="F10" s="180"/>
      <c r="G10" s="181">
        <f>ROUND(E10*F10,2)</f>
        <v>0</v>
      </c>
      <c r="H10" s="162"/>
      <c r="I10" s="161">
        <f>ROUND(E10*H10,2)</f>
        <v>0</v>
      </c>
      <c r="J10" s="162"/>
      <c r="K10" s="161">
        <f>ROUND(E10*J10,2)</f>
        <v>0</v>
      </c>
      <c r="L10" s="161">
        <v>15</v>
      </c>
      <c r="M10" s="161">
        <f>G10*(1+L10/100)</f>
        <v>0</v>
      </c>
      <c r="N10" s="161">
        <v>0</v>
      </c>
      <c r="O10" s="161">
        <f>ROUND(E10*N10,2)</f>
        <v>0</v>
      </c>
      <c r="P10" s="161">
        <v>0</v>
      </c>
      <c r="Q10" s="161">
        <f>ROUND(E10*P10,2)</f>
        <v>0</v>
      </c>
      <c r="R10" s="161"/>
      <c r="S10" s="161" t="s">
        <v>162</v>
      </c>
      <c r="T10" s="161" t="s">
        <v>163</v>
      </c>
      <c r="U10" s="161">
        <v>0</v>
      </c>
      <c r="V10" s="161">
        <f>ROUND(E10*U10,2)</f>
        <v>0</v>
      </c>
      <c r="W10" s="161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164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6">
        <v>3</v>
      </c>
      <c r="B11" s="177" t="s">
        <v>167</v>
      </c>
      <c r="C11" s="184" t="s">
        <v>168</v>
      </c>
      <c r="D11" s="178" t="s">
        <v>161</v>
      </c>
      <c r="E11" s="179">
        <v>1</v>
      </c>
      <c r="F11" s="180"/>
      <c r="G11" s="181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15</v>
      </c>
      <c r="M11" s="161">
        <f>G11*(1+L11/100)</f>
        <v>0</v>
      </c>
      <c r="N11" s="161">
        <v>0</v>
      </c>
      <c r="O11" s="161">
        <f>ROUND(E11*N11,2)</f>
        <v>0</v>
      </c>
      <c r="P11" s="161">
        <v>0</v>
      </c>
      <c r="Q11" s="161">
        <f>ROUND(E11*P11,2)</f>
        <v>0</v>
      </c>
      <c r="R11" s="161"/>
      <c r="S11" s="161" t="s">
        <v>162</v>
      </c>
      <c r="T11" s="161" t="s">
        <v>163</v>
      </c>
      <c r="U11" s="161">
        <v>0</v>
      </c>
      <c r="V11" s="161">
        <f>ROUND(E11*U11,2)</f>
        <v>0</v>
      </c>
      <c r="W11" s="161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164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6">
        <v>4</v>
      </c>
      <c r="B12" s="177" t="s">
        <v>169</v>
      </c>
      <c r="C12" s="184" t="s">
        <v>170</v>
      </c>
      <c r="D12" s="178" t="s">
        <v>161</v>
      </c>
      <c r="E12" s="179">
        <v>1</v>
      </c>
      <c r="F12" s="180"/>
      <c r="G12" s="181">
        <f>ROUND(E12*F12,2)</f>
        <v>0</v>
      </c>
      <c r="H12" s="162"/>
      <c r="I12" s="161">
        <f>ROUND(E12*H12,2)</f>
        <v>0</v>
      </c>
      <c r="J12" s="162"/>
      <c r="K12" s="161">
        <f>ROUND(E12*J12,2)</f>
        <v>0</v>
      </c>
      <c r="L12" s="161">
        <v>15</v>
      </c>
      <c r="M12" s="161">
        <f>G12*(1+L12/100)</f>
        <v>0</v>
      </c>
      <c r="N12" s="161">
        <v>0</v>
      </c>
      <c r="O12" s="161">
        <f>ROUND(E12*N12,2)</f>
        <v>0</v>
      </c>
      <c r="P12" s="161">
        <v>0</v>
      </c>
      <c r="Q12" s="161">
        <f>ROUND(E12*P12,2)</f>
        <v>0</v>
      </c>
      <c r="R12" s="161"/>
      <c r="S12" s="161" t="s">
        <v>171</v>
      </c>
      <c r="T12" s="161" t="s">
        <v>163</v>
      </c>
      <c r="U12" s="161">
        <v>0</v>
      </c>
      <c r="V12" s="161">
        <f>ROUND(E12*U12,2)</f>
        <v>0</v>
      </c>
      <c r="W12" s="161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164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x14ac:dyDescent="0.2">
      <c r="A13" s="164" t="s">
        <v>157</v>
      </c>
      <c r="B13" s="165" t="s">
        <v>131</v>
      </c>
      <c r="C13" s="183" t="s">
        <v>30</v>
      </c>
      <c r="D13" s="166"/>
      <c r="E13" s="167"/>
      <c r="F13" s="168"/>
      <c r="G13" s="169">
        <f>SUMIF(AG14:AG16,"&lt;&gt;NOR",G14:G16)</f>
        <v>0</v>
      </c>
      <c r="H13" s="163"/>
      <c r="I13" s="163">
        <f>SUM(I14:I16)</f>
        <v>0</v>
      </c>
      <c r="J13" s="163"/>
      <c r="K13" s="163">
        <f>SUM(K14:K16)</f>
        <v>0</v>
      </c>
      <c r="L13" s="163"/>
      <c r="M13" s="163">
        <f>SUM(M14:M16)</f>
        <v>0</v>
      </c>
      <c r="N13" s="163"/>
      <c r="O13" s="163">
        <f>SUM(O14:O16)</f>
        <v>0</v>
      </c>
      <c r="P13" s="163"/>
      <c r="Q13" s="163">
        <f>SUM(Q14:Q16)</f>
        <v>0</v>
      </c>
      <c r="R13" s="163"/>
      <c r="S13" s="163"/>
      <c r="T13" s="163"/>
      <c r="U13" s="163"/>
      <c r="V13" s="163">
        <f>SUM(V14:V16)</f>
        <v>0</v>
      </c>
      <c r="W13" s="163"/>
      <c r="AG13" t="s">
        <v>158</v>
      </c>
    </row>
    <row r="14" spans="1:60" outlineLevel="1" x14ac:dyDescent="0.2">
      <c r="A14" s="176">
        <v>5</v>
      </c>
      <c r="B14" s="177" t="s">
        <v>172</v>
      </c>
      <c r="C14" s="184" t="s">
        <v>173</v>
      </c>
      <c r="D14" s="178" t="s">
        <v>161</v>
      </c>
      <c r="E14" s="179">
        <v>1</v>
      </c>
      <c r="F14" s="180"/>
      <c r="G14" s="181">
        <f>ROUND(E14*F14,2)</f>
        <v>0</v>
      </c>
      <c r="H14" s="162"/>
      <c r="I14" s="161">
        <f>ROUND(E14*H14,2)</f>
        <v>0</v>
      </c>
      <c r="J14" s="162"/>
      <c r="K14" s="161">
        <f>ROUND(E14*J14,2)</f>
        <v>0</v>
      </c>
      <c r="L14" s="161">
        <v>15</v>
      </c>
      <c r="M14" s="161">
        <f>G14*(1+L14/100)</f>
        <v>0</v>
      </c>
      <c r="N14" s="161">
        <v>0</v>
      </c>
      <c r="O14" s="161">
        <f>ROUND(E14*N14,2)</f>
        <v>0</v>
      </c>
      <c r="P14" s="161">
        <v>0</v>
      </c>
      <c r="Q14" s="161">
        <f>ROUND(E14*P14,2)</f>
        <v>0</v>
      </c>
      <c r="R14" s="161"/>
      <c r="S14" s="161" t="s">
        <v>162</v>
      </c>
      <c r="T14" s="161" t="s">
        <v>163</v>
      </c>
      <c r="U14" s="161">
        <v>0</v>
      </c>
      <c r="V14" s="161">
        <f>ROUND(E14*U14,2)</f>
        <v>0</v>
      </c>
      <c r="W14" s="161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164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6">
        <v>6</v>
      </c>
      <c r="B15" s="177" t="s">
        <v>174</v>
      </c>
      <c r="C15" s="184" t="s">
        <v>1037</v>
      </c>
      <c r="D15" s="178" t="s">
        <v>161</v>
      </c>
      <c r="E15" s="179">
        <v>1</v>
      </c>
      <c r="F15" s="180"/>
      <c r="G15" s="181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15</v>
      </c>
      <c r="M15" s="161">
        <f>G15*(1+L15/100)</f>
        <v>0</v>
      </c>
      <c r="N15" s="161">
        <v>0</v>
      </c>
      <c r="O15" s="161">
        <f>ROUND(E15*N15,2)</f>
        <v>0</v>
      </c>
      <c r="P15" s="161">
        <v>0</v>
      </c>
      <c r="Q15" s="161">
        <f>ROUND(E15*P15,2)</f>
        <v>0</v>
      </c>
      <c r="R15" s="161"/>
      <c r="S15" s="161" t="s">
        <v>171</v>
      </c>
      <c r="T15" s="161" t="s">
        <v>163</v>
      </c>
      <c r="U15" s="161">
        <v>0</v>
      </c>
      <c r="V15" s="161">
        <f>ROUND(E15*U15,2)</f>
        <v>0</v>
      </c>
      <c r="W15" s="161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164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0">
        <v>7</v>
      </c>
      <c r="B16" s="171" t="s">
        <v>175</v>
      </c>
      <c r="C16" s="185" t="s">
        <v>176</v>
      </c>
      <c r="D16" s="172" t="s">
        <v>161</v>
      </c>
      <c r="E16" s="173">
        <v>1</v>
      </c>
      <c r="F16" s="174"/>
      <c r="G16" s="175">
        <f>ROUND(E16*F16,2)</f>
        <v>0</v>
      </c>
      <c r="H16" s="162"/>
      <c r="I16" s="161">
        <f>ROUND(E16*H16,2)</f>
        <v>0</v>
      </c>
      <c r="J16" s="162"/>
      <c r="K16" s="161">
        <f>ROUND(E16*J16,2)</f>
        <v>0</v>
      </c>
      <c r="L16" s="161">
        <v>15</v>
      </c>
      <c r="M16" s="161">
        <f>G16*(1+L16/100)</f>
        <v>0</v>
      </c>
      <c r="N16" s="161">
        <v>0</v>
      </c>
      <c r="O16" s="161">
        <f>ROUND(E16*N16,2)</f>
        <v>0</v>
      </c>
      <c r="P16" s="161">
        <v>0</v>
      </c>
      <c r="Q16" s="161">
        <f>ROUND(E16*P16,2)</f>
        <v>0</v>
      </c>
      <c r="R16" s="161"/>
      <c r="S16" s="161" t="s">
        <v>171</v>
      </c>
      <c r="T16" s="161" t="s">
        <v>163</v>
      </c>
      <c r="U16" s="161">
        <v>0</v>
      </c>
      <c r="V16" s="161">
        <f>ROUND(E16*U16,2)</f>
        <v>0</v>
      </c>
      <c r="W16" s="161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164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33" x14ac:dyDescent="0.2">
      <c r="A17" s="5"/>
      <c r="B17" s="6"/>
      <c r="C17" s="186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AE17">
        <v>15</v>
      </c>
      <c r="AF17">
        <v>21</v>
      </c>
    </row>
    <row r="18" spans="1:33" x14ac:dyDescent="0.2">
      <c r="A18" s="154"/>
      <c r="B18" s="155" t="s">
        <v>31</v>
      </c>
      <c r="C18" s="187"/>
      <c r="D18" s="156"/>
      <c r="E18" s="157"/>
      <c r="F18" s="157"/>
      <c r="G18" s="182">
        <f>G8+G13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AE18">
        <f>SUMIF(L7:L16,AE17,G7:G16)</f>
        <v>0</v>
      </c>
      <c r="AF18">
        <f>SUMIF(L7:L16,AF17,G7:G16)</f>
        <v>0</v>
      </c>
      <c r="AG18" t="s">
        <v>177</v>
      </c>
    </row>
    <row r="19" spans="1:33" x14ac:dyDescent="0.2">
      <c r="A19" s="5"/>
      <c r="B19" s="6"/>
      <c r="C19" s="186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33" x14ac:dyDescent="0.2">
      <c r="A20" s="5"/>
      <c r="B20" s="6"/>
      <c r="C20" s="186"/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3" x14ac:dyDescent="0.2">
      <c r="A21" s="270" t="s">
        <v>178</v>
      </c>
      <c r="B21" s="270"/>
      <c r="C21" s="271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33" x14ac:dyDescent="0.2">
      <c r="A22" s="251"/>
      <c r="B22" s="252"/>
      <c r="C22" s="253"/>
      <c r="D22" s="252"/>
      <c r="E22" s="252"/>
      <c r="F22" s="252"/>
      <c r="G22" s="25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G22" t="s">
        <v>179</v>
      </c>
    </row>
    <row r="23" spans="1:33" x14ac:dyDescent="0.2">
      <c r="A23" s="255"/>
      <c r="B23" s="256"/>
      <c r="C23" s="257"/>
      <c r="D23" s="256"/>
      <c r="E23" s="256"/>
      <c r="F23" s="256"/>
      <c r="G23" s="25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33" x14ac:dyDescent="0.2">
      <c r="A24" s="255"/>
      <c r="B24" s="256"/>
      <c r="C24" s="257"/>
      <c r="D24" s="256"/>
      <c r="E24" s="256"/>
      <c r="F24" s="256"/>
      <c r="G24" s="25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33" x14ac:dyDescent="0.2">
      <c r="A25" s="255"/>
      <c r="B25" s="256"/>
      <c r="C25" s="257"/>
      <c r="D25" s="256"/>
      <c r="E25" s="256"/>
      <c r="F25" s="256"/>
      <c r="G25" s="25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33" x14ac:dyDescent="0.2">
      <c r="A26" s="259"/>
      <c r="B26" s="260"/>
      <c r="C26" s="261"/>
      <c r="D26" s="260"/>
      <c r="E26" s="260"/>
      <c r="F26" s="260"/>
      <c r="G26" s="26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33" x14ac:dyDescent="0.2">
      <c r="A27" s="5"/>
      <c r="B27" s="6"/>
      <c r="C27" s="186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33" x14ac:dyDescent="0.2">
      <c r="C28" s="188"/>
      <c r="D28" s="142"/>
      <c r="AG28" t="s">
        <v>180</v>
      </c>
    </row>
    <row r="29" spans="1:33" x14ac:dyDescent="0.2">
      <c r="D29" s="142"/>
    </row>
    <row r="30" spans="1:33" x14ac:dyDescent="0.2">
      <c r="D30" s="142"/>
    </row>
    <row r="31" spans="1:33" x14ac:dyDescent="0.2">
      <c r="D31" s="142"/>
    </row>
    <row r="32" spans="1:33" x14ac:dyDescent="0.2">
      <c r="D32" s="142"/>
    </row>
    <row r="33" spans="4:4" x14ac:dyDescent="0.2">
      <c r="D33" s="142"/>
    </row>
    <row r="34" spans="4:4" x14ac:dyDescent="0.2">
      <c r="D34" s="142"/>
    </row>
    <row r="35" spans="4:4" x14ac:dyDescent="0.2">
      <c r="D35" s="142"/>
    </row>
    <row r="36" spans="4:4" x14ac:dyDescent="0.2">
      <c r="D36" s="142"/>
    </row>
    <row r="37" spans="4:4" x14ac:dyDescent="0.2">
      <c r="D37" s="142"/>
    </row>
    <row r="38" spans="4:4" x14ac:dyDescent="0.2">
      <c r="D38" s="142"/>
    </row>
    <row r="39" spans="4:4" x14ac:dyDescent="0.2">
      <c r="D39" s="142"/>
    </row>
    <row r="40" spans="4:4" x14ac:dyDescent="0.2">
      <c r="D40" s="142"/>
    </row>
    <row r="41" spans="4:4" x14ac:dyDescent="0.2">
      <c r="D41" s="142"/>
    </row>
    <row r="42" spans="4:4" x14ac:dyDescent="0.2">
      <c r="D42" s="142"/>
    </row>
    <row r="43" spans="4:4" x14ac:dyDescent="0.2">
      <c r="D43" s="142"/>
    </row>
    <row r="44" spans="4:4" x14ac:dyDescent="0.2">
      <c r="D44" s="142"/>
    </row>
    <row r="45" spans="4:4" x14ac:dyDescent="0.2">
      <c r="D45" s="142"/>
    </row>
    <row r="46" spans="4:4" x14ac:dyDescent="0.2">
      <c r="D46" s="142"/>
    </row>
    <row r="47" spans="4:4" x14ac:dyDescent="0.2">
      <c r="D47" s="142"/>
    </row>
    <row r="48" spans="4:4" x14ac:dyDescent="0.2">
      <c r="D48" s="142"/>
    </row>
    <row r="49" spans="4:4" x14ac:dyDescent="0.2">
      <c r="D49" s="142"/>
    </row>
    <row r="50" spans="4:4" x14ac:dyDescent="0.2">
      <c r="D50" s="142"/>
    </row>
    <row r="51" spans="4:4" x14ac:dyDescent="0.2">
      <c r="D51" s="142"/>
    </row>
    <row r="52" spans="4:4" x14ac:dyDescent="0.2">
      <c r="D52" s="142"/>
    </row>
    <row r="53" spans="4:4" x14ac:dyDescent="0.2">
      <c r="D53" s="142"/>
    </row>
    <row r="54" spans="4:4" x14ac:dyDescent="0.2">
      <c r="D54" s="142"/>
    </row>
    <row r="55" spans="4:4" x14ac:dyDescent="0.2">
      <c r="D55" s="142"/>
    </row>
    <row r="56" spans="4:4" x14ac:dyDescent="0.2">
      <c r="D56" s="142"/>
    </row>
    <row r="57" spans="4:4" x14ac:dyDescent="0.2">
      <c r="D57" s="142"/>
    </row>
    <row r="58" spans="4:4" x14ac:dyDescent="0.2">
      <c r="D58" s="142"/>
    </row>
    <row r="59" spans="4:4" x14ac:dyDescent="0.2">
      <c r="D59" s="142"/>
    </row>
    <row r="60" spans="4:4" x14ac:dyDescent="0.2">
      <c r="D60" s="142"/>
    </row>
    <row r="61" spans="4:4" x14ac:dyDescent="0.2">
      <c r="D61" s="142"/>
    </row>
    <row r="62" spans="4:4" x14ac:dyDescent="0.2">
      <c r="D62" s="142"/>
    </row>
    <row r="63" spans="4:4" x14ac:dyDescent="0.2">
      <c r="D63" s="142"/>
    </row>
    <row r="64" spans="4:4" x14ac:dyDescent="0.2">
      <c r="D64" s="142"/>
    </row>
    <row r="65" spans="4:4" x14ac:dyDescent="0.2">
      <c r="D65" s="142"/>
    </row>
    <row r="66" spans="4:4" x14ac:dyDescent="0.2">
      <c r="D66" s="142"/>
    </row>
    <row r="67" spans="4:4" x14ac:dyDescent="0.2">
      <c r="D67" s="142"/>
    </row>
    <row r="68" spans="4:4" x14ac:dyDescent="0.2">
      <c r="D68" s="142"/>
    </row>
    <row r="69" spans="4:4" x14ac:dyDescent="0.2">
      <c r="D69" s="142"/>
    </row>
    <row r="70" spans="4:4" x14ac:dyDescent="0.2">
      <c r="D70" s="142"/>
    </row>
    <row r="71" spans="4:4" x14ac:dyDescent="0.2">
      <c r="D71" s="142"/>
    </row>
    <row r="72" spans="4:4" x14ac:dyDescent="0.2">
      <c r="D72" s="142"/>
    </row>
    <row r="73" spans="4:4" x14ac:dyDescent="0.2">
      <c r="D73" s="142"/>
    </row>
    <row r="74" spans="4:4" x14ac:dyDescent="0.2">
      <c r="D74" s="142"/>
    </row>
    <row r="75" spans="4:4" x14ac:dyDescent="0.2">
      <c r="D75" s="142"/>
    </row>
    <row r="76" spans="4:4" x14ac:dyDescent="0.2">
      <c r="D76" s="142"/>
    </row>
    <row r="77" spans="4:4" x14ac:dyDescent="0.2">
      <c r="D77" s="142"/>
    </row>
    <row r="78" spans="4:4" x14ac:dyDescent="0.2">
      <c r="D78" s="142"/>
    </row>
    <row r="79" spans="4:4" x14ac:dyDescent="0.2">
      <c r="D79" s="142"/>
    </row>
    <row r="80" spans="4:4" x14ac:dyDescent="0.2">
      <c r="D80" s="142"/>
    </row>
    <row r="81" spans="4:4" x14ac:dyDescent="0.2">
      <c r="D81" s="142"/>
    </row>
    <row r="82" spans="4:4" x14ac:dyDescent="0.2">
      <c r="D82" s="142"/>
    </row>
    <row r="83" spans="4:4" x14ac:dyDescent="0.2">
      <c r="D83" s="142"/>
    </row>
    <row r="84" spans="4:4" x14ac:dyDescent="0.2">
      <c r="D84" s="142"/>
    </row>
    <row r="85" spans="4:4" x14ac:dyDescent="0.2">
      <c r="D85" s="142"/>
    </row>
    <row r="86" spans="4:4" x14ac:dyDescent="0.2">
      <c r="D86" s="142"/>
    </row>
    <row r="87" spans="4:4" x14ac:dyDescent="0.2">
      <c r="D87" s="142"/>
    </row>
    <row r="88" spans="4:4" x14ac:dyDescent="0.2">
      <c r="D88" s="142"/>
    </row>
    <row r="89" spans="4:4" x14ac:dyDescent="0.2">
      <c r="D89" s="142"/>
    </row>
    <row r="90" spans="4:4" x14ac:dyDescent="0.2">
      <c r="D90" s="142"/>
    </row>
    <row r="91" spans="4:4" x14ac:dyDescent="0.2">
      <c r="D91" s="142"/>
    </row>
    <row r="92" spans="4:4" x14ac:dyDescent="0.2">
      <c r="D92" s="142"/>
    </row>
    <row r="93" spans="4:4" x14ac:dyDescent="0.2">
      <c r="D93" s="142"/>
    </row>
    <row r="94" spans="4:4" x14ac:dyDescent="0.2">
      <c r="D94" s="142"/>
    </row>
    <row r="95" spans="4:4" x14ac:dyDescent="0.2">
      <c r="D95" s="142"/>
    </row>
    <row r="96" spans="4:4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6">
    <mergeCell ref="A22:G26"/>
    <mergeCell ref="A1:G1"/>
    <mergeCell ref="C2:G2"/>
    <mergeCell ref="C3:G3"/>
    <mergeCell ref="C4:G4"/>
    <mergeCell ref="A21:C2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02CD-611A-4635-8BDB-D8E0D624A15E}">
  <sheetPr>
    <outlinePr summaryBelow="0"/>
  </sheetPr>
  <dimension ref="A1:BH5000"/>
  <sheetViews>
    <sheetView workbookViewId="0">
      <pane ySplit="7" topLeftCell="A8" activePane="bottomLeft" state="frozen"/>
      <selection pane="bottomLeft" activeCell="B3" sqref="B3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38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7</v>
      </c>
      <c r="B1" s="263"/>
      <c r="C1" s="263"/>
      <c r="D1" s="263"/>
      <c r="E1" s="263"/>
      <c r="F1" s="263"/>
      <c r="G1" s="263"/>
      <c r="AG1" t="s">
        <v>132</v>
      </c>
    </row>
    <row r="2" spans="1:60" ht="24.95" customHeight="1" x14ac:dyDescent="0.2">
      <c r="A2" s="143" t="s">
        <v>8</v>
      </c>
      <c r="B2" s="72" t="s">
        <v>60</v>
      </c>
      <c r="C2" s="264" t="s">
        <v>43</v>
      </c>
      <c r="D2" s="265"/>
      <c r="E2" s="265"/>
      <c r="F2" s="265"/>
      <c r="G2" s="266"/>
      <c r="AG2" t="s">
        <v>133</v>
      </c>
    </row>
    <row r="3" spans="1:60" ht="24.95" customHeight="1" x14ac:dyDescent="0.2">
      <c r="A3" s="143" t="s">
        <v>9</v>
      </c>
      <c r="B3" s="72" t="s">
        <v>58</v>
      </c>
      <c r="C3" s="264" t="s">
        <v>59</v>
      </c>
      <c r="D3" s="265"/>
      <c r="E3" s="265"/>
      <c r="F3" s="265"/>
      <c r="G3" s="266"/>
      <c r="AC3" s="90" t="s">
        <v>133</v>
      </c>
      <c r="AG3" t="s">
        <v>135</v>
      </c>
    </row>
    <row r="4" spans="1:60" ht="24.95" customHeight="1" x14ac:dyDescent="0.2">
      <c r="A4" s="144" t="s">
        <v>10</v>
      </c>
      <c r="B4" s="145" t="s">
        <v>60</v>
      </c>
      <c r="C4" s="267" t="s">
        <v>61</v>
      </c>
      <c r="D4" s="268"/>
      <c r="E4" s="268"/>
      <c r="F4" s="268"/>
      <c r="G4" s="269"/>
      <c r="AG4" t="s">
        <v>136</v>
      </c>
    </row>
    <row r="5" spans="1:60" x14ac:dyDescent="0.2">
      <c r="D5" s="142"/>
    </row>
    <row r="6" spans="1:60" ht="38.25" x14ac:dyDescent="0.2">
      <c r="A6" s="147" t="s">
        <v>137</v>
      </c>
      <c r="B6" s="149" t="s">
        <v>138</v>
      </c>
      <c r="C6" s="149" t="s">
        <v>139</v>
      </c>
      <c r="D6" s="148" t="s">
        <v>140</v>
      </c>
      <c r="E6" s="147" t="s">
        <v>141</v>
      </c>
      <c r="F6" s="146" t="s">
        <v>142</v>
      </c>
      <c r="G6" s="147" t="s">
        <v>31</v>
      </c>
      <c r="H6" s="150" t="s">
        <v>32</v>
      </c>
      <c r="I6" s="150" t="s">
        <v>143</v>
      </c>
      <c r="J6" s="150" t="s">
        <v>33</v>
      </c>
      <c r="K6" s="150" t="s">
        <v>144</v>
      </c>
      <c r="L6" s="150" t="s">
        <v>145</v>
      </c>
      <c r="M6" s="150" t="s">
        <v>146</v>
      </c>
      <c r="N6" s="150" t="s">
        <v>147</v>
      </c>
      <c r="O6" s="150" t="s">
        <v>148</v>
      </c>
      <c r="P6" s="150" t="s">
        <v>149</v>
      </c>
      <c r="Q6" s="150" t="s">
        <v>150</v>
      </c>
      <c r="R6" s="150" t="s">
        <v>151</v>
      </c>
      <c r="S6" s="150" t="s">
        <v>152</v>
      </c>
      <c r="T6" s="150" t="s">
        <v>153</v>
      </c>
      <c r="U6" s="150" t="s">
        <v>154</v>
      </c>
      <c r="V6" s="150" t="s">
        <v>155</v>
      </c>
      <c r="W6" s="150" t="s">
        <v>156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4" t="s">
        <v>157</v>
      </c>
      <c r="B8" s="165" t="s">
        <v>70</v>
      </c>
      <c r="C8" s="183" t="s">
        <v>71</v>
      </c>
      <c r="D8" s="166"/>
      <c r="E8" s="167"/>
      <c r="F8" s="168"/>
      <c r="G8" s="169">
        <f>SUMIF(AG9:AG30,"&lt;&gt;NOR",G9:G30)</f>
        <v>0</v>
      </c>
      <c r="H8" s="163"/>
      <c r="I8" s="163">
        <f>SUM(I9:I30)</f>
        <v>0</v>
      </c>
      <c r="J8" s="163"/>
      <c r="K8" s="163">
        <f>SUM(K9:K30)</f>
        <v>0</v>
      </c>
      <c r="L8" s="163"/>
      <c r="M8" s="163">
        <f>SUM(M9:M30)</f>
        <v>0</v>
      </c>
      <c r="N8" s="163"/>
      <c r="O8" s="163">
        <f>SUM(O9:O30)</f>
        <v>174.34</v>
      </c>
      <c r="P8" s="163"/>
      <c r="Q8" s="163">
        <f>SUM(Q9:Q30)</f>
        <v>49.919999999999995</v>
      </c>
      <c r="R8" s="163"/>
      <c r="S8" s="163"/>
      <c r="T8" s="163"/>
      <c r="U8" s="163"/>
      <c r="V8" s="163">
        <f>SUM(V9:V30)</f>
        <v>584.37</v>
      </c>
      <c r="W8" s="163"/>
      <c r="AG8" t="s">
        <v>158</v>
      </c>
    </row>
    <row r="9" spans="1:60" outlineLevel="1" x14ac:dyDescent="0.2">
      <c r="A9" s="170">
        <v>1</v>
      </c>
      <c r="B9" s="171" t="s">
        <v>181</v>
      </c>
      <c r="C9" s="185" t="s">
        <v>182</v>
      </c>
      <c r="D9" s="172" t="s">
        <v>183</v>
      </c>
      <c r="E9" s="173">
        <v>12.5</v>
      </c>
      <c r="F9" s="174"/>
      <c r="G9" s="175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15</v>
      </c>
      <c r="M9" s="161">
        <f>G9*(1+L9/100)</f>
        <v>0</v>
      </c>
      <c r="N9" s="161">
        <v>0</v>
      </c>
      <c r="O9" s="161">
        <f>ROUND(E9*N9,2)</f>
        <v>0</v>
      </c>
      <c r="P9" s="161">
        <v>0.22500000000000001</v>
      </c>
      <c r="Q9" s="161">
        <f>ROUND(E9*P9,2)</f>
        <v>2.81</v>
      </c>
      <c r="R9" s="161"/>
      <c r="S9" s="161" t="s">
        <v>162</v>
      </c>
      <c r="T9" s="161" t="s">
        <v>184</v>
      </c>
      <c r="U9" s="161">
        <v>0.14200000000000002</v>
      </c>
      <c r="V9" s="161">
        <f>ROUND(E9*U9,2)</f>
        <v>1.78</v>
      </c>
      <c r="W9" s="161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185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94" t="s">
        <v>186</v>
      </c>
      <c r="D10" s="189"/>
      <c r="E10" s="190">
        <v>12.5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187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0">
        <v>2</v>
      </c>
      <c r="B11" s="171" t="s">
        <v>188</v>
      </c>
      <c r="C11" s="185" t="s">
        <v>189</v>
      </c>
      <c r="D11" s="172" t="s">
        <v>183</v>
      </c>
      <c r="E11" s="173">
        <v>90</v>
      </c>
      <c r="F11" s="174"/>
      <c r="G11" s="175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15</v>
      </c>
      <c r="M11" s="161">
        <f>G11*(1+L11/100)</f>
        <v>0</v>
      </c>
      <c r="N11" s="161">
        <v>0</v>
      </c>
      <c r="O11" s="161">
        <f>ROUND(E11*N11,2)</f>
        <v>0</v>
      </c>
      <c r="P11" s="161">
        <v>0.33</v>
      </c>
      <c r="Q11" s="161">
        <f>ROUND(E11*P11,2)</f>
        <v>29.7</v>
      </c>
      <c r="R11" s="161"/>
      <c r="S11" s="161" t="s">
        <v>162</v>
      </c>
      <c r="T11" s="161" t="s">
        <v>184</v>
      </c>
      <c r="U11" s="161">
        <v>0.52650000000000008</v>
      </c>
      <c r="V11" s="161">
        <f>ROUND(E11*U11,2)</f>
        <v>47.39</v>
      </c>
      <c r="W11" s="161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185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94" t="s">
        <v>190</v>
      </c>
      <c r="D12" s="189"/>
      <c r="E12" s="190">
        <v>90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187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0">
        <v>3</v>
      </c>
      <c r="B13" s="171" t="s">
        <v>191</v>
      </c>
      <c r="C13" s="185" t="s">
        <v>192</v>
      </c>
      <c r="D13" s="172" t="s">
        <v>183</v>
      </c>
      <c r="E13" s="173">
        <v>63.550000000000004</v>
      </c>
      <c r="F13" s="174"/>
      <c r="G13" s="175">
        <f>ROUND(E13*F13,2)</f>
        <v>0</v>
      </c>
      <c r="H13" s="162"/>
      <c r="I13" s="161">
        <f>ROUND(E13*H13,2)</f>
        <v>0</v>
      </c>
      <c r="J13" s="162"/>
      <c r="K13" s="161">
        <f>ROUND(E13*J13,2)</f>
        <v>0</v>
      </c>
      <c r="L13" s="161">
        <v>15</v>
      </c>
      <c r="M13" s="161">
        <f>G13*(1+L13/100)</f>
        <v>0</v>
      </c>
      <c r="N13" s="161">
        <v>0</v>
      </c>
      <c r="O13" s="161">
        <f>ROUND(E13*N13,2)</f>
        <v>0</v>
      </c>
      <c r="P13" s="161">
        <v>0.22</v>
      </c>
      <c r="Q13" s="161">
        <f>ROUND(E13*P13,2)</f>
        <v>13.98</v>
      </c>
      <c r="R13" s="161"/>
      <c r="S13" s="161" t="s">
        <v>162</v>
      </c>
      <c r="T13" s="161" t="s">
        <v>184</v>
      </c>
      <c r="U13" s="161">
        <v>0.375</v>
      </c>
      <c r="V13" s="161">
        <f>ROUND(E13*U13,2)</f>
        <v>23.83</v>
      </c>
      <c r="W13" s="16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185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4" t="s">
        <v>193</v>
      </c>
      <c r="D14" s="189"/>
      <c r="E14" s="190">
        <v>63.550000000000004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187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0">
        <v>4</v>
      </c>
      <c r="B15" s="171" t="s">
        <v>194</v>
      </c>
      <c r="C15" s="185" t="s">
        <v>195</v>
      </c>
      <c r="D15" s="172" t="s">
        <v>183</v>
      </c>
      <c r="E15" s="173">
        <v>13.950000000000001</v>
      </c>
      <c r="F15" s="174"/>
      <c r="G15" s="175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15</v>
      </c>
      <c r="M15" s="161">
        <f>G15*(1+L15/100)</f>
        <v>0</v>
      </c>
      <c r="N15" s="161">
        <v>0</v>
      </c>
      <c r="O15" s="161">
        <f>ROUND(E15*N15,2)</f>
        <v>0</v>
      </c>
      <c r="P15" s="161">
        <v>0.24000000000000002</v>
      </c>
      <c r="Q15" s="161">
        <f>ROUND(E15*P15,2)</f>
        <v>3.35</v>
      </c>
      <c r="R15" s="161"/>
      <c r="S15" s="161" t="s">
        <v>162</v>
      </c>
      <c r="T15" s="161" t="s">
        <v>184</v>
      </c>
      <c r="U15" s="161">
        <v>0.80648000000000009</v>
      </c>
      <c r="V15" s="161">
        <f>ROUND(E15*U15,2)</f>
        <v>11.25</v>
      </c>
      <c r="W15" s="161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185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94" t="s">
        <v>196</v>
      </c>
      <c r="D16" s="189"/>
      <c r="E16" s="190">
        <v>13.950000000000001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187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0">
        <v>5</v>
      </c>
      <c r="B17" s="171" t="s">
        <v>197</v>
      </c>
      <c r="C17" s="185" t="s">
        <v>198</v>
      </c>
      <c r="D17" s="172" t="s">
        <v>199</v>
      </c>
      <c r="E17" s="173">
        <v>2</v>
      </c>
      <c r="F17" s="174"/>
      <c r="G17" s="175">
        <f>ROUND(E17*F17,2)</f>
        <v>0</v>
      </c>
      <c r="H17" s="162"/>
      <c r="I17" s="161">
        <f>ROUND(E17*H17,2)</f>
        <v>0</v>
      </c>
      <c r="J17" s="162"/>
      <c r="K17" s="161">
        <f>ROUND(E17*J17,2)</f>
        <v>0</v>
      </c>
      <c r="L17" s="161">
        <v>15</v>
      </c>
      <c r="M17" s="161">
        <f>G17*(1+L17/100)</f>
        <v>0</v>
      </c>
      <c r="N17" s="161">
        <v>0</v>
      </c>
      <c r="O17" s="161">
        <f>ROUND(E17*N17,2)</f>
        <v>0</v>
      </c>
      <c r="P17" s="161">
        <v>0.04</v>
      </c>
      <c r="Q17" s="161">
        <f>ROUND(E17*P17,2)</f>
        <v>0.08</v>
      </c>
      <c r="R17" s="161"/>
      <c r="S17" s="161" t="s">
        <v>162</v>
      </c>
      <c r="T17" s="161" t="s">
        <v>184</v>
      </c>
      <c r="U17" s="161">
        <v>0.08</v>
      </c>
      <c r="V17" s="161">
        <f>ROUND(E17*U17,2)</f>
        <v>0.16</v>
      </c>
      <c r="W17" s="161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185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94" t="s">
        <v>200</v>
      </c>
      <c r="D18" s="189"/>
      <c r="E18" s="190">
        <v>2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187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0">
        <v>6</v>
      </c>
      <c r="B19" s="171" t="s">
        <v>201</v>
      </c>
      <c r="C19" s="185" t="s">
        <v>202</v>
      </c>
      <c r="D19" s="172" t="s">
        <v>203</v>
      </c>
      <c r="E19" s="173">
        <v>91.76</v>
      </c>
      <c r="F19" s="174"/>
      <c r="G19" s="175">
        <f>ROUND(E19*F19,2)</f>
        <v>0</v>
      </c>
      <c r="H19" s="162"/>
      <c r="I19" s="161">
        <f>ROUND(E19*H19,2)</f>
        <v>0</v>
      </c>
      <c r="J19" s="162"/>
      <c r="K19" s="161">
        <f>ROUND(E19*J19,2)</f>
        <v>0</v>
      </c>
      <c r="L19" s="161">
        <v>15</v>
      </c>
      <c r="M19" s="161">
        <f>G19*(1+L19/100)</f>
        <v>0</v>
      </c>
      <c r="N19" s="161">
        <v>0</v>
      </c>
      <c r="O19" s="161">
        <f>ROUND(E19*N19,2)</f>
        <v>0</v>
      </c>
      <c r="P19" s="161">
        <v>0</v>
      </c>
      <c r="Q19" s="161">
        <f>ROUND(E19*P19,2)</f>
        <v>0</v>
      </c>
      <c r="R19" s="161"/>
      <c r="S19" s="161" t="s">
        <v>162</v>
      </c>
      <c r="T19" s="161" t="s">
        <v>184</v>
      </c>
      <c r="U19" s="161">
        <v>3.5330000000000004</v>
      </c>
      <c r="V19" s="161">
        <f>ROUND(E19*U19,2)</f>
        <v>324.19</v>
      </c>
      <c r="W19" s="161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185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94" t="s">
        <v>204</v>
      </c>
      <c r="D20" s="189"/>
      <c r="E20" s="190">
        <v>91.76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187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76">
        <v>7</v>
      </c>
      <c r="B21" s="177" t="s">
        <v>205</v>
      </c>
      <c r="C21" s="184" t="s">
        <v>206</v>
      </c>
      <c r="D21" s="178" t="s">
        <v>203</v>
      </c>
      <c r="E21" s="179">
        <v>91.76</v>
      </c>
      <c r="F21" s="180"/>
      <c r="G21" s="181">
        <f>ROUND(E21*F21,2)</f>
        <v>0</v>
      </c>
      <c r="H21" s="162"/>
      <c r="I21" s="161">
        <f>ROUND(E21*H21,2)</f>
        <v>0</v>
      </c>
      <c r="J21" s="162"/>
      <c r="K21" s="161">
        <f>ROUND(E21*J21,2)</f>
        <v>0</v>
      </c>
      <c r="L21" s="161">
        <v>15</v>
      </c>
      <c r="M21" s="161">
        <f>G21*(1+L21/100)</f>
        <v>0</v>
      </c>
      <c r="N21" s="161">
        <v>0</v>
      </c>
      <c r="O21" s="161">
        <f>ROUND(E21*N21,2)</f>
        <v>0</v>
      </c>
      <c r="P21" s="161">
        <v>0</v>
      </c>
      <c r="Q21" s="161">
        <f>ROUND(E21*P21,2)</f>
        <v>0</v>
      </c>
      <c r="R21" s="161"/>
      <c r="S21" s="161" t="s">
        <v>162</v>
      </c>
      <c r="T21" s="161" t="s">
        <v>184</v>
      </c>
      <c r="U21" s="161">
        <v>1.1000000000000001E-2</v>
      </c>
      <c r="V21" s="161">
        <f>ROUND(E21*U21,2)</f>
        <v>1.01</v>
      </c>
      <c r="W21" s="161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185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0">
        <v>8</v>
      </c>
      <c r="B22" s="171" t="s">
        <v>207</v>
      </c>
      <c r="C22" s="185" t="s">
        <v>208</v>
      </c>
      <c r="D22" s="172" t="s">
        <v>203</v>
      </c>
      <c r="E22" s="173">
        <v>275.28000000000003</v>
      </c>
      <c r="F22" s="174"/>
      <c r="G22" s="175">
        <f>ROUND(E22*F22,2)</f>
        <v>0</v>
      </c>
      <c r="H22" s="162"/>
      <c r="I22" s="161">
        <f>ROUND(E22*H22,2)</f>
        <v>0</v>
      </c>
      <c r="J22" s="162"/>
      <c r="K22" s="161">
        <f>ROUND(E22*J22,2)</f>
        <v>0</v>
      </c>
      <c r="L22" s="161">
        <v>15</v>
      </c>
      <c r="M22" s="161">
        <f>G22*(1+L22/100)</f>
        <v>0</v>
      </c>
      <c r="N22" s="161">
        <v>0</v>
      </c>
      <c r="O22" s="161">
        <f>ROUND(E22*N22,2)</f>
        <v>0</v>
      </c>
      <c r="P22" s="161">
        <v>0</v>
      </c>
      <c r="Q22" s="161">
        <f>ROUND(E22*P22,2)</f>
        <v>0</v>
      </c>
      <c r="R22" s="161"/>
      <c r="S22" s="161" t="s">
        <v>162</v>
      </c>
      <c r="T22" s="161" t="s">
        <v>184</v>
      </c>
      <c r="U22" s="161">
        <v>0</v>
      </c>
      <c r="V22" s="161">
        <f>ROUND(E22*U22,2)</f>
        <v>0</v>
      </c>
      <c r="W22" s="161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185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94" t="s">
        <v>209</v>
      </c>
      <c r="D23" s="189"/>
      <c r="E23" s="190">
        <v>275.28000000000003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187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6">
        <v>9</v>
      </c>
      <c r="B24" s="177" t="s">
        <v>210</v>
      </c>
      <c r="C24" s="184" t="s">
        <v>211</v>
      </c>
      <c r="D24" s="178" t="s">
        <v>203</v>
      </c>
      <c r="E24" s="179">
        <v>91.76</v>
      </c>
      <c r="F24" s="180"/>
      <c r="G24" s="181">
        <f t="shared" ref="G24:G29" si="0">ROUND(E24*F24,2)</f>
        <v>0</v>
      </c>
      <c r="H24" s="162"/>
      <c r="I24" s="161">
        <f t="shared" ref="I24:I29" si="1">ROUND(E24*H24,2)</f>
        <v>0</v>
      </c>
      <c r="J24" s="162"/>
      <c r="K24" s="161">
        <f t="shared" ref="K24:K29" si="2">ROUND(E24*J24,2)</f>
        <v>0</v>
      </c>
      <c r="L24" s="161">
        <v>15</v>
      </c>
      <c r="M24" s="161">
        <f t="shared" ref="M24:M29" si="3">G24*(1+L24/100)</f>
        <v>0</v>
      </c>
      <c r="N24" s="161">
        <v>0</v>
      </c>
      <c r="O24" s="161">
        <f t="shared" ref="O24:O29" si="4">ROUND(E24*N24,2)</f>
        <v>0</v>
      </c>
      <c r="P24" s="161">
        <v>0</v>
      </c>
      <c r="Q24" s="161">
        <f t="shared" ref="Q24:Q29" si="5">ROUND(E24*P24,2)</f>
        <v>0</v>
      </c>
      <c r="R24" s="161"/>
      <c r="S24" s="161" t="s">
        <v>162</v>
      </c>
      <c r="T24" s="161" t="s">
        <v>184</v>
      </c>
      <c r="U24" s="161">
        <v>0.65200000000000002</v>
      </c>
      <c r="V24" s="161">
        <f t="shared" ref="V24:V29" si="6">ROUND(E24*U24,2)</f>
        <v>59.83</v>
      </c>
      <c r="W24" s="161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185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6">
        <v>10</v>
      </c>
      <c r="B25" s="177" t="s">
        <v>212</v>
      </c>
      <c r="C25" s="184" t="s">
        <v>213</v>
      </c>
      <c r="D25" s="178" t="s">
        <v>203</v>
      </c>
      <c r="E25" s="179">
        <v>91.76</v>
      </c>
      <c r="F25" s="180"/>
      <c r="G25" s="181">
        <f t="shared" si="0"/>
        <v>0</v>
      </c>
      <c r="H25" s="162"/>
      <c r="I25" s="161">
        <f t="shared" si="1"/>
        <v>0</v>
      </c>
      <c r="J25" s="162"/>
      <c r="K25" s="161">
        <f t="shared" si="2"/>
        <v>0</v>
      </c>
      <c r="L25" s="161">
        <v>15</v>
      </c>
      <c r="M25" s="161">
        <f t="shared" si="3"/>
        <v>0</v>
      </c>
      <c r="N25" s="161">
        <v>0</v>
      </c>
      <c r="O25" s="161">
        <f t="shared" si="4"/>
        <v>0</v>
      </c>
      <c r="P25" s="161">
        <v>0</v>
      </c>
      <c r="Q25" s="161">
        <f t="shared" si="5"/>
        <v>0</v>
      </c>
      <c r="R25" s="161"/>
      <c r="S25" s="161" t="s">
        <v>171</v>
      </c>
      <c r="T25" s="161" t="s">
        <v>214</v>
      </c>
      <c r="U25" s="161">
        <v>9.0000000000000011E-3</v>
      </c>
      <c r="V25" s="161">
        <f t="shared" si="6"/>
        <v>0.83</v>
      </c>
      <c r="W25" s="161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185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6">
        <v>11</v>
      </c>
      <c r="B26" s="177" t="s">
        <v>215</v>
      </c>
      <c r="C26" s="184" t="s">
        <v>216</v>
      </c>
      <c r="D26" s="178" t="s">
        <v>203</v>
      </c>
      <c r="E26" s="179">
        <v>91.76</v>
      </c>
      <c r="F26" s="180"/>
      <c r="G26" s="181">
        <f t="shared" si="0"/>
        <v>0</v>
      </c>
      <c r="H26" s="162"/>
      <c r="I26" s="161">
        <f t="shared" si="1"/>
        <v>0</v>
      </c>
      <c r="J26" s="162"/>
      <c r="K26" s="161">
        <f t="shared" si="2"/>
        <v>0</v>
      </c>
      <c r="L26" s="161">
        <v>15</v>
      </c>
      <c r="M26" s="161">
        <f t="shared" si="3"/>
        <v>0</v>
      </c>
      <c r="N26" s="161">
        <v>0</v>
      </c>
      <c r="O26" s="161">
        <f t="shared" si="4"/>
        <v>0</v>
      </c>
      <c r="P26" s="161">
        <v>0</v>
      </c>
      <c r="Q26" s="161">
        <f t="shared" si="5"/>
        <v>0</v>
      </c>
      <c r="R26" s="161"/>
      <c r="S26" s="161" t="s">
        <v>162</v>
      </c>
      <c r="T26" s="161" t="s">
        <v>184</v>
      </c>
      <c r="U26" s="161">
        <v>1.2390000000000001</v>
      </c>
      <c r="V26" s="161">
        <f t="shared" si="6"/>
        <v>113.69</v>
      </c>
      <c r="W26" s="161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185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6">
        <v>12</v>
      </c>
      <c r="B27" s="177" t="s">
        <v>217</v>
      </c>
      <c r="C27" s="184" t="s">
        <v>218</v>
      </c>
      <c r="D27" s="178" t="s">
        <v>183</v>
      </c>
      <c r="E27" s="179">
        <v>2</v>
      </c>
      <c r="F27" s="180"/>
      <c r="G27" s="181">
        <f t="shared" si="0"/>
        <v>0</v>
      </c>
      <c r="H27" s="162"/>
      <c r="I27" s="161">
        <f t="shared" si="1"/>
        <v>0</v>
      </c>
      <c r="J27" s="162"/>
      <c r="K27" s="161">
        <f t="shared" si="2"/>
        <v>0</v>
      </c>
      <c r="L27" s="161">
        <v>15</v>
      </c>
      <c r="M27" s="161">
        <f t="shared" si="3"/>
        <v>0</v>
      </c>
      <c r="N27" s="161">
        <v>0</v>
      </c>
      <c r="O27" s="161">
        <f t="shared" si="4"/>
        <v>0</v>
      </c>
      <c r="P27" s="161">
        <v>0</v>
      </c>
      <c r="Q27" s="161">
        <f t="shared" si="5"/>
        <v>0</v>
      </c>
      <c r="R27" s="161"/>
      <c r="S27" s="161" t="s">
        <v>162</v>
      </c>
      <c r="T27" s="161" t="s">
        <v>184</v>
      </c>
      <c r="U27" s="161">
        <v>0.20300000000000001</v>
      </c>
      <c r="V27" s="161">
        <f t="shared" si="6"/>
        <v>0.41</v>
      </c>
      <c r="W27" s="161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185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6">
        <v>13</v>
      </c>
      <c r="B28" s="177" t="s">
        <v>219</v>
      </c>
      <c r="C28" s="184" t="s">
        <v>220</v>
      </c>
      <c r="D28" s="178" t="s">
        <v>203</v>
      </c>
      <c r="E28" s="179">
        <v>91.76</v>
      </c>
      <c r="F28" s="180"/>
      <c r="G28" s="181">
        <f t="shared" si="0"/>
        <v>0</v>
      </c>
      <c r="H28" s="162"/>
      <c r="I28" s="161">
        <f t="shared" si="1"/>
        <v>0</v>
      </c>
      <c r="J28" s="162"/>
      <c r="K28" s="161">
        <f t="shared" si="2"/>
        <v>0</v>
      </c>
      <c r="L28" s="161">
        <v>15</v>
      </c>
      <c r="M28" s="161">
        <f t="shared" si="3"/>
        <v>0</v>
      </c>
      <c r="N28" s="161">
        <v>0</v>
      </c>
      <c r="O28" s="161">
        <f t="shared" si="4"/>
        <v>0</v>
      </c>
      <c r="P28" s="161">
        <v>0</v>
      </c>
      <c r="Q28" s="161">
        <f t="shared" si="5"/>
        <v>0</v>
      </c>
      <c r="R28" s="161"/>
      <c r="S28" s="161" t="s">
        <v>162</v>
      </c>
      <c r="T28" s="161" t="s">
        <v>184</v>
      </c>
      <c r="U28" s="161">
        <v>0</v>
      </c>
      <c r="V28" s="161">
        <f t="shared" si="6"/>
        <v>0</v>
      </c>
      <c r="W28" s="161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185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0">
        <v>14</v>
      </c>
      <c r="B29" s="171" t="s">
        <v>221</v>
      </c>
      <c r="C29" s="185" t="s">
        <v>222</v>
      </c>
      <c r="D29" s="172" t="s">
        <v>223</v>
      </c>
      <c r="E29" s="173">
        <v>174.34400000000002</v>
      </c>
      <c r="F29" s="174"/>
      <c r="G29" s="175">
        <f t="shared" si="0"/>
        <v>0</v>
      </c>
      <c r="H29" s="162"/>
      <c r="I29" s="161">
        <f t="shared" si="1"/>
        <v>0</v>
      </c>
      <c r="J29" s="162"/>
      <c r="K29" s="161">
        <f t="shared" si="2"/>
        <v>0</v>
      </c>
      <c r="L29" s="161">
        <v>15</v>
      </c>
      <c r="M29" s="161">
        <f t="shared" si="3"/>
        <v>0</v>
      </c>
      <c r="N29" s="161">
        <v>1</v>
      </c>
      <c r="O29" s="161">
        <f t="shared" si="4"/>
        <v>174.34</v>
      </c>
      <c r="P29" s="161">
        <v>0</v>
      </c>
      <c r="Q29" s="161">
        <f t="shared" si="5"/>
        <v>0</v>
      </c>
      <c r="R29" s="161" t="s">
        <v>224</v>
      </c>
      <c r="S29" s="161" t="s">
        <v>162</v>
      </c>
      <c r="T29" s="161" t="s">
        <v>184</v>
      </c>
      <c r="U29" s="161">
        <v>0</v>
      </c>
      <c r="V29" s="161">
        <f t="shared" si="6"/>
        <v>0</v>
      </c>
      <c r="W29" s="161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225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94" t="s">
        <v>226</v>
      </c>
      <c r="D30" s="189"/>
      <c r="E30" s="190">
        <v>174.34400000000002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187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">
      <c r="A31" s="164" t="s">
        <v>157</v>
      </c>
      <c r="B31" s="165" t="s">
        <v>72</v>
      </c>
      <c r="C31" s="183" t="s">
        <v>73</v>
      </c>
      <c r="D31" s="166"/>
      <c r="E31" s="167"/>
      <c r="F31" s="168"/>
      <c r="G31" s="169">
        <f>SUMIF(AG32:AG35,"&lt;&gt;NOR",G32:G35)</f>
        <v>0</v>
      </c>
      <c r="H31" s="163"/>
      <c r="I31" s="163">
        <f>SUM(I32:I35)</f>
        <v>0</v>
      </c>
      <c r="J31" s="163"/>
      <c r="K31" s="163">
        <f>SUM(K32:K35)</f>
        <v>0</v>
      </c>
      <c r="L31" s="163"/>
      <c r="M31" s="163">
        <f>SUM(M32:M35)</f>
        <v>0</v>
      </c>
      <c r="N31" s="163"/>
      <c r="O31" s="163">
        <f>SUM(O32:O35)</f>
        <v>2.06</v>
      </c>
      <c r="P31" s="163"/>
      <c r="Q31" s="163">
        <f>SUM(Q32:Q35)</f>
        <v>0</v>
      </c>
      <c r="R31" s="163"/>
      <c r="S31" s="163"/>
      <c r="T31" s="163"/>
      <c r="U31" s="163"/>
      <c r="V31" s="163">
        <f>SUM(V32:V35)</f>
        <v>7.7200000000000006</v>
      </c>
      <c r="W31" s="163"/>
      <c r="AG31" t="s">
        <v>158</v>
      </c>
    </row>
    <row r="32" spans="1:60" ht="22.5" outlineLevel="1" x14ac:dyDescent="0.2">
      <c r="A32" s="170">
        <v>15</v>
      </c>
      <c r="B32" s="171" t="s">
        <v>227</v>
      </c>
      <c r="C32" s="185" t="s">
        <v>228</v>
      </c>
      <c r="D32" s="172" t="s">
        <v>203</v>
      </c>
      <c r="E32" s="173">
        <v>0.51750000000000007</v>
      </c>
      <c r="F32" s="174"/>
      <c r="G32" s="175">
        <f>ROUND(E32*F32,2)</f>
        <v>0</v>
      </c>
      <c r="H32" s="162"/>
      <c r="I32" s="161">
        <f>ROUND(E32*H32,2)</f>
        <v>0</v>
      </c>
      <c r="J32" s="162"/>
      <c r="K32" s="161">
        <f>ROUND(E32*J32,2)</f>
        <v>0</v>
      </c>
      <c r="L32" s="161">
        <v>15</v>
      </c>
      <c r="M32" s="161">
        <f>G32*(1+L32/100)</f>
        <v>0</v>
      </c>
      <c r="N32" s="161">
        <v>1.73916</v>
      </c>
      <c r="O32" s="161">
        <f>ROUND(E32*N32,2)</f>
        <v>0.9</v>
      </c>
      <c r="P32" s="161">
        <v>0</v>
      </c>
      <c r="Q32" s="161">
        <f>ROUND(E32*P32,2)</f>
        <v>0</v>
      </c>
      <c r="R32" s="161"/>
      <c r="S32" s="161" t="s">
        <v>162</v>
      </c>
      <c r="T32" s="161" t="s">
        <v>184</v>
      </c>
      <c r="U32" s="161">
        <v>4.8900000000000006</v>
      </c>
      <c r="V32" s="161">
        <f>ROUND(E32*U32,2)</f>
        <v>2.5299999999999998</v>
      </c>
      <c r="W32" s="161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185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4" t="s">
        <v>229</v>
      </c>
      <c r="D33" s="189"/>
      <c r="E33" s="190">
        <v>0.51750000000000007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187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70">
        <v>16</v>
      </c>
      <c r="B34" s="171" t="s">
        <v>230</v>
      </c>
      <c r="C34" s="185" t="s">
        <v>231</v>
      </c>
      <c r="D34" s="172" t="s">
        <v>183</v>
      </c>
      <c r="E34" s="173">
        <v>4.5</v>
      </c>
      <c r="F34" s="174"/>
      <c r="G34" s="175">
        <f>ROUND(E34*F34,2)</f>
        <v>0</v>
      </c>
      <c r="H34" s="162"/>
      <c r="I34" s="161">
        <f>ROUND(E34*H34,2)</f>
        <v>0</v>
      </c>
      <c r="J34" s="162"/>
      <c r="K34" s="161">
        <f>ROUND(E34*J34,2)</f>
        <v>0</v>
      </c>
      <c r="L34" s="161">
        <v>15</v>
      </c>
      <c r="M34" s="161">
        <f>G34*(1+L34/100)</f>
        <v>0</v>
      </c>
      <c r="N34" s="161">
        <v>0.25825000000000004</v>
      </c>
      <c r="O34" s="161">
        <f>ROUND(E34*N34,2)</f>
        <v>1.1599999999999999</v>
      </c>
      <c r="P34" s="161">
        <v>0</v>
      </c>
      <c r="Q34" s="161">
        <f>ROUND(E34*P34,2)</f>
        <v>0</v>
      </c>
      <c r="R34" s="161"/>
      <c r="S34" s="161" t="s">
        <v>162</v>
      </c>
      <c r="T34" s="161" t="s">
        <v>184</v>
      </c>
      <c r="U34" s="161">
        <v>1.153</v>
      </c>
      <c r="V34" s="161">
        <f>ROUND(E34*U34,2)</f>
        <v>5.19</v>
      </c>
      <c r="W34" s="161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185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4" t="s">
        <v>232</v>
      </c>
      <c r="D35" s="189"/>
      <c r="E35" s="190">
        <v>4.5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187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64" t="s">
        <v>157</v>
      </c>
      <c r="B36" s="165" t="s">
        <v>76</v>
      </c>
      <c r="C36" s="183" t="s">
        <v>77</v>
      </c>
      <c r="D36" s="166"/>
      <c r="E36" s="167"/>
      <c r="F36" s="168"/>
      <c r="G36" s="169">
        <f>SUMIF(AG37:AG40,"&lt;&gt;NOR",G37:G40)</f>
        <v>0</v>
      </c>
      <c r="H36" s="163"/>
      <c r="I36" s="163">
        <f>SUM(I37:I40)</f>
        <v>0</v>
      </c>
      <c r="J36" s="163"/>
      <c r="K36" s="163">
        <f>SUM(K37:K40)</f>
        <v>0</v>
      </c>
      <c r="L36" s="163"/>
      <c r="M36" s="163">
        <f>SUM(M37:M40)</f>
        <v>0</v>
      </c>
      <c r="N36" s="163"/>
      <c r="O36" s="163">
        <f>SUM(O37:O40)</f>
        <v>0.97</v>
      </c>
      <c r="P36" s="163"/>
      <c r="Q36" s="163">
        <f>SUM(Q37:Q40)</f>
        <v>0</v>
      </c>
      <c r="R36" s="163"/>
      <c r="S36" s="163"/>
      <c r="T36" s="163"/>
      <c r="U36" s="163"/>
      <c r="V36" s="163">
        <f>SUM(V37:V40)</f>
        <v>2.23</v>
      </c>
      <c r="W36" s="163"/>
      <c r="AG36" t="s">
        <v>158</v>
      </c>
    </row>
    <row r="37" spans="1:60" ht="22.5" outlineLevel="1" x14ac:dyDescent="0.2">
      <c r="A37" s="170">
        <v>17</v>
      </c>
      <c r="B37" s="171" t="s">
        <v>233</v>
      </c>
      <c r="C37" s="185" t="s">
        <v>234</v>
      </c>
      <c r="D37" s="172" t="s">
        <v>235</v>
      </c>
      <c r="E37" s="173">
        <v>4</v>
      </c>
      <c r="F37" s="174"/>
      <c r="G37" s="175">
        <f>ROUND(E37*F37,2)</f>
        <v>0</v>
      </c>
      <c r="H37" s="162"/>
      <c r="I37" s="161">
        <f>ROUND(E37*H37,2)</f>
        <v>0</v>
      </c>
      <c r="J37" s="162"/>
      <c r="K37" s="161">
        <f>ROUND(E37*J37,2)</f>
        <v>0</v>
      </c>
      <c r="L37" s="161">
        <v>15</v>
      </c>
      <c r="M37" s="161">
        <f>G37*(1+L37/100)</f>
        <v>0</v>
      </c>
      <c r="N37" s="161">
        <v>9.8680000000000004E-2</v>
      </c>
      <c r="O37" s="161">
        <f>ROUND(E37*N37,2)</f>
        <v>0.39</v>
      </c>
      <c r="P37" s="161">
        <v>0</v>
      </c>
      <c r="Q37" s="161">
        <f>ROUND(E37*P37,2)</f>
        <v>0</v>
      </c>
      <c r="R37" s="161"/>
      <c r="S37" s="161" t="s">
        <v>162</v>
      </c>
      <c r="T37" s="161" t="s">
        <v>184</v>
      </c>
      <c r="U37" s="161">
        <v>0.35300000000000004</v>
      </c>
      <c r="V37" s="161">
        <f>ROUND(E37*U37,2)</f>
        <v>1.41</v>
      </c>
      <c r="W37" s="161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185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4" t="s">
        <v>236</v>
      </c>
      <c r="D38" s="189"/>
      <c r="E38" s="190">
        <v>4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187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0">
        <v>18</v>
      </c>
      <c r="B39" s="171" t="s">
        <v>237</v>
      </c>
      <c r="C39" s="185" t="s">
        <v>238</v>
      </c>
      <c r="D39" s="172" t="s">
        <v>203</v>
      </c>
      <c r="E39" s="173">
        <v>0.22950000000000001</v>
      </c>
      <c r="F39" s="174"/>
      <c r="G39" s="175">
        <f>ROUND(E39*F39,2)</f>
        <v>0</v>
      </c>
      <c r="H39" s="162"/>
      <c r="I39" s="161">
        <f>ROUND(E39*H39,2)</f>
        <v>0</v>
      </c>
      <c r="J39" s="162"/>
      <c r="K39" s="161">
        <f>ROUND(E39*J39,2)</f>
        <v>0</v>
      </c>
      <c r="L39" s="161">
        <v>15</v>
      </c>
      <c r="M39" s="161">
        <f>G39*(1+L39/100)</f>
        <v>0</v>
      </c>
      <c r="N39" s="161">
        <v>2.5254200000000004</v>
      </c>
      <c r="O39" s="161">
        <f>ROUND(E39*N39,2)</f>
        <v>0.57999999999999996</v>
      </c>
      <c r="P39" s="161">
        <v>0</v>
      </c>
      <c r="Q39" s="161">
        <f>ROUND(E39*P39,2)</f>
        <v>0</v>
      </c>
      <c r="R39" s="161"/>
      <c r="S39" s="161" t="s">
        <v>162</v>
      </c>
      <c r="T39" s="161" t="s">
        <v>184</v>
      </c>
      <c r="U39" s="161">
        <v>3.5720000000000001</v>
      </c>
      <c r="V39" s="161">
        <f>ROUND(E39*U39,2)</f>
        <v>0.82</v>
      </c>
      <c r="W39" s="161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185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2.5" outlineLevel="1" x14ac:dyDescent="0.2">
      <c r="A40" s="158"/>
      <c r="B40" s="159"/>
      <c r="C40" s="194" t="s">
        <v>239</v>
      </c>
      <c r="D40" s="189"/>
      <c r="E40" s="190">
        <v>0.22950000000000001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187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x14ac:dyDescent="0.2">
      <c r="A41" s="164" t="s">
        <v>157</v>
      </c>
      <c r="B41" s="165" t="s">
        <v>78</v>
      </c>
      <c r="C41" s="183" t="s">
        <v>79</v>
      </c>
      <c r="D41" s="166"/>
      <c r="E41" s="167"/>
      <c r="F41" s="168"/>
      <c r="G41" s="169">
        <f>SUMIF(AG42:AG45,"&lt;&gt;NOR",G42:G45)</f>
        <v>0</v>
      </c>
      <c r="H41" s="163"/>
      <c r="I41" s="163">
        <f>SUM(I42:I45)</f>
        <v>0</v>
      </c>
      <c r="J41" s="163"/>
      <c r="K41" s="163">
        <f>SUM(K42:K45)</f>
        <v>0</v>
      </c>
      <c r="L41" s="163"/>
      <c r="M41" s="163">
        <f>SUM(M42:M45)</f>
        <v>0</v>
      </c>
      <c r="N41" s="163"/>
      <c r="O41" s="163">
        <f>SUM(O42:O45)</f>
        <v>25.67</v>
      </c>
      <c r="P41" s="163"/>
      <c r="Q41" s="163">
        <f>SUM(Q42:Q45)</f>
        <v>0</v>
      </c>
      <c r="R41" s="163"/>
      <c r="S41" s="163"/>
      <c r="T41" s="163"/>
      <c r="U41" s="163"/>
      <c r="V41" s="163">
        <f>SUM(V42:V45)</f>
        <v>15.510000000000002</v>
      </c>
      <c r="W41" s="163"/>
      <c r="AG41" t="s">
        <v>158</v>
      </c>
    </row>
    <row r="42" spans="1:60" ht="22.5" outlineLevel="1" x14ac:dyDescent="0.2">
      <c r="A42" s="170">
        <v>19</v>
      </c>
      <c r="B42" s="171" t="s">
        <v>240</v>
      </c>
      <c r="C42" s="185" t="s">
        <v>241</v>
      </c>
      <c r="D42" s="172" t="s">
        <v>203</v>
      </c>
      <c r="E42" s="173">
        <v>6.3550000000000004</v>
      </c>
      <c r="F42" s="174"/>
      <c r="G42" s="175">
        <f>ROUND(E42*F42,2)</f>
        <v>0</v>
      </c>
      <c r="H42" s="162"/>
      <c r="I42" s="161">
        <f>ROUND(E42*H42,2)</f>
        <v>0</v>
      </c>
      <c r="J42" s="162"/>
      <c r="K42" s="161">
        <f>ROUND(E42*J42,2)</f>
        <v>0</v>
      </c>
      <c r="L42" s="161">
        <v>15</v>
      </c>
      <c r="M42" s="161">
        <f>G42*(1+L42/100)</f>
        <v>0</v>
      </c>
      <c r="N42" s="161">
        <v>2.5</v>
      </c>
      <c r="O42" s="161">
        <f>ROUND(E42*N42,2)</f>
        <v>15.89</v>
      </c>
      <c r="P42" s="161">
        <v>0</v>
      </c>
      <c r="Q42" s="161">
        <f>ROUND(E42*P42,2)</f>
        <v>0</v>
      </c>
      <c r="R42" s="161"/>
      <c r="S42" s="161" t="s">
        <v>162</v>
      </c>
      <c r="T42" s="161" t="s">
        <v>184</v>
      </c>
      <c r="U42" s="161">
        <v>1.2100000000000002</v>
      </c>
      <c r="V42" s="161">
        <f>ROUND(E42*U42,2)</f>
        <v>7.69</v>
      </c>
      <c r="W42" s="161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185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58"/>
      <c r="B43" s="159"/>
      <c r="C43" s="194" t="s">
        <v>242</v>
      </c>
      <c r="D43" s="189"/>
      <c r="E43" s="190">
        <v>6.3550000000000004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187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0">
        <v>20</v>
      </c>
      <c r="B44" s="171" t="s">
        <v>243</v>
      </c>
      <c r="C44" s="185" t="s">
        <v>244</v>
      </c>
      <c r="D44" s="172" t="s">
        <v>183</v>
      </c>
      <c r="E44" s="173">
        <v>63.550000000000004</v>
      </c>
      <c r="F44" s="174"/>
      <c r="G44" s="175">
        <f>ROUND(E44*F44,2)</f>
        <v>0</v>
      </c>
      <c r="H44" s="162"/>
      <c r="I44" s="161">
        <f>ROUND(E44*H44,2)</f>
        <v>0</v>
      </c>
      <c r="J44" s="162"/>
      <c r="K44" s="161">
        <f>ROUND(E44*J44,2)</f>
        <v>0</v>
      </c>
      <c r="L44" s="161">
        <v>15</v>
      </c>
      <c r="M44" s="161">
        <f>G44*(1+L44/100)</f>
        <v>0</v>
      </c>
      <c r="N44" s="161">
        <v>0.15382000000000001</v>
      </c>
      <c r="O44" s="161">
        <f>ROUND(E44*N44,2)</f>
        <v>9.7799999999999994</v>
      </c>
      <c r="P44" s="161">
        <v>0</v>
      </c>
      <c r="Q44" s="161">
        <f>ROUND(E44*P44,2)</f>
        <v>0</v>
      </c>
      <c r="R44" s="161"/>
      <c r="S44" s="161" t="s">
        <v>162</v>
      </c>
      <c r="T44" s="161" t="s">
        <v>163</v>
      </c>
      <c r="U44" s="161">
        <v>0.12300000000000001</v>
      </c>
      <c r="V44" s="161">
        <f>ROUND(E44*U44,2)</f>
        <v>7.82</v>
      </c>
      <c r="W44" s="161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185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4" t="s">
        <v>193</v>
      </c>
      <c r="D45" s="189"/>
      <c r="E45" s="190">
        <v>63.550000000000004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187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x14ac:dyDescent="0.2">
      <c r="A46" s="164" t="s">
        <v>157</v>
      </c>
      <c r="B46" s="165" t="s">
        <v>80</v>
      </c>
      <c r="C46" s="183" t="s">
        <v>81</v>
      </c>
      <c r="D46" s="166"/>
      <c r="E46" s="167"/>
      <c r="F46" s="168"/>
      <c r="G46" s="169">
        <f>SUMIF(AG47:AG51,"&lt;&gt;NOR",G47:G51)</f>
        <v>0</v>
      </c>
      <c r="H46" s="163"/>
      <c r="I46" s="163">
        <f>SUM(I47:I51)</f>
        <v>0</v>
      </c>
      <c r="J46" s="163"/>
      <c r="K46" s="163">
        <f>SUM(K47:K51)</f>
        <v>0</v>
      </c>
      <c r="L46" s="163"/>
      <c r="M46" s="163">
        <f>SUM(M47:M51)</f>
        <v>0</v>
      </c>
      <c r="N46" s="163"/>
      <c r="O46" s="163">
        <f>SUM(O47:O51)</f>
        <v>8.85</v>
      </c>
      <c r="P46" s="163"/>
      <c r="Q46" s="163">
        <f>SUM(Q47:Q51)</f>
        <v>0</v>
      </c>
      <c r="R46" s="163"/>
      <c r="S46" s="163"/>
      <c r="T46" s="163"/>
      <c r="U46" s="163"/>
      <c r="V46" s="163">
        <f>SUM(V47:V51)</f>
        <v>9.68</v>
      </c>
      <c r="W46" s="163"/>
      <c r="AG46" t="s">
        <v>158</v>
      </c>
    </row>
    <row r="47" spans="1:60" outlineLevel="1" x14ac:dyDescent="0.2">
      <c r="A47" s="176">
        <v>21</v>
      </c>
      <c r="B47" s="177" t="s">
        <v>245</v>
      </c>
      <c r="C47" s="184" t="s">
        <v>246</v>
      </c>
      <c r="D47" s="178" t="s">
        <v>183</v>
      </c>
      <c r="E47" s="179">
        <v>14.275</v>
      </c>
      <c r="F47" s="180"/>
      <c r="G47" s="181">
        <f>ROUND(E47*F47,2)</f>
        <v>0</v>
      </c>
      <c r="H47" s="162"/>
      <c r="I47" s="161">
        <f>ROUND(E47*H47,2)</f>
        <v>0</v>
      </c>
      <c r="J47" s="162"/>
      <c r="K47" s="161">
        <f>ROUND(E47*J47,2)</f>
        <v>0</v>
      </c>
      <c r="L47" s="161">
        <v>15</v>
      </c>
      <c r="M47" s="161">
        <f>G47*(1+L47/100)</f>
        <v>0</v>
      </c>
      <c r="N47" s="161">
        <v>0.18907000000000002</v>
      </c>
      <c r="O47" s="161">
        <f>ROUND(E47*N47,2)</f>
        <v>2.7</v>
      </c>
      <c r="P47" s="161">
        <v>0</v>
      </c>
      <c r="Q47" s="161">
        <f>ROUND(E47*P47,2)</f>
        <v>0</v>
      </c>
      <c r="R47" s="161"/>
      <c r="S47" s="161" t="s">
        <v>162</v>
      </c>
      <c r="T47" s="161" t="s">
        <v>184</v>
      </c>
      <c r="U47" s="161">
        <v>2.3000000000000003E-2</v>
      </c>
      <c r="V47" s="161">
        <f>ROUND(E47*U47,2)</f>
        <v>0.33</v>
      </c>
      <c r="W47" s="161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185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 x14ac:dyDescent="0.2">
      <c r="A48" s="170">
        <v>22</v>
      </c>
      <c r="B48" s="171" t="s">
        <v>247</v>
      </c>
      <c r="C48" s="185" t="s">
        <v>248</v>
      </c>
      <c r="D48" s="172" t="s">
        <v>183</v>
      </c>
      <c r="E48" s="173">
        <v>14.275</v>
      </c>
      <c r="F48" s="174"/>
      <c r="G48" s="175">
        <f>ROUND(E48*F48,2)</f>
        <v>0</v>
      </c>
      <c r="H48" s="162"/>
      <c r="I48" s="161">
        <f>ROUND(E48*H48,2)</f>
        <v>0</v>
      </c>
      <c r="J48" s="162"/>
      <c r="K48" s="161">
        <f>ROUND(E48*J48,2)</f>
        <v>0</v>
      </c>
      <c r="L48" s="161">
        <v>15</v>
      </c>
      <c r="M48" s="161">
        <f>G48*(1+L48/100)</f>
        <v>0</v>
      </c>
      <c r="N48" s="161">
        <v>0.18108000000000002</v>
      </c>
      <c r="O48" s="161">
        <f>ROUND(E48*N48,2)</f>
        <v>2.58</v>
      </c>
      <c r="P48" s="161">
        <v>0</v>
      </c>
      <c r="Q48" s="161">
        <f>ROUND(E48*P48,2)</f>
        <v>0</v>
      </c>
      <c r="R48" s="161"/>
      <c r="S48" s="161" t="s">
        <v>162</v>
      </c>
      <c r="T48" s="161" t="s">
        <v>184</v>
      </c>
      <c r="U48" s="161">
        <v>0.375</v>
      </c>
      <c r="V48" s="161">
        <f>ROUND(E48*U48,2)</f>
        <v>5.35</v>
      </c>
      <c r="W48" s="161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185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94" t="s">
        <v>249</v>
      </c>
      <c r="D49" s="189"/>
      <c r="E49" s="190">
        <v>14.275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187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1" x14ac:dyDescent="0.2">
      <c r="A50" s="170">
        <v>23</v>
      </c>
      <c r="B50" s="171" t="s">
        <v>250</v>
      </c>
      <c r="C50" s="185" t="s">
        <v>251</v>
      </c>
      <c r="D50" s="172" t="s">
        <v>199</v>
      </c>
      <c r="E50" s="173">
        <v>28.55</v>
      </c>
      <c r="F50" s="174"/>
      <c r="G50" s="175">
        <f>ROUND(E50*F50,2)</f>
        <v>0</v>
      </c>
      <c r="H50" s="162"/>
      <c r="I50" s="161">
        <f>ROUND(E50*H50,2)</f>
        <v>0</v>
      </c>
      <c r="J50" s="162"/>
      <c r="K50" s="161">
        <f>ROUND(E50*J50,2)</f>
        <v>0</v>
      </c>
      <c r="L50" s="161">
        <v>15</v>
      </c>
      <c r="M50" s="161">
        <f>G50*(1+L50/100)</f>
        <v>0</v>
      </c>
      <c r="N50" s="161">
        <v>0.12501000000000001</v>
      </c>
      <c r="O50" s="161">
        <f>ROUND(E50*N50,2)</f>
        <v>3.57</v>
      </c>
      <c r="P50" s="161">
        <v>0</v>
      </c>
      <c r="Q50" s="161">
        <f>ROUND(E50*P50,2)</f>
        <v>0</v>
      </c>
      <c r="R50" s="161"/>
      <c r="S50" s="161" t="s">
        <v>162</v>
      </c>
      <c r="T50" s="161" t="s">
        <v>184</v>
      </c>
      <c r="U50" s="161">
        <v>0.14000000000000001</v>
      </c>
      <c r="V50" s="161">
        <f>ROUND(E50*U50,2)</f>
        <v>4</v>
      </c>
      <c r="W50" s="161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185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94" t="s">
        <v>252</v>
      </c>
      <c r="D51" s="189"/>
      <c r="E51" s="190">
        <v>28.55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187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x14ac:dyDescent="0.2">
      <c r="A52" s="164" t="s">
        <v>157</v>
      </c>
      <c r="B52" s="165" t="s">
        <v>82</v>
      </c>
      <c r="C52" s="183" t="s">
        <v>83</v>
      </c>
      <c r="D52" s="166"/>
      <c r="E52" s="167"/>
      <c r="F52" s="168"/>
      <c r="G52" s="169">
        <f>SUMIF(AG53:AG58,"&lt;&gt;NOR",G53:G58)</f>
        <v>0</v>
      </c>
      <c r="H52" s="163"/>
      <c r="I52" s="163">
        <f>SUM(I53:I58)</f>
        <v>0</v>
      </c>
      <c r="J52" s="163"/>
      <c r="K52" s="163">
        <f>SUM(K53:K58)</f>
        <v>0</v>
      </c>
      <c r="L52" s="163"/>
      <c r="M52" s="163">
        <f>SUM(M53:M58)</f>
        <v>0</v>
      </c>
      <c r="N52" s="163"/>
      <c r="O52" s="163">
        <f>SUM(O53:O58)</f>
        <v>0.51</v>
      </c>
      <c r="P52" s="163"/>
      <c r="Q52" s="163">
        <f>SUM(Q53:Q58)</f>
        <v>0</v>
      </c>
      <c r="R52" s="163"/>
      <c r="S52" s="163"/>
      <c r="T52" s="163"/>
      <c r="U52" s="163"/>
      <c r="V52" s="163">
        <f>SUM(V53:V58)</f>
        <v>16.599999999999998</v>
      </c>
      <c r="W52" s="163"/>
      <c r="AG52" t="s">
        <v>158</v>
      </c>
    </row>
    <row r="53" spans="1:60" ht="22.5" outlineLevel="1" x14ac:dyDescent="0.2">
      <c r="A53" s="170">
        <v>24</v>
      </c>
      <c r="B53" s="171" t="s">
        <v>253</v>
      </c>
      <c r="C53" s="185" t="s">
        <v>254</v>
      </c>
      <c r="D53" s="172" t="s">
        <v>183</v>
      </c>
      <c r="E53" s="173">
        <v>11.350000000000001</v>
      </c>
      <c r="F53" s="174"/>
      <c r="G53" s="175">
        <f>ROUND(E53*F53,2)</f>
        <v>0</v>
      </c>
      <c r="H53" s="162"/>
      <c r="I53" s="161">
        <f>ROUND(E53*H53,2)</f>
        <v>0</v>
      </c>
      <c r="J53" s="162"/>
      <c r="K53" s="161">
        <f>ROUND(E53*J53,2)</f>
        <v>0</v>
      </c>
      <c r="L53" s="161">
        <v>15</v>
      </c>
      <c r="M53" s="161">
        <f>G53*(1+L53/100)</f>
        <v>0</v>
      </c>
      <c r="N53" s="161">
        <v>3.4910000000000004E-2</v>
      </c>
      <c r="O53" s="161">
        <f>ROUND(E53*N53,2)</f>
        <v>0.4</v>
      </c>
      <c r="P53" s="161">
        <v>0</v>
      </c>
      <c r="Q53" s="161">
        <f>ROUND(E53*P53,2)</f>
        <v>0</v>
      </c>
      <c r="R53" s="161"/>
      <c r="S53" s="161" t="s">
        <v>162</v>
      </c>
      <c r="T53" s="161" t="s">
        <v>184</v>
      </c>
      <c r="U53" s="161">
        <v>1.1841700000000002</v>
      </c>
      <c r="V53" s="161">
        <f>ROUND(E53*U53,2)</f>
        <v>13.44</v>
      </c>
      <c r="W53" s="161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185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94" t="s">
        <v>255</v>
      </c>
      <c r="D54" s="189"/>
      <c r="E54" s="190">
        <v>11.350000000000001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187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0">
        <v>25</v>
      </c>
      <c r="B55" s="171" t="s">
        <v>256</v>
      </c>
      <c r="C55" s="185" t="s">
        <v>257</v>
      </c>
      <c r="D55" s="172" t="s">
        <v>183</v>
      </c>
      <c r="E55" s="173">
        <v>4.3125</v>
      </c>
      <c r="F55" s="174"/>
      <c r="G55" s="175">
        <f>ROUND(E55*F55,2)</f>
        <v>0</v>
      </c>
      <c r="H55" s="162"/>
      <c r="I55" s="161">
        <f>ROUND(E55*H55,2)</f>
        <v>0</v>
      </c>
      <c r="J55" s="162"/>
      <c r="K55" s="161">
        <f>ROUND(E55*J55,2)</f>
        <v>0</v>
      </c>
      <c r="L55" s="161">
        <v>15</v>
      </c>
      <c r="M55" s="161">
        <f>G55*(1+L55/100)</f>
        <v>0</v>
      </c>
      <c r="N55" s="161">
        <v>2.0750000000000001E-2</v>
      </c>
      <c r="O55" s="161">
        <f>ROUND(E55*N55,2)</f>
        <v>0.09</v>
      </c>
      <c r="P55" s="161">
        <v>0</v>
      </c>
      <c r="Q55" s="161">
        <f>ROUND(E55*P55,2)</f>
        <v>0</v>
      </c>
      <c r="R55" s="161"/>
      <c r="S55" s="161" t="s">
        <v>162</v>
      </c>
      <c r="T55" s="161" t="s">
        <v>184</v>
      </c>
      <c r="U55" s="161">
        <v>0.37000000000000005</v>
      </c>
      <c r="V55" s="161">
        <f>ROUND(E55*U55,2)</f>
        <v>1.6</v>
      </c>
      <c r="W55" s="161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185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94" t="s">
        <v>258</v>
      </c>
      <c r="D56" s="189"/>
      <c r="E56" s="190">
        <v>4.3125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187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22.5" outlineLevel="1" x14ac:dyDescent="0.2">
      <c r="A57" s="170">
        <v>26</v>
      </c>
      <c r="B57" s="171" t="s">
        <v>259</v>
      </c>
      <c r="C57" s="185" t="s">
        <v>260</v>
      </c>
      <c r="D57" s="172" t="s">
        <v>183</v>
      </c>
      <c r="E57" s="173">
        <v>4.3125</v>
      </c>
      <c r="F57" s="174"/>
      <c r="G57" s="175">
        <f>ROUND(E57*F57,2)</f>
        <v>0</v>
      </c>
      <c r="H57" s="162"/>
      <c r="I57" s="161">
        <f>ROUND(E57*H57,2)</f>
        <v>0</v>
      </c>
      <c r="J57" s="162"/>
      <c r="K57" s="161">
        <f>ROUND(E57*J57,2)</f>
        <v>0</v>
      </c>
      <c r="L57" s="161">
        <v>15</v>
      </c>
      <c r="M57" s="161">
        <f>G57*(1+L57/100)</f>
        <v>0</v>
      </c>
      <c r="N57" s="161">
        <v>3.6700000000000001E-3</v>
      </c>
      <c r="O57" s="161">
        <f>ROUND(E57*N57,2)</f>
        <v>0.02</v>
      </c>
      <c r="P57" s="161">
        <v>0</v>
      </c>
      <c r="Q57" s="161">
        <f>ROUND(E57*P57,2)</f>
        <v>0</v>
      </c>
      <c r="R57" s="161"/>
      <c r="S57" s="161" t="s">
        <v>162</v>
      </c>
      <c r="T57" s="161" t="s">
        <v>184</v>
      </c>
      <c r="U57" s="161">
        <v>0.36200000000000004</v>
      </c>
      <c r="V57" s="161">
        <f>ROUND(E57*U57,2)</f>
        <v>1.56</v>
      </c>
      <c r="W57" s="161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185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4" t="s">
        <v>258</v>
      </c>
      <c r="D58" s="189"/>
      <c r="E58" s="190">
        <v>4.3125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187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x14ac:dyDescent="0.2">
      <c r="A59" s="164" t="s">
        <v>157</v>
      </c>
      <c r="B59" s="165" t="s">
        <v>84</v>
      </c>
      <c r="C59" s="183" t="s">
        <v>85</v>
      </c>
      <c r="D59" s="166"/>
      <c r="E59" s="167"/>
      <c r="F59" s="168"/>
      <c r="G59" s="169">
        <f>SUMIF(AG60:AG201,"&lt;&gt;NOR",G60:G201)</f>
        <v>0</v>
      </c>
      <c r="H59" s="163"/>
      <c r="I59" s="163">
        <f>SUM(I60:I201)</f>
        <v>0</v>
      </c>
      <c r="J59" s="163"/>
      <c r="K59" s="163">
        <f>SUM(K60:K201)</f>
        <v>0</v>
      </c>
      <c r="L59" s="163"/>
      <c r="M59" s="163">
        <f>SUM(M60:M201)</f>
        <v>0</v>
      </c>
      <c r="N59" s="163"/>
      <c r="O59" s="163">
        <f>SUM(O60:O201)</f>
        <v>124.09999999999998</v>
      </c>
      <c r="P59" s="163"/>
      <c r="Q59" s="163">
        <f>SUM(Q60:Q201)</f>
        <v>0</v>
      </c>
      <c r="R59" s="163"/>
      <c r="S59" s="163"/>
      <c r="T59" s="163"/>
      <c r="U59" s="163"/>
      <c r="V59" s="163">
        <f>SUM(V60:V201)</f>
        <v>3461.6100000000006</v>
      </c>
      <c r="W59" s="163"/>
      <c r="AG59" t="s">
        <v>158</v>
      </c>
    </row>
    <row r="60" spans="1:60" outlineLevel="1" x14ac:dyDescent="0.2">
      <c r="A60" s="170">
        <v>27</v>
      </c>
      <c r="B60" s="171" t="s">
        <v>261</v>
      </c>
      <c r="C60" s="185" t="s">
        <v>262</v>
      </c>
      <c r="D60" s="172" t="s">
        <v>183</v>
      </c>
      <c r="E60" s="173">
        <v>350.39820000000003</v>
      </c>
      <c r="F60" s="174"/>
      <c r="G60" s="175">
        <f>ROUND(E60*F60,2)</f>
        <v>0</v>
      </c>
      <c r="H60" s="162"/>
      <c r="I60" s="161">
        <f>ROUND(E60*H60,2)</f>
        <v>0</v>
      </c>
      <c r="J60" s="162"/>
      <c r="K60" s="161">
        <f>ROUND(E60*J60,2)</f>
        <v>0</v>
      </c>
      <c r="L60" s="161">
        <v>15</v>
      </c>
      <c r="M60" s="161">
        <f>G60*(1+L60/100)</f>
        <v>0</v>
      </c>
      <c r="N60" s="161">
        <v>8.2500000000000004E-3</v>
      </c>
      <c r="O60" s="161">
        <f>ROUND(E60*N60,2)</f>
        <v>2.89</v>
      </c>
      <c r="P60" s="161">
        <v>0</v>
      </c>
      <c r="Q60" s="161">
        <f>ROUND(E60*P60,2)</f>
        <v>0</v>
      </c>
      <c r="R60" s="161"/>
      <c r="S60" s="161" t="s">
        <v>162</v>
      </c>
      <c r="T60" s="161" t="s">
        <v>184</v>
      </c>
      <c r="U60" s="161">
        <v>0.30000000000000004</v>
      </c>
      <c r="V60" s="161">
        <f>ROUND(E60*U60,2)</f>
        <v>105.12</v>
      </c>
      <c r="W60" s="161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263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4" t="s">
        <v>264</v>
      </c>
      <c r="D61" s="189"/>
      <c r="E61" s="19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187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4" t="s">
        <v>265</v>
      </c>
      <c r="D62" s="189"/>
      <c r="E62" s="190">
        <v>350.39820000000003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187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70">
        <v>28</v>
      </c>
      <c r="B63" s="171" t="s">
        <v>266</v>
      </c>
      <c r="C63" s="185" t="s">
        <v>267</v>
      </c>
      <c r="D63" s="172" t="s">
        <v>183</v>
      </c>
      <c r="E63" s="173">
        <v>1176.6610000000001</v>
      </c>
      <c r="F63" s="174"/>
      <c r="G63" s="175">
        <f>ROUND(E63*F63,2)</f>
        <v>0</v>
      </c>
      <c r="H63" s="162"/>
      <c r="I63" s="161">
        <f>ROUND(E63*H63,2)</f>
        <v>0</v>
      </c>
      <c r="J63" s="162"/>
      <c r="K63" s="161">
        <f>ROUND(E63*J63,2)</f>
        <v>0</v>
      </c>
      <c r="L63" s="161">
        <v>15</v>
      </c>
      <c r="M63" s="161">
        <f>G63*(1+L63/100)</f>
        <v>0</v>
      </c>
      <c r="N63" s="161">
        <v>2.6300000000000004E-3</v>
      </c>
      <c r="O63" s="161">
        <f>ROUND(E63*N63,2)</f>
        <v>3.09</v>
      </c>
      <c r="P63" s="161">
        <v>0</v>
      </c>
      <c r="Q63" s="161">
        <f>ROUND(E63*P63,2)</f>
        <v>0</v>
      </c>
      <c r="R63" s="161"/>
      <c r="S63" s="161" t="s">
        <v>162</v>
      </c>
      <c r="T63" s="161" t="s">
        <v>184</v>
      </c>
      <c r="U63" s="161">
        <v>0.36000000000000004</v>
      </c>
      <c r="V63" s="161">
        <f>ROUND(E63*U63,2)</f>
        <v>423.6</v>
      </c>
      <c r="W63" s="161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185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4" t="s">
        <v>268</v>
      </c>
      <c r="D64" s="189"/>
      <c r="E64" s="190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187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4" t="s">
        <v>269</v>
      </c>
      <c r="D65" s="189"/>
      <c r="E65" s="190">
        <v>921.74900000000002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187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94" t="s">
        <v>270</v>
      </c>
      <c r="D66" s="189"/>
      <c r="E66" s="190">
        <v>240.64200000000002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187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 x14ac:dyDescent="0.2">
      <c r="A67" s="158"/>
      <c r="B67" s="159"/>
      <c r="C67" s="194" t="s">
        <v>271</v>
      </c>
      <c r="D67" s="189"/>
      <c r="E67" s="190">
        <v>9.75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187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4" t="s">
        <v>272</v>
      </c>
      <c r="D68" s="189"/>
      <c r="E68" s="190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187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 x14ac:dyDescent="0.2">
      <c r="A69" s="158"/>
      <c r="B69" s="159"/>
      <c r="C69" s="194" t="s">
        <v>273</v>
      </c>
      <c r="D69" s="189"/>
      <c r="E69" s="190">
        <v>4.5200000000000005</v>
      </c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187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0">
        <v>29</v>
      </c>
      <c r="B70" s="171" t="s">
        <v>274</v>
      </c>
      <c r="C70" s="185" t="s">
        <v>275</v>
      </c>
      <c r="D70" s="172" t="s">
        <v>183</v>
      </c>
      <c r="E70" s="173">
        <v>296.27600000000001</v>
      </c>
      <c r="F70" s="174"/>
      <c r="G70" s="175">
        <f>ROUND(E70*F70,2)</f>
        <v>0</v>
      </c>
      <c r="H70" s="162"/>
      <c r="I70" s="161">
        <f>ROUND(E70*H70,2)</f>
        <v>0</v>
      </c>
      <c r="J70" s="162"/>
      <c r="K70" s="161">
        <f>ROUND(E70*J70,2)</f>
        <v>0</v>
      </c>
      <c r="L70" s="161">
        <v>15</v>
      </c>
      <c r="M70" s="161">
        <f>G70*(1+L70/100)</f>
        <v>0</v>
      </c>
      <c r="N70" s="161">
        <v>4.0000000000000003E-5</v>
      </c>
      <c r="O70" s="161">
        <f>ROUND(E70*N70,2)</f>
        <v>0.01</v>
      </c>
      <c r="P70" s="161">
        <v>0</v>
      </c>
      <c r="Q70" s="161">
        <f>ROUND(E70*P70,2)</f>
        <v>0</v>
      </c>
      <c r="R70" s="161"/>
      <c r="S70" s="161" t="s">
        <v>162</v>
      </c>
      <c r="T70" s="161" t="s">
        <v>184</v>
      </c>
      <c r="U70" s="161">
        <v>7.8000000000000014E-2</v>
      </c>
      <c r="V70" s="161">
        <f>ROUND(E70*U70,2)</f>
        <v>23.11</v>
      </c>
      <c r="W70" s="161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263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4" t="s">
        <v>276</v>
      </c>
      <c r="D71" s="189"/>
      <c r="E71" s="190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187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2.5" outlineLevel="1" x14ac:dyDescent="0.2">
      <c r="A72" s="158"/>
      <c r="B72" s="159"/>
      <c r="C72" s="194" t="s">
        <v>277</v>
      </c>
      <c r="D72" s="189"/>
      <c r="E72" s="190">
        <v>121.91600000000001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187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4" t="s">
        <v>278</v>
      </c>
      <c r="D73" s="189"/>
      <c r="E73" s="190">
        <v>4.2600000000000007</v>
      </c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187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4" t="s">
        <v>279</v>
      </c>
      <c r="D74" s="189"/>
      <c r="E74" s="190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187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4" t="s">
        <v>280</v>
      </c>
      <c r="D75" s="189"/>
      <c r="E75" s="190">
        <v>129.78</v>
      </c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187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94" t="s">
        <v>281</v>
      </c>
      <c r="D76" s="189"/>
      <c r="E76" s="190">
        <v>16.245000000000001</v>
      </c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187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4" t="s">
        <v>282</v>
      </c>
      <c r="D77" s="189"/>
      <c r="E77" s="190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187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4" t="s">
        <v>283</v>
      </c>
      <c r="D78" s="189"/>
      <c r="E78" s="190">
        <v>14.4</v>
      </c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187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4" t="s">
        <v>284</v>
      </c>
      <c r="D79" s="189"/>
      <c r="E79" s="190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187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4" t="s">
        <v>285</v>
      </c>
      <c r="D80" s="189"/>
      <c r="E80" s="190">
        <v>9.6750000000000007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187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0">
        <v>30</v>
      </c>
      <c r="B81" s="171" t="s">
        <v>286</v>
      </c>
      <c r="C81" s="185" t="s">
        <v>287</v>
      </c>
      <c r="D81" s="172" t="s">
        <v>183</v>
      </c>
      <c r="E81" s="173">
        <v>233.59880000000001</v>
      </c>
      <c r="F81" s="174"/>
      <c r="G81" s="175">
        <f>ROUND(E81*F81,2)</f>
        <v>0</v>
      </c>
      <c r="H81" s="162"/>
      <c r="I81" s="161">
        <f>ROUND(E81*H81,2)</f>
        <v>0</v>
      </c>
      <c r="J81" s="162"/>
      <c r="K81" s="161">
        <f>ROUND(E81*J81,2)</f>
        <v>0</v>
      </c>
      <c r="L81" s="161">
        <v>15</v>
      </c>
      <c r="M81" s="161">
        <f>G81*(1+L81/100)</f>
        <v>0</v>
      </c>
      <c r="N81" s="161">
        <v>3.5000000000000001E-3</v>
      </c>
      <c r="O81" s="161">
        <f>ROUND(E81*N81,2)</f>
        <v>0.82</v>
      </c>
      <c r="P81" s="161">
        <v>0</v>
      </c>
      <c r="Q81" s="161">
        <f>ROUND(E81*P81,2)</f>
        <v>0</v>
      </c>
      <c r="R81" s="161"/>
      <c r="S81" s="161" t="s">
        <v>162</v>
      </c>
      <c r="T81" s="161" t="s">
        <v>184</v>
      </c>
      <c r="U81" s="161">
        <v>0.30000000000000004</v>
      </c>
      <c r="V81" s="161">
        <f>ROUND(E81*U81,2)</f>
        <v>70.08</v>
      </c>
      <c r="W81" s="161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185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4" t="s">
        <v>288</v>
      </c>
      <c r="D82" s="189"/>
      <c r="E82" s="190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187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94" t="s">
        <v>289</v>
      </c>
      <c r="D83" s="189"/>
      <c r="E83" s="190">
        <v>233.59880000000001</v>
      </c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187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70">
        <v>31</v>
      </c>
      <c r="B84" s="171" t="s">
        <v>290</v>
      </c>
      <c r="C84" s="185" t="s">
        <v>291</v>
      </c>
      <c r="D84" s="172" t="s">
        <v>183</v>
      </c>
      <c r="E84" s="173">
        <v>1263.0225</v>
      </c>
      <c r="F84" s="174"/>
      <c r="G84" s="175">
        <f>ROUND(E84*F84,2)</f>
        <v>0</v>
      </c>
      <c r="H84" s="162"/>
      <c r="I84" s="161">
        <f>ROUND(E84*H84,2)</f>
        <v>0</v>
      </c>
      <c r="J84" s="162"/>
      <c r="K84" s="161">
        <f>ROUND(E84*J84,2)</f>
        <v>0</v>
      </c>
      <c r="L84" s="161">
        <v>15</v>
      </c>
      <c r="M84" s="161">
        <f>G84*(1+L84/100)</f>
        <v>0</v>
      </c>
      <c r="N84" s="161">
        <v>3.5000000000000005E-4</v>
      </c>
      <c r="O84" s="161">
        <f>ROUND(E84*N84,2)</f>
        <v>0.44</v>
      </c>
      <c r="P84" s="161">
        <v>0</v>
      </c>
      <c r="Q84" s="161">
        <f>ROUND(E84*P84,2)</f>
        <v>0</v>
      </c>
      <c r="R84" s="161"/>
      <c r="S84" s="161" t="s">
        <v>162</v>
      </c>
      <c r="T84" s="161" t="s">
        <v>184</v>
      </c>
      <c r="U84" s="161">
        <v>7.0000000000000007E-2</v>
      </c>
      <c r="V84" s="161">
        <f>ROUND(E84*U84,2)</f>
        <v>88.41</v>
      </c>
      <c r="W84" s="161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185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194" t="s">
        <v>292</v>
      </c>
      <c r="D85" s="189"/>
      <c r="E85" s="190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187</v>
      </c>
      <c r="AH85" s="151">
        <v>0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94" t="s">
        <v>276</v>
      </c>
      <c r="D86" s="189"/>
      <c r="E86" s="190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187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194" t="s">
        <v>293</v>
      </c>
      <c r="D87" s="189"/>
      <c r="E87" s="190">
        <v>484.59000000000003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187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22.5" outlineLevel="1" x14ac:dyDescent="0.2">
      <c r="A88" s="158"/>
      <c r="B88" s="159"/>
      <c r="C88" s="194" t="s">
        <v>294</v>
      </c>
      <c r="D88" s="189"/>
      <c r="E88" s="190">
        <v>-121.916</v>
      </c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187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56.25" outlineLevel="1" x14ac:dyDescent="0.2">
      <c r="A89" s="158"/>
      <c r="B89" s="159"/>
      <c r="C89" s="194" t="s">
        <v>295</v>
      </c>
      <c r="D89" s="189"/>
      <c r="E89" s="190">
        <v>33.868500000000004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187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194" t="s">
        <v>296</v>
      </c>
      <c r="D90" s="189"/>
      <c r="E90" s="190">
        <v>55.315000000000005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187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194" t="s">
        <v>297</v>
      </c>
      <c r="D91" s="189"/>
      <c r="E91" s="190">
        <v>-4.26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187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94" t="s">
        <v>298</v>
      </c>
      <c r="D92" s="189"/>
      <c r="E92" s="190">
        <v>1.7025000000000001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187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94" t="s">
        <v>299</v>
      </c>
      <c r="D93" s="189"/>
      <c r="E93" s="190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187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194" t="s">
        <v>279</v>
      </c>
      <c r="D94" s="189"/>
      <c r="E94" s="190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187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94" t="s">
        <v>300</v>
      </c>
      <c r="D95" s="189"/>
      <c r="E95" s="190">
        <v>462.69000000000005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187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4" t="s">
        <v>301</v>
      </c>
      <c r="D96" s="189"/>
      <c r="E96" s="190">
        <v>-129.77999999999997</v>
      </c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187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22.5" outlineLevel="1" x14ac:dyDescent="0.2">
      <c r="A97" s="158"/>
      <c r="B97" s="159"/>
      <c r="C97" s="194" t="s">
        <v>302</v>
      </c>
      <c r="D97" s="189"/>
      <c r="E97" s="190">
        <v>30.825000000000003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187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4" t="s">
        <v>303</v>
      </c>
      <c r="D98" s="189"/>
      <c r="E98" s="190">
        <v>79.650000000000006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187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94" t="s">
        <v>304</v>
      </c>
      <c r="D99" s="189"/>
      <c r="E99" s="190">
        <v>-16.244999999999997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187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33.75" outlineLevel="1" x14ac:dyDescent="0.2">
      <c r="A100" s="158"/>
      <c r="B100" s="159"/>
      <c r="C100" s="194" t="s">
        <v>305</v>
      </c>
      <c r="D100" s="189"/>
      <c r="E100" s="190">
        <v>6.1950000000000003</v>
      </c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187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194" t="s">
        <v>299</v>
      </c>
      <c r="D101" s="189"/>
      <c r="E101" s="190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187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4" t="s">
        <v>282</v>
      </c>
      <c r="D102" s="189"/>
      <c r="E102" s="190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187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94" t="s">
        <v>306</v>
      </c>
      <c r="D103" s="189"/>
      <c r="E103" s="190">
        <v>129.495</v>
      </c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187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94" t="s">
        <v>307</v>
      </c>
      <c r="D104" s="189"/>
      <c r="E104" s="190">
        <v>-14.399999999999999</v>
      </c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187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33.75" outlineLevel="1" x14ac:dyDescent="0.2">
      <c r="A105" s="158"/>
      <c r="B105" s="159"/>
      <c r="C105" s="194" t="s">
        <v>308</v>
      </c>
      <c r="D105" s="189"/>
      <c r="E105" s="190">
        <v>4.8600000000000003</v>
      </c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187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94" t="s">
        <v>309</v>
      </c>
      <c r="D106" s="189"/>
      <c r="E106" s="190">
        <v>11.5</v>
      </c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187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4" t="s">
        <v>299</v>
      </c>
      <c r="D107" s="189"/>
      <c r="E107" s="190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187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4" t="s">
        <v>284</v>
      </c>
      <c r="D108" s="189"/>
      <c r="E108" s="190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187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194" t="s">
        <v>310</v>
      </c>
      <c r="D109" s="189"/>
      <c r="E109" s="190">
        <v>120.745</v>
      </c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187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94" t="s">
        <v>311</v>
      </c>
      <c r="D110" s="189"/>
      <c r="E110" s="190">
        <v>-9.6749999999999989</v>
      </c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187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33.75" outlineLevel="1" x14ac:dyDescent="0.2">
      <c r="A111" s="158"/>
      <c r="B111" s="159"/>
      <c r="C111" s="194" t="s">
        <v>312</v>
      </c>
      <c r="D111" s="189"/>
      <c r="E111" s="190">
        <v>3.3075000000000001</v>
      </c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187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94" t="s">
        <v>313</v>
      </c>
      <c r="D112" s="189"/>
      <c r="E112" s="190">
        <v>25.365000000000002</v>
      </c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187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94" t="s">
        <v>299</v>
      </c>
      <c r="D113" s="189"/>
      <c r="E113" s="190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187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22.5" outlineLevel="1" x14ac:dyDescent="0.2">
      <c r="A114" s="158"/>
      <c r="B114" s="159"/>
      <c r="C114" s="194" t="s">
        <v>314</v>
      </c>
      <c r="D114" s="189"/>
      <c r="E114" s="190">
        <v>14.270000000000001</v>
      </c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187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194" t="s">
        <v>299</v>
      </c>
      <c r="D115" s="189"/>
      <c r="E115" s="190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 t="s">
        <v>187</v>
      </c>
      <c r="AH115" s="151">
        <v>0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94" t="s">
        <v>315</v>
      </c>
      <c r="D116" s="189"/>
      <c r="E116" s="190">
        <v>94.92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187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70">
        <v>32</v>
      </c>
      <c r="B117" s="171" t="s">
        <v>316</v>
      </c>
      <c r="C117" s="185" t="s">
        <v>317</v>
      </c>
      <c r="D117" s="172" t="s">
        <v>183</v>
      </c>
      <c r="E117" s="173">
        <v>114.7</v>
      </c>
      <c r="F117" s="174"/>
      <c r="G117" s="175">
        <f>ROUND(E117*F117,2)</f>
        <v>0</v>
      </c>
      <c r="H117" s="162"/>
      <c r="I117" s="161">
        <f>ROUND(E117*H117,2)</f>
        <v>0</v>
      </c>
      <c r="J117" s="162"/>
      <c r="K117" s="161">
        <f>ROUND(E117*J117,2)</f>
        <v>0</v>
      </c>
      <c r="L117" s="161">
        <v>15</v>
      </c>
      <c r="M117" s="161">
        <f>G117*(1+L117/100)</f>
        <v>0</v>
      </c>
      <c r="N117" s="161">
        <v>1.021E-2</v>
      </c>
      <c r="O117" s="161">
        <f>ROUND(E117*N117,2)</f>
        <v>1.17</v>
      </c>
      <c r="P117" s="161">
        <v>0</v>
      </c>
      <c r="Q117" s="161">
        <f>ROUND(E117*P117,2)</f>
        <v>0</v>
      </c>
      <c r="R117" s="161"/>
      <c r="S117" s="161" t="s">
        <v>162</v>
      </c>
      <c r="T117" s="161" t="s">
        <v>184</v>
      </c>
      <c r="U117" s="161">
        <v>0.49300000000000005</v>
      </c>
      <c r="V117" s="161">
        <f>ROUND(E117*U117,2)</f>
        <v>56.55</v>
      </c>
      <c r="W117" s="16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185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94" t="s">
        <v>318</v>
      </c>
      <c r="D118" s="189"/>
      <c r="E118" s="190">
        <v>114.7</v>
      </c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187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2.5" outlineLevel="1" x14ac:dyDescent="0.2">
      <c r="A119" s="170">
        <v>33</v>
      </c>
      <c r="B119" s="171" t="s">
        <v>319</v>
      </c>
      <c r="C119" s="185" t="s">
        <v>320</v>
      </c>
      <c r="D119" s="172" t="s">
        <v>183</v>
      </c>
      <c r="E119" s="173">
        <v>151.32500000000002</v>
      </c>
      <c r="F119" s="174"/>
      <c r="G119" s="175">
        <f>ROUND(E119*F119,2)</f>
        <v>0</v>
      </c>
      <c r="H119" s="162"/>
      <c r="I119" s="161">
        <f>ROUND(E119*H119,2)</f>
        <v>0</v>
      </c>
      <c r="J119" s="162"/>
      <c r="K119" s="161">
        <f>ROUND(E119*J119,2)</f>
        <v>0</v>
      </c>
      <c r="L119" s="161">
        <v>15</v>
      </c>
      <c r="M119" s="161">
        <f>G119*(1+L119/100)</f>
        <v>0</v>
      </c>
      <c r="N119" s="161">
        <v>1.9270000000000002E-2</v>
      </c>
      <c r="O119" s="161">
        <f>ROUND(E119*N119,2)</f>
        <v>2.92</v>
      </c>
      <c r="P119" s="161">
        <v>0</v>
      </c>
      <c r="Q119" s="161">
        <f>ROUND(E119*P119,2)</f>
        <v>0</v>
      </c>
      <c r="R119" s="161"/>
      <c r="S119" s="161" t="s">
        <v>162</v>
      </c>
      <c r="T119" s="161" t="s">
        <v>184</v>
      </c>
      <c r="U119" s="161">
        <v>1.2558</v>
      </c>
      <c r="V119" s="161">
        <f>ROUND(E119*U119,2)</f>
        <v>190.03</v>
      </c>
      <c r="W119" s="16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185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94" t="s">
        <v>292</v>
      </c>
      <c r="D120" s="189"/>
      <c r="E120" s="190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187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4" t="s">
        <v>276</v>
      </c>
      <c r="D121" s="189"/>
      <c r="E121" s="190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187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194" t="s">
        <v>296</v>
      </c>
      <c r="D122" s="189"/>
      <c r="E122" s="190">
        <v>55.315000000000005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187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4" t="s">
        <v>297</v>
      </c>
      <c r="D123" s="189"/>
      <c r="E123" s="190">
        <v>-4.26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187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194" t="s">
        <v>299</v>
      </c>
      <c r="D124" s="189"/>
      <c r="E124" s="190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187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194" t="s">
        <v>279</v>
      </c>
      <c r="D125" s="189"/>
      <c r="E125" s="190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187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94" t="s">
        <v>303</v>
      </c>
      <c r="D126" s="189"/>
      <c r="E126" s="190">
        <v>79.650000000000006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187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94" t="s">
        <v>304</v>
      </c>
      <c r="D127" s="189"/>
      <c r="E127" s="190">
        <v>-16.244999999999997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187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194" t="s">
        <v>299</v>
      </c>
      <c r="D128" s="189"/>
      <c r="E128" s="190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187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194" t="s">
        <v>282</v>
      </c>
      <c r="D129" s="189"/>
      <c r="E129" s="190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187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94" t="s">
        <v>309</v>
      </c>
      <c r="D130" s="189"/>
      <c r="E130" s="190">
        <v>11.5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187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194" t="s">
        <v>299</v>
      </c>
      <c r="D131" s="189"/>
      <c r="E131" s="190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187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194" t="s">
        <v>284</v>
      </c>
      <c r="D132" s="189"/>
      <c r="E132" s="190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187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194" t="s">
        <v>313</v>
      </c>
      <c r="D133" s="189"/>
      <c r="E133" s="190">
        <v>25.365000000000002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187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22.5" outlineLevel="1" x14ac:dyDescent="0.2">
      <c r="A134" s="170">
        <v>34</v>
      </c>
      <c r="B134" s="171" t="s">
        <v>321</v>
      </c>
      <c r="C134" s="185" t="s">
        <v>322</v>
      </c>
      <c r="D134" s="172" t="s">
        <v>183</v>
      </c>
      <c r="E134" s="173">
        <v>894.649</v>
      </c>
      <c r="F134" s="174"/>
      <c r="G134" s="175">
        <f>ROUND(E134*F134,2)</f>
        <v>0</v>
      </c>
      <c r="H134" s="162"/>
      <c r="I134" s="161">
        <f>ROUND(E134*H134,2)</f>
        <v>0</v>
      </c>
      <c r="J134" s="162"/>
      <c r="K134" s="161">
        <f>ROUND(E134*J134,2)</f>
        <v>0</v>
      </c>
      <c r="L134" s="161">
        <v>15</v>
      </c>
      <c r="M134" s="161">
        <f>G134*(1+L134/100)</f>
        <v>0</v>
      </c>
      <c r="N134" s="161">
        <v>4.2520000000000002E-2</v>
      </c>
      <c r="O134" s="161">
        <f>ROUND(E134*N134,2)</f>
        <v>38.04</v>
      </c>
      <c r="P134" s="161">
        <v>0</v>
      </c>
      <c r="Q134" s="161">
        <f>ROUND(E134*P134,2)</f>
        <v>0</v>
      </c>
      <c r="R134" s="161"/>
      <c r="S134" s="161" t="s">
        <v>162</v>
      </c>
      <c r="T134" s="161" t="s">
        <v>184</v>
      </c>
      <c r="U134" s="161">
        <v>1.0170000000000001</v>
      </c>
      <c r="V134" s="161">
        <f>ROUND(E134*U134,2)</f>
        <v>909.86</v>
      </c>
      <c r="W134" s="16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185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58"/>
      <c r="B135" s="159"/>
      <c r="C135" s="194" t="s">
        <v>292</v>
      </c>
      <c r="D135" s="189"/>
      <c r="E135" s="190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187</v>
      </c>
      <c r="AH135" s="151">
        <v>0</v>
      </c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94" t="s">
        <v>276</v>
      </c>
      <c r="D136" s="189"/>
      <c r="E136" s="190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187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194" t="s">
        <v>293</v>
      </c>
      <c r="D137" s="189"/>
      <c r="E137" s="190">
        <v>484.59000000000003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187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22.5" outlineLevel="1" x14ac:dyDescent="0.2">
      <c r="A138" s="158"/>
      <c r="B138" s="159"/>
      <c r="C138" s="194" t="s">
        <v>294</v>
      </c>
      <c r="D138" s="189"/>
      <c r="E138" s="190">
        <v>-121.916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187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94" t="s">
        <v>299</v>
      </c>
      <c r="D139" s="189"/>
      <c r="E139" s="190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187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4" t="s">
        <v>279</v>
      </c>
      <c r="D140" s="189"/>
      <c r="E140" s="190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187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194" t="s">
        <v>300</v>
      </c>
      <c r="D141" s="189"/>
      <c r="E141" s="190">
        <v>462.69000000000005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187</v>
      </c>
      <c r="AH141" s="151">
        <v>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4" t="s">
        <v>301</v>
      </c>
      <c r="D142" s="189"/>
      <c r="E142" s="190">
        <v>-129.77999999999997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187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94" t="s">
        <v>299</v>
      </c>
      <c r="D143" s="189"/>
      <c r="E143" s="190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187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194" t="s">
        <v>282</v>
      </c>
      <c r="D144" s="189"/>
      <c r="E144" s="190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187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94" t="s">
        <v>306</v>
      </c>
      <c r="D145" s="189"/>
      <c r="E145" s="190">
        <v>129.495</v>
      </c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187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94" t="s">
        <v>307</v>
      </c>
      <c r="D146" s="189"/>
      <c r="E146" s="190">
        <v>-14.399999999999999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187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58"/>
      <c r="B147" s="159"/>
      <c r="C147" s="194" t="s">
        <v>299</v>
      </c>
      <c r="D147" s="189"/>
      <c r="E147" s="190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187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194" t="s">
        <v>284</v>
      </c>
      <c r="D148" s="189"/>
      <c r="E148" s="190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187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194" t="s">
        <v>310</v>
      </c>
      <c r="D149" s="189"/>
      <c r="E149" s="190">
        <v>120.745</v>
      </c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187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194" t="s">
        <v>311</v>
      </c>
      <c r="D150" s="189"/>
      <c r="E150" s="190">
        <v>-9.6749999999999989</v>
      </c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187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4" t="s">
        <v>299</v>
      </c>
      <c r="D151" s="189"/>
      <c r="E151" s="190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187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22.5" outlineLevel="1" x14ac:dyDescent="0.2">
      <c r="A152" s="158"/>
      <c r="B152" s="159"/>
      <c r="C152" s="194" t="s">
        <v>323</v>
      </c>
      <c r="D152" s="189"/>
      <c r="E152" s="190">
        <v>-27.099999999999998</v>
      </c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187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ht="22.5" outlineLevel="1" x14ac:dyDescent="0.2">
      <c r="A153" s="170">
        <v>35</v>
      </c>
      <c r="B153" s="171" t="s">
        <v>324</v>
      </c>
      <c r="C153" s="185" t="s">
        <v>325</v>
      </c>
      <c r="D153" s="172" t="s">
        <v>183</v>
      </c>
      <c r="E153" s="173">
        <v>15.795000000000002</v>
      </c>
      <c r="F153" s="174"/>
      <c r="G153" s="175">
        <f>ROUND(E153*F153,2)</f>
        <v>0</v>
      </c>
      <c r="H153" s="162"/>
      <c r="I153" s="161">
        <f>ROUND(E153*H153,2)</f>
        <v>0</v>
      </c>
      <c r="J153" s="162"/>
      <c r="K153" s="161">
        <f>ROUND(E153*J153,2)</f>
        <v>0</v>
      </c>
      <c r="L153" s="161">
        <v>15</v>
      </c>
      <c r="M153" s="161">
        <f>G153*(1+L153/100)</f>
        <v>0</v>
      </c>
      <c r="N153" s="161">
        <v>1.6220000000000002E-2</v>
      </c>
      <c r="O153" s="161">
        <f>ROUND(E153*N153,2)</f>
        <v>0.26</v>
      </c>
      <c r="P153" s="161">
        <v>0</v>
      </c>
      <c r="Q153" s="161">
        <f>ROUND(E153*P153,2)</f>
        <v>0</v>
      </c>
      <c r="R153" s="161"/>
      <c r="S153" s="161" t="s">
        <v>162</v>
      </c>
      <c r="T153" s="161" t="s">
        <v>184</v>
      </c>
      <c r="U153" s="161">
        <v>2.9020000000000001</v>
      </c>
      <c r="V153" s="161">
        <f>ROUND(E153*U153,2)</f>
        <v>45.84</v>
      </c>
      <c r="W153" s="16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185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4" t="s">
        <v>276</v>
      </c>
      <c r="D154" s="189"/>
      <c r="E154" s="190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187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94" t="s">
        <v>326</v>
      </c>
      <c r="D155" s="189"/>
      <c r="E155" s="190">
        <v>3.4050000000000002</v>
      </c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187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94" t="s">
        <v>279</v>
      </c>
      <c r="D156" s="189"/>
      <c r="E156" s="190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187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33.75" outlineLevel="1" x14ac:dyDescent="0.2">
      <c r="A157" s="158"/>
      <c r="B157" s="159"/>
      <c r="C157" s="194" t="s">
        <v>327</v>
      </c>
      <c r="D157" s="189"/>
      <c r="E157" s="190">
        <v>12.39</v>
      </c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187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22.5" outlineLevel="1" x14ac:dyDescent="0.2">
      <c r="A158" s="170">
        <v>36</v>
      </c>
      <c r="B158" s="171" t="s">
        <v>328</v>
      </c>
      <c r="C158" s="185" t="s">
        <v>329</v>
      </c>
      <c r="D158" s="172" t="s">
        <v>183</v>
      </c>
      <c r="E158" s="173">
        <v>145.72200000000001</v>
      </c>
      <c r="F158" s="174"/>
      <c r="G158" s="175">
        <f>ROUND(E158*F158,2)</f>
        <v>0</v>
      </c>
      <c r="H158" s="162"/>
      <c r="I158" s="161">
        <f>ROUND(E158*H158,2)</f>
        <v>0</v>
      </c>
      <c r="J158" s="162"/>
      <c r="K158" s="161">
        <f>ROUND(E158*J158,2)</f>
        <v>0</v>
      </c>
      <c r="L158" s="161">
        <v>15</v>
      </c>
      <c r="M158" s="161">
        <f>G158*(1+L158/100)</f>
        <v>0</v>
      </c>
      <c r="N158" s="161">
        <v>1.6330000000000001E-2</v>
      </c>
      <c r="O158" s="161">
        <f>ROUND(E158*N158,2)</f>
        <v>2.38</v>
      </c>
      <c r="P158" s="161">
        <v>0</v>
      </c>
      <c r="Q158" s="161">
        <f>ROUND(E158*P158,2)</f>
        <v>0</v>
      </c>
      <c r="R158" s="161"/>
      <c r="S158" s="161" t="s">
        <v>162</v>
      </c>
      <c r="T158" s="161" t="s">
        <v>184</v>
      </c>
      <c r="U158" s="161">
        <v>2.4420000000000002</v>
      </c>
      <c r="V158" s="161">
        <f>ROUND(E158*U158,2)</f>
        <v>355.85</v>
      </c>
      <c r="W158" s="16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185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4" t="s">
        <v>292</v>
      </c>
      <c r="D159" s="189"/>
      <c r="E159" s="190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187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58"/>
      <c r="B160" s="159"/>
      <c r="C160" s="194" t="s">
        <v>276</v>
      </c>
      <c r="D160" s="189"/>
      <c r="E160" s="190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187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45" outlineLevel="1" x14ac:dyDescent="0.2">
      <c r="A161" s="158"/>
      <c r="B161" s="159"/>
      <c r="C161" s="194" t="s">
        <v>330</v>
      </c>
      <c r="D161" s="189"/>
      <c r="E161" s="190">
        <v>67.737000000000009</v>
      </c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 t="s">
        <v>187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194" t="s">
        <v>299</v>
      </c>
      <c r="D162" s="189"/>
      <c r="E162" s="190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187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94" t="s">
        <v>279</v>
      </c>
      <c r="D163" s="189"/>
      <c r="E163" s="190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187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194" t="s">
        <v>331</v>
      </c>
      <c r="D164" s="189"/>
      <c r="E164" s="190">
        <v>61.650000000000006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 t="s">
        <v>187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194" t="s">
        <v>299</v>
      </c>
      <c r="D165" s="189"/>
      <c r="E165" s="190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187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58"/>
      <c r="B166" s="159"/>
      <c r="C166" s="194" t="s">
        <v>282</v>
      </c>
      <c r="D166" s="189"/>
      <c r="E166" s="190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187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22.5" outlineLevel="1" x14ac:dyDescent="0.2">
      <c r="A167" s="158"/>
      <c r="B167" s="159"/>
      <c r="C167" s="194" t="s">
        <v>332</v>
      </c>
      <c r="D167" s="189"/>
      <c r="E167" s="190">
        <v>9.7200000000000006</v>
      </c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187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58"/>
      <c r="B168" s="159"/>
      <c r="C168" s="194" t="s">
        <v>299</v>
      </c>
      <c r="D168" s="189"/>
      <c r="E168" s="190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187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194" t="s">
        <v>284</v>
      </c>
      <c r="D169" s="189"/>
      <c r="E169" s="190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187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22.5" outlineLevel="1" x14ac:dyDescent="0.2">
      <c r="A170" s="158"/>
      <c r="B170" s="159"/>
      <c r="C170" s="194" t="s">
        <v>333</v>
      </c>
      <c r="D170" s="189"/>
      <c r="E170" s="190">
        <v>6.6150000000000002</v>
      </c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187</v>
      </c>
      <c r="AH170" s="151">
        <v>0</v>
      </c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70">
        <v>37</v>
      </c>
      <c r="B171" s="171" t="s">
        <v>334</v>
      </c>
      <c r="C171" s="185" t="s">
        <v>335</v>
      </c>
      <c r="D171" s="172" t="s">
        <v>199</v>
      </c>
      <c r="E171" s="173">
        <v>122.5</v>
      </c>
      <c r="F171" s="174"/>
      <c r="G171" s="175">
        <f>ROUND(E171*F171,2)</f>
        <v>0</v>
      </c>
      <c r="H171" s="162"/>
      <c r="I171" s="161">
        <f>ROUND(E171*H171,2)</f>
        <v>0</v>
      </c>
      <c r="J171" s="162"/>
      <c r="K171" s="161">
        <f>ROUND(E171*J171,2)</f>
        <v>0</v>
      </c>
      <c r="L171" s="161">
        <v>15</v>
      </c>
      <c r="M171" s="161">
        <f>G171*(1+L171/100)</f>
        <v>0</v>
      </c>
      <c r="N171" s="161">
        <v>3.7000000000000005E-4</v>
      </c>
      <c r="O171" s="161">
        <f>ROUND(E171*N171,2)</f>
        <v>0.05</v>
      </c>
      <c r="P171" s="161">
        <v>0</v>
      </c>
      <c r="Q171" s="161">
        <f>ROUND(E171*P171,2)</f>
        <v>0</v>
      </c>
      <c r="R171" s="161"/>
      <c r="S171" s="161" t="s">
        <v>162</v>
      </c>
      <c r="T171" s="161" t="s">
        <v>184</v>
      </c>
      <c r="U171" s="161">
        <v>0.21360000000000001</v>
      </c>
      <c r="V171" s="161">
        <f>ROUND(E171*U171,2)</f>
        <v>26.17</v>
      </c>
      <c r="W171" s="16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 t="s">
        <v>185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58"/>
      <c r="B172" s="159"/>
      <c r="C172" s="194" t="s">
        <v>336</v>
      </c>
      <c r="D172" s="189"/>
      <c r="E172" s="190">
        <v>122.5</v>
      </c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187</v>
      </c>
      <c r="AH172" s="151">
        <v>0</v>
      </c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70">
        <v>38</v>
      </c>
      <c r="B173" s="171" t="s">
        <v>337</v>
      </c>
      <c r="C173" s="185" t="s">
        <v>338</v>
      </c>
      <c r="D173" s="172" t="s">
        <v>199</v>
      </c>
      <c r="E173" s="173">
        <v>11</v>
      </c>
      <c r="F173" s="174"/>
      <c r="G173" s="175">
        <f>ROUND(E173*F173,2)</f>
        <v>0</v>
      </c>
      <c r="H173" s="162"/>
      <c r="I173" s="161">
        <f>ROUND(E173*H173,2)</f>
        <v>0</v>
      </c>
      <c r="J173" s="162"/>
      <c r="K173" s="161">
        <f>ROUND(E173*J173,2)</f>
        <v>0</v>
      </c>
      <c r="L173" s="161">
        <v>15</v>
      </c>
      <c r="M173" s="161">
        <f>G173*(1+L173/100)</f>
        <v>0</v>
      </c>
      <c r="N173" s="161">
        <v>5.1000000000000004E-4</v>
      </c>
      <c r="O173" s="161">
        <f>ROUND(E173*N173,2)</f>
        <v>0.01</v>
      </c>
      <c r="P173" s="161">
        <v>0</v>
      </c>
      <c r="Q173" s="161">
        <f>ROUND(E173*P173,2)</f>
        <v>0</v>
      </c>
      <c r="R173" s="161"/>
      <c r="S173" s="161" t="s">
        <v>162</v>
      </c>
      <c r="T173" s="161" t="s">
        <v>184</v>
      </c>
      <c r="U173" s="161">
        <v>0.16</v>
      </c>
      <c r="V173" s="161">
        <f>ROUND(E173*U173,2)</f>
        <v>1.76</v>
      </c>
      <c r="W173" s="16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185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58"/>
      <c r="B174" s="159"/>
      <c r="C174" s="194" t="s">
        <v>339</v>
      </c>
      <c r="D174" s="189"/>
      <c r="E174" s="190">
        <v>11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187</v>
      </c>
      <c r="AH174" s="151">
        <v>0</v>
      </c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22.5" outlineLevel="1" x14ac:dyDescent="0.2">
      <c r="A175" s="170">
        <v>39</v>
      </c>
      <c r="B175" s="171" t="s">
        <v>340</v>
      </c>
      <c r="C175" s="185" t="s">
        <v>341</v>
      </c>
      <c r="D175" s="172" t="s">
        <v>183</v>
      </c>
      <c r="E175" s="173">
        <v>151.32500000000002</v>
      </c>
      <c r="F175" s="174"/>
      <c r="G175" s="175">
        <f>ROUND(E175*F175,2)</f>
        <v>0</v>
      </c>
      <c r="H175" s="162"/>
      <c r="I175" s="161">
        <f>ROUND(E175*H175,2)</f>
        <v>0</v>
      </c>
      <c r="J175" s="162"/>
      <c r="K175" s="161">
        <f>ROUND(E175*J175,2)</f>
        <v>0</v>
      </c>
      <c r="L175" s="161">
        <v>15</v>
      </c>
      <c r="M175" s="161">
        <f>G175*(1+L175/100)</f>
        <v>0</v>
      </c>
      <c r="N175" s="161">
        <v>0</v>
      </c>
      <c r="O175" s="161">
        <f>ROUND(E175*N175,2)</f>
        <v>0</v>
      </c>
      <c r="P175" s="161">
        <v>0</v>
      </c>
      <c r="Q175" s="161">
        <f>ROUND(E175*P175,2)</f>
        <v>0</v>
      </c>
      <c r="R175" s="161"/>
      <c r="S175" s="161" t="s">
        <v>171</v>
      </c>
      <c r="T175" s="161" t="s">
        <v>342</v>
      </c>
      <c r="U175" s="161">
        <v>0.01</v>
      </c>
      <c r="V175" s="161">
        <f>ROUND(E175*U175,2)</f>
        <v>1.51</v>
      </c>
      <c r="W175" s="16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 t="s">
        <v>185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">
      <c r="A176" s="158"/>
      <c r="B176" s="159"/>
      <c r="C176" s="194" t="s">
        <v>343</v>
      </c>
      <c r="D176" s="189"/>
      <c r="E176" s="190">
        <v>151.32500000000002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187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22.5" outlineLevel="1" x14ac:dyDescent="0.2">
      <c r="A177" s="170">
        <v>40</v>
      </c>
      <c r="B177" s="171" t="s">
        <v>344</v>
      </c>
      <c r="C177" s="185" t="s">
        <v>345</v>
      </c>
      <c r="D177" s="172" t="s">
        <v>183</v>
      </c>
      <c r="E177" s="173">
        <v>1016.6690000000001</v>
      </c>
      <c r="F177" s="174"/>
      <c r="G177" s="175">
        <f>ROUND(E177*F177,2)</f>
        <v>0</v>
      </c>
      <c r="H177" s="162"/>
      <c r="I177" s="161">
        <f>ROUND(E177*H177,2)</f>
        <v>0</v>
      </c>
      <c r="J177" s="162"/>
      <c r="K177" s="161">
        <f>ROUND(E177*J177,2)</f>
        <v>0</v>
      </c>
      <c r="L177" s="161">
        <v>15</v>
      </c>
      <c r="M177" s="161">
        <f>G177*(1+L177/100)</f>
        <v>0</v>
      </c>
      <c r="N177" s="161">
        <v>0</v>
      </c>
      <c r="O177" s="161">
        <f>ROUND(E177*N177,2)</f>
        <v>0</v>
      </c>
      <c r="P177" s="161">
        <v>0</v>
      </c>
      <c r="Q177" s="161">
        <f>ROUND(E177*P177,2)</f>
        <v>0</v>
      </c>
      <c r="R177" s="161"/>
      <c r="S177" s="161" t="s">
        <v>171</v>
      </c>
      <c r="T177" s="161" t="s">
        <v>342</v>
      </c>
      <c r="U177" s="161">
        <v>0.01</v>
      </c>
      <c r="V177" s="161">
        <f>ROUND(E177*U177,2)</f>
        <v>10.17</v>
      </c>
      <c r="W177" s="16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 t="s">
        <v>185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58"/>
      <c r="B178" s="159"/>
      <c r="C178" s="194" t="s">
        <v>346</v>
      </c>
      <c r="D178" s="189"/>
      <c r="E178" s="190">
        <v>1016.6690000000001</v>
      </c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 t="s">
        <v>187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70">
        <v>41</v>
      </c>
      <c r="B179" s="171" t="s">
        <v>347</v>
      </c>
      <c r="C179" s="185" t="s">
        <v>348</v>
      </c>
      <c r="D179" s="172" t="s">
        <v>183</v>
      </c>
      <c r="E179" s="173">
        <v>1167.9940000000001</v>
      </c>
      <c r="F179" s="174"/>
      <c r="G179" s="175">
        <f>ROUND(E179*F179,2)</f>
        <v>0</v>
      </c>
      <c r="H179" s="162"/>
      <c r="I179" s="161">
        <f>ROUND(E179*H179,2)</f>
        <v>0</v>
      </c>
      <c r="J179" s="162"/>
      <c r="K179" s="161">
        <f>ROUND(E179*J179,2)</f>
        <v>0</v>
      </c>
      <c r="L179" s="161">
        <v>15</v>
      </c>
      <c r="M179" s="161">
        <f>G179*(1+L179/100)</f>
        <v>0</v>
      </c>
      <c r="N179" s="161">
        <v>0</v>
      </c>
      <c r="O179" s="161">
        <f>ROUND(E179*N179,2)</f>
        <v>0</v>
      </c>
      <c r="P179" s="161">
        <v>0</v>
      </c>
      <c r="Q179" s="161">
        <f>ROUND(E179*P179,2)</f>
        <v>0</v>
      </c>
      <c r="R179" s="161"/>
      <c r="S179" s="161" t="s">
        <v>162</v>
      </c>
      <c r="T179" s="161" t="s">
        <v>184</v>
      </c>
      <c r="U179" s="161">
        <v>0.19</v>
      </c>
      <c r="V179" s="161">
        <f>ROUND(E179*U179,2)</f>
        <v>221.92</v>
      </c>
      <c r="W179" s="16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185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58"/>
      <c r="B180" s="159"/>
      <c r="C180" s="194" t="s">
        <v>349</v>
      </c>
      <c r="D180" s="189"/>
      <c r="E180" s="190">
        <v>1167.9940000000001</v>
      </c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187</v>
      </c>
      <c r="AH180" s="151">
        <v>0</v>
      </c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0">
        <v>42</v>
      </c>
      <c r="B181" s="171" t="s">
        <v>350</v>
      </c>
      <c r="C181" s="185" t="s">
        <v>351</v>
      </c>
      <c r="D181" s="172" t="s">
        <v>183</v>
      </c>
      <c r="E181" s="173">
        <v>80.758500000000012</v>
      </c>
      <c r="F181" s="174"/>
      <c r="G181" s="175">
        <f>ROUND(E181*F181,2)</f>
        <v>0</v>
      </c>
      <c r="H181" s="162"/>
      <c r="I181" s="161">
        <f>ROUND(E181*H181,2)</f>
        <v>0</v>
      </c>
      <c r="J181" s="162"/>
      <c r="K181" s="161">
        <f>ROUND(E181*J181,2)</f>
        <v>0</v>
      </c>
      <c r="L181" s="161">
        <v>15</v>
      </c>
      <c r="M181" s="161">
        <f>G181*(1+L181/100)</f>
        <v>0</v>
      </c>
      <c r="N181" s="161">
        <v>4.8170000000000004E-2</v>
      </c>
      <c r="O181" s="161">
        <f>ROUND(E181*N181,2)</f>
        <v>3.89</v>
      </c>
      <c r="P181" s="161">
        <v>0</v>
      </c>
      <c r="Q181" s="161">
        <f>ROUND(E181*P181,2)</f>
        <v>0</v>
      </c>
      <c r="R181" s="161"/>
      <c r="S181" s="161" t="s">
        <v>162</v>
      </c>
      <c r="T181" s="161" t="s">
        <v>184</v>
      </c>
      <c r="U181" s="161">
        <v>0.7430000000000001</v>
      </c>
      <c r="V181" s="161">
        <f>ROUND(E181*U181,2)</f>
        <v>60</v>
      </c>
      <c r="W181" s="16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185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58"/>
      <c r="B182" s="159"/>
      <c r="C182" s="194" t="s">
        <v>276</v>
      </c>
      <c r="D182" s="189"/>
      <c r="E182" s="190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187</v>
      </c>
      <c r="AH182" s="151">
        <v>0</v>
      </c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56.25" outlineLevel="1" x14ac:dyDescent="0.2">
      <c r="A183" s="158"/>
      <c r="B183" s="159"/>
      <c r="C183" s="194" t="s">
        <v>295</v>
      </c>
      <c r="D183" s="189"/>
      <c r="E183" s="190">
        <v>33.868500000000004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187</v>
      </c>
      <c r="AH183" s="151">
        <v>0</v>
      </c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58"/>
      <c r="B184" s="159"/>
      <c r="C184" s="194" t="s">
        <v>298</v>
      </c>
      <c r="D184" s="189"/>
      <c r="E184" s="190">
        <v>1.7025000000000001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187</v>
      </c>
      <c r="AH184" s="151">
        <v>0</v>
      </c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58"/>
      <c r="B185" s="159"/>
      <c r="C185" s="194" t="s">
        <v>279</v>
      </c>
      <c r="D185" s="189"/>
      <c r="E185" s="190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187</v>
      </c>
      <c r="AH185" s="151">
        <v>0</v>
      </c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22.5" outlineLevel="1" x14ac:dyDescent="0.2">
      <c r="A186" s="158"/>
      <c r="B186" s="159"/>
      <c r="C186" s="194" t="s">
        <v>302</v>
      </c>
      <c r="D186" s="189"/>
      <c r="E186" s="190">
        <v>30.825000000000003</v>
      </c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187</v>
      </c>
      <c r="AH186" s="151">
        <v>0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33.75" outlineLevel="1" x14ac:dyDescent="0.2">
      <c r="A187" s="158"/>
      <c r="B187" s="159"/>
      <c r="C187" s="194" t="s">
        <v>305</v>
      </c>
      <c r="D187" s="189"/>
      <c r="E187" s="190">
        <v>6.1950000000000003</v>
      </c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 t="s">
        <v>187</v>
      </c>
      <c r="AH187" s="151">
        <v>0</v>
      </c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194" t="s">
        <v>282</v>
      </c>
      <c r="D188" s="189"/>
      <c r="E188" s="190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187</v>
      </c>
      <c r="AH188" s="151">
        <v>0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33.75" outlineLevel="1" x14ac:dyDescent="0.2">
      <c r="A189" s="158"/>
      <c r="B189" s="159"/>
      <c r="C189" s="194" t="s">
        <v>308</v>
      </c>
      <c r="D189" s="189"/>
      <c r="E189" s="190">
        <v>4.8600000000000003</v>
      </c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187</v>
      </c>
      <c r="AH189" s="151">
        <v>0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58"/>
      <c r="B190" s="159"/>
      <c r="C190" s="194" t="s">
        <v>284</v>
      </c>
      <c r="D190" s="189"/>
      <c r="E190" s="190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187</v>
      </c>
      <c r="AH190" s="151">
        <v>0</v>
      </c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33.75" outlineLevel="1" x14ac:dyDescent="0.2">
      <c r="A191" s="158"/>
      <c r="B191" s="159"/>
      <c r="C191" s="194" t="s">
        <v>312</v>
      </c>
      <c r="D191" s="189"/>
      <c r="E191" s="190">
        <v>3.3075000000000001</v>
      </c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187</v>
      </c>
      <c r="AH191" s="151">
        <v>0</v>
      </c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70">
        <v>43</v>
      </c>
      <c r="B192" s="171" t="s">
        <v>352</v>
      </c>
      <c r="C192" s="185" t="s">
        <v>353</v>
      </c>
      <c r="D192" s="172" t="s">
        <v>183</v>
      </c>
      <c r="E192" s="173">
        <v>1120</v>
      </c>
      <c r="F192" s="174"/>
      <c r="G192" s="175">
        <f>ROUND(E192*F192,2)</f>
        <v>0</v>
      </c>
      <c r="H192" s="162"/>
      <c r="I192" s="161">
        <f>ROUND(E192*H192,2)</f>
        <v>0</v>
      </c>
      <c r="J192" s="162"/>
      <c r="K192" s="161">
        <f>ROUND(E192*J192,2)</f>
        <v>0</v>
      </c>
      <c r="L192" s="161">
        <v>15</v>
      </c>
      <c r="M192" s="161">
        <f>G192*(1+L192/100)</f>
        <v>0</v>
      </c>
      <c r="N192" s="161">
        <v>5.7930000000000002E-2</v>
      </c>
      <c r="O192" s="161">
        <f>ROUND(E192*N192,2)</f>
        <v>64.88</v>
      </c>
      <c r="P192" s="161">
        <v>0</v>
      </c>
      <c r="Q192" s="161">
        <f>ROUND(E192*P192,2)</f>
        <v>0</v>
      </c>
      <c r="R192" s="161"/>
      <c r="S192" s="161" t="s">
        <v>162</v>
      </c>
      <c r="T192" s="161" t="s">
        <v>184</v>
      </c>
      <c r="U192" s="161">
        <v>0.51128000000000007</v>
      </c>
      <c r="V192" s="161">
        <f>ROUND(E192*U192,2)</f>
        <v>572.63</v>
      </c>
      <c r="W192" s="16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 t="s">
        <v>263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58"/>
      <c r="B193" s="159"/>
      <c r="C193" s="194" t="s">
        <v>354</v>
      </c>
      <c r="D193" s="189"/>
      <c r="E193" s="190">
        <v>1120</v>
      </c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 t="s">
        <v>187</v>
      </c>
      <c r="AH193" s="151">
        <v>0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76">
        <v>44</v>
      </c>
      <c r="B194" s="177" t="s">
        <v>355</v>
      </c>
      <c r="C194" s="184" t="s">
        <v>356</v>
      </c>
      <c r="D194" s="178" t="s">
        <v>183</v>
      </c>
      <c r="E194" s="179">
        <v>1239.9430000000002</v>
      </c>
      <c r="F194" s="180"/>
      <c r="G194" s="181">
        <f>ROUND(E194*F194,2)</f>
        <v>0</v>
      </c>
      <c r="H194" s="162"/>
      <c r="I194" s="161">
        <f>ROUND(E194*H194,2)</f>
        <v>0</v>
      </c>
      <c r="J194" s="162"/>
      <c r="K194" s="161">
        <f>ROUND(E194*J194,2)</f>
        <v>0</v>
      </c>
      <c r="L194" s="161">
        <v>15</v>
      </c>
      <c r="M194" s="161">
        <f>G194*(1+L194/100)</f>
        <v>0</v>
      </c>
      <c r="N194" s="161">
        <v>2.0000000000000002E-5</v>
      </c>
      <c r="O194" s="161">
        <f>ROUND(E194*N194,2)</f>
        <v>0.02</v>
      </c>
      <c r="P194" s="161">
        <v>0</v>
      </c>
      <c r="Q194" s="161">
        <f>ROUND(E194*P194,2)</f>
        <v>0</v>
      </c>
      <c r="R194" s="161"/>
      <c r="S194" s="161" t="s">
        <v>162</v>
      </c>
      <c r="T194" s="161" t="s">
        <v>184</v>
      </c>
      <c r="U194" s="161">
        <v>0.11</v>
      </c>
      <c r="V194" s="161">
        <f>ROUND(E194*U194,2)</f>
        <v>136.38999999999999</v>
      </c>
      <c r="W194" s="16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263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76">
        <v>45</v>
      </c>
      <c r="B195" s="177" t="s">
        <v>357</v>
      </c>
      <c r="C195" s="184" t="s">
        <v>358</v>
      </c>
      <c r="D195" s="178" t="s">
        <v>183</v>
      </c>
      <c r="E195" s="179">
        <v>296.27600000000001</v>
      </c>
      <c r="F195" s="180"/>
      <c r="G195" s="181">
        <f>ROUND(E195*F195,2)</f>
        <v>0</v>
      </c>
      <c r="H195" s="162"/>
      <c r="I195" s="161">
        <f>ROUND(E195*H195,2)</f>
        <v>0</v>
      </c>
      <c r="J195" s="162"/>
      <c r="K195" s="161">
        <f>ROUND(E195*J195,2)</f>
        <v>0</v>
      </c>
      <c r="L195" s="161">
        <v>15</v>
      </c>
      <c r="M195" s="161">
        <f>G195*(1+L195/100)</f>
        <v>0</v>
      </c>
      <c r="N195" s="161">
        <v>1.0000000000000001E-5</v>
      </c>
      <c r="O195" s="161">
        <f>ROUND(E195*N195,2)</f>
        <v>0</v>
      </c>
      <c r="P195" s="161">
        <v>0</v>
      </c>
      <c r="Q195" s="161">
        <f>ROUND(E195*P195,2)</f>
        <v>0</v>
      </c>
      <c r="R195" s="161"/>
      <c r="S195" s="161" t="s">
        <v>162</v>
      </c>
      <c r="T195" s="161" t="s">
        <v>184</v>
      </c>
      <c r="U195" s="161">
        <v>0.13</v>
      </c>
      <c r="V195" s="161">
        <f>ROUND(E195*U195,2)</f>
        <v>38.520000000000003</v>
      </c>
      <c r="W195" s="16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 t="s">
        <v>263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ht="33.75" outlineLevel="1" x14ac:dyDescent="0.2">
      <c r="A196" s="170">
        <v>46</v>
      </c>
      <c r="B196" s="171" t="s">
        <v>359</v>
      </c>
      <c r="C196" s="185" t="s">
        <v>360</v>
      </c>
      <c r="D196" s="172" t="s">
        <v>183</v>
      </c>
      <c r="E196" s="173">
        <v>94.92</v>
      </c>
      <c r="F196" s="174"/>
      <c r="G196" s="175">
        <f>ROUND(E196*F196,2)</f>
        <v>0</v>
      </c>
      <c r="H196" s="162"/>
      <c r="I196" s="161">
        <f>ROUND(E196*H196,2)</f>
        <v>0</v>
      </c>
      <c r="J196" s="162"/>
      <c r="K196" s="161">
        <f>ROUND(E196*J196,2)</f>
        <v>0</v>
      </c>
      <c r="L196" s="161">
        <v>15</v>
      </c>
      <c r="M196" s="161">
        <f>G196*(1+L196/100)</f>
        <v>0</v>
      </c>
      <c r="N196" s="161">
        <v>2.2490000000000003E-2</v>
      </c>
      <c r="O196" s="161">
        <f>ROUND(E196*N196,2)</f>
        <v>2.13</v>
      </c>
      <c r="P196" s="161">
        <v>0</v>
      </c>
      <c r="Q196" s="161">
        <f>ROUND(E196*P196,2)</f>
        <v>0</v>
      </c>
      <c r="R196" s="161"/>
      <c r="S196" s="161" t="s">
        <v>171</v>
      </c>
      <c r="T196" s="161" t="s">
        <v>163</v>
      </c>
      <c r="U196" s="161">
        <v>1.0170000000000001</v>
      </c>
      <c r="V196" s="161">
        <f>ROUND(E196*U196,2)</f>
        <v>96.53</v>
      </c>
      <c r="W196" s="16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 t="s">
        <v>185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58"/>
      <c r="B197" s="159"/>
      <c r="C197" s="194" t="s">
        <v>315</v>
      </c>
      <c r="D197" s="189"/>
      <c r="E197" s="190">
        <v>94.92</v>
      </c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 t="s">
        <v>187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33.75" outlineLevel="1" x14ac:dyDescent="0.2">
      <c r="A198" s="170">
        <v>47</v>
      </c>
      <c r="B198" s="171" t="s">
        <v>361</v>
      </c>
      <c r="C198" s="185" t="s">
        <v>362</v>
      </c>
      <c r="D198" s="172" t="s">
        <v>183</v>
      </c>
      <c r="E198" s="173">
        <v>27.1</v>
      </c>
      <c r="F198" s="174"/>
      <c r="G198" s="175">
        <f>ROUND(E198*F198,2)</f>
        <v>0</v>
      </c>
      <c r="H198" s="162"/>
      <c r="I198" s="161">
        <f>ROUND(E198*H198,2)</f>
        <v>0</v>
      </c>
      <c r="J198" s="162"/>
      <c r="K198" s="161">
        <f>ROUND(E198*J198,2)</f>
        <v>0</v>
      </c>
      <c r="L198" s="161">
        <v>15</v>
      </c>
      <c r="M198" s="161">
        <f>G198*(1+L198/100)</f>
        <v>0</v>
      </c>
      <c r="N198" s="161">
        <v>3.7840000000000006E-2</v>
      </c>
      <c r="O198" s="161">
        <f>ROUND(E198*N198,2)</f>
        <v>1.03</v>
      </c>
      <c r="P198" s="161">
        <v>0</v>
      </c>
      <c r="Q198" s="161">
        <f>ROUND(E198*P198,2)</f>
        <v>0</v>
      </c>
      <c r="R198" s="161"/>
      <c r="S198" s="161" t="s">
        <v>171</v>
      </c>
      <c r="T198" s="161" t="s">
        <v>163</v>
      </c>
      <c r="U198" s="161">
        <v>1.0170000000000001</v>
      </c>
      <c r="V198" s="161">
        <f>ROUND(E198*U198,2)</f>
        <v>27.56</v>
      </c>
      <c r="W198" s="16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185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22.5" outlineLevel="1" x14ac:dyDescent="0.2">
      <c r="A199" s="158"/>
      <c r="B199" s="159"/>
      <c r="C199" s="194" t="s">
        <v>363</v>
      </c>
      <c r="D199" s="189"/>
      <c r="E199" s="190">
        <v>27.1</v>
      </c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 t="s">
        <v>187</v>
      </c>
      <c r="AH199" s="151">
        <v>0</v>
      </c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70">
        <v>48</v>
      </c>
      <c r="B200" s="171" t="s">
        <v>364</v>
      </c>
      <c r="C200" s="185" t="s">
        <v>365</v>
      </c>
      <c r="D200" s="172" t="s">
        <v>203</v>
      </c>
      <c r="E200" s="173">
        <v>4.6719800000000005</v>
      </c>
      <c r="F200" s="174"/>
      <c r="G200" s="175">
        <f>ROUND(E200*F200,2)</f>
        <v>0</v>
      </c>
      <c r="H200" s="162"/>
      <c r="I200" s="161">
        <f>ROUND(E200*H200,2)</f>
        <v>0</v>
      </c>
      <c r="J200" s="162"/>
      <c r="K200" s="161">
        <f>ROUND(E200*J200,2)</f>
        <v>0</v>
      </c>
      <c r="L200" s="161">
        <v>15</v>
      </c>
      <c r="M200" s="161">
        <f>G200*(1+L200/100)</f>
        <v>0</v>
      </c>
      <c r="N200" s="161">
        <v>1.5000000000000001E-2</v>
      </c>
      <c r="O200" s="161">
        <f>ROUND(E200*N200,2)</f>
        <v>7.0000000000000007E-2</v>
      </c>
      <c r="P200" s="161">
        <v>0</v>
      </c>
      <c r="Q200" s="161">
        <f>ROUND(E200*P200,2)</f>
        <v>0</v>
      </c>
      <c r="R200" s="161" t="s">
        <v>224</v>
      </c>
      <c r="S200" s="161" t="s">
        <v>162</v>
      </c>
      <c r="T200" s="161" t="s">
        <v>163</v>
      </c>
      <c r="U200" s="161">
        <v>0</v>
      </c>
      <c r="V200" s="161">
        <f>ROUND(E200*U200,2)</f>
        <v>0</v>
      </c>
      <c r="W200" s="16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225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58"/>
      <c r="B201" s="159"/>
      <c r="C201" s="194" t="s">
        <v>366</v>
      </c>
      <c r="D201" s="189"/>
      <c r="E201" s="190">
        <v>4.6719800000000005</v>
      </c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 t="s">
        <v>187</v>
      </c>
      <c r="AH201" s="151">
        <v>0</v>
      </c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x14ac:dyDescent="0.2">
      <c r="A202" s="164" t="s">
        <v>157</v>
      </c>
      <c r="B202" s="165" t="s">
        <v>88</v>
      </c>
      <c r="C202" s="183" t="s">
        <v>89</v>
      </c>
      <c r="D202" s="166"/>
      <c r="E202" s="167"/>
      <c r="F202" s="168"/>
      <c r="G202" s="169">
        <f>SUMIF(AG203:AG212,"&lt;&gt;NOR",G203:G212)</f>
        <v>0</v>
      </c>
      <c r="H202" s="163"/>
      <c r="I202" s="163">
        <f>SUM(I203:I212)</f>
        <v>0</v>
      </c>
      <c r="J202" s="163"/>
      <c r="K202" s="163">
        <f>SUM(K203:K212)</f>
        <v>0</v>
      </c>
      <c r="L202" s="163"/>
      <c r="M202" s="163">
        <f>SUM(M203:M212)</f>
        <v>0</v>
      </c>
      <c r="N202" s="163"/>
      <c r="O202" s="163">
        <f>SUM(O203:O212)</f>
        <v>0</v>
      </c>
      <c r="P202" s="163"/>
      <c r="Q202" s="163">
        <f>SUM(Q203:Q212)</f>
        <v>0</v>
      </c>
      <c r="R202" s="163"/>
      <c r="S202" s="163"/>
      <c r="T202" s="163"/>
      <c r="U202" s="163"/>
      <c r="V202" s="163">
        <f>SUM(V203:V212)</f>
        <v>0</v>
      </c>
      <c r="W202" s="163"/>
      <c r="AG202" t="s">
        <v>158</v>
      </c>
    </row>
    <row r="203" spans="1:60" ht="22.5" outlineLevel="1" x14ac:dyDescent="0.2">
      <c r="A203" s="170">
        <v>49</v>
      </c>
      <c r="B203" s="171" t="s">
        <v>367</v>
      </c>
      <c r="C203" s="185" t="s">
        <v>368</v>
      </c>
      <c r="D203" s="172" t="s">
        <v>369</v>
      </c>
      <c r="E203" s="173">
        <v>5</v>
      </c>
      <c r="F203" s="174"/>
      <c r="G203" s="175">
        <f>ROUND(E203*F203,2)</f>
        <v>0</v>
      </c>
      <c r="H203" s="162"/>
      <c r="I203" s="161">
        <f>ROUND(E203*H203,2)</f>
        <v>0</v>
      </c>
      <c r="J203" s="162"/>
      <c r="K203" s="161">
        <f>ROUND(E203*J203,2)</f>
        <v>0</v>
      </c>
      <c r="L203" s="161">
        <v>15</v>
      </c>
      <c r="M203" s="161">
        <f>G203*(1+L203/100)</f>
        <v>0</v>
      </c>
      <c r="N203" s="161">
        <v>0</v>
      </c>
      <c r="O203" s="161">
        <f>ROUND(E203*N203,2)</f>
        <v>0</v>
      </c>
      <c r="P203" s="161">
        <v>0</v>
      </c>
      <c r="Q203" s="161">
        <f>ROUND(E203*P203,2)</f>
        <v>0</v>
      </c>
      <c r="R203" s="161"/>
      <c r="S203" s="161" t="s">
        <v>171</v>
      </c>
      <c r="T203" s="161" t="s">
        <v>163</v>
      </c>
      <c r="U203" s="161">
        <v>0</v>
      </c>
      <c r="V203" s="161">
        <f>ROUND(E203*U203,2)</f>
        <v>0</v>
      </c>
      <c r="W203" s="16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185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58"/>
      <c r="B204" s="159"/>
      <c r="C204" s="194" t="s">
        <v>370</v>
      </c>
      <c r="D204" s="189"/>
      <c r="E204" s="190">
        <v>5</v>
      </c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 t="s">
        <v>187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22.5" outlineLevel="1" x14ac:dyDescent="0.2">
      <c r="A205" s="176">
        <v>50</v>
      </c>
      <c r="B205" s="177" t="s">
        <v>371</v>
      </c>
      <c r="C205" s="184" t="s">
        <v>372</v>
      </c>
      <c r="D205" s="178" t="s">
        <v>369</v>
      </c>
      <c r="E205" s="179">
        <v>2</v>
      </c>
      <c r="F205" s="180"/>
      <c r="G205" s="181">
        <f>ROUND(E205*F205,2)</f>
        <v>0</v>
      </c>
      <c r="H205" s="162"/>
      <c r="I205" s="161">
        <f>ROUND(E205*H205,2)</f>
        <v>0</v>
      </c>
      <c r="J205" s="162"/>
      <c r="K205" s="161">
        <f>ROUND(E205*J205,2)</f>
        <v>0</v>
      </c>
      <c r="L205" s="161">
        <v>15</v>
      </c>
      <c r="M205" s="161">
        <f>G205*(1+L205/100)</f>
        <v>0</v>
      </c>
      <c r="N205" s="161">
        <v>0</v>
      </c>
      <c r="O205" s="161">
        <f>ROUND(E205*N205,2)</f>
        <v>0</v>
      </c>
      <c r="P205" s="161">
        <v>0</v>
      </c>
      <c r="Q205" s="161">
        <f>ROUND(E205*P205,2)</f>
        <v>0</v>
      </c>
      <c r="R205" s="161"/>
      <c r="S205" s="161" t="s">
        <v>171</v>
      </c>
      <c r="T205" s="161" t="s">
        <v>163</v>
      </c>
      <c r="U205" s="161">
        <v>0</v>
      </c>
      <c r="V205" s="161">
        <f>ROUND(E205*U205,2)</f>
        <v>0</v>
      </c>
      <c r="W205" s="16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 t="s">
        <v>185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70">
        <v>51</v>
      </c>
      <c r="B206" s="171" t="s">
        <v>373</v>
      </c>
      <c r="C206" s="185" t="s">
        <v>374</v>
      </c>
      <c r="D206" s="172" t="s">
        <v>369</v>
      </c>
      <c r="E206" s="173">
        <v>1</v>
      </c>
      <c r="F206" s="174"/>
      <c r="G206" s="175">
        <f>ROUND(E206*F206,2)</f>
        <v>0</v>
      </c>
      <c r="H206" s="162"/>
      <c r="I206" s="161">
        <f>ROUND(E206*H206,2)</f>
        <v>0</v>
      </c>
      <c r="J206" s="162"/>
      <c r="K206" s="161">
        <f>ROUND(E206*J206,2)</f>
        <v>0</v>
      </c>
      <c r="L206" s="161">
        <v>15</v>
      </c>
      <c r="M206" s="161">
        <f>G206*(1+L206/100)</f>
        <v>0</v>
      </c>
      <c r="N206" s="161">
        <v>0</v>
      </c>
      <c r="O206" s="161">
        <f>ROUND(E206*N206,2)</f>
        <v>0</v>
      </c>
      <c r="P206" s="161">
        <v>0</v>
      </c>
      <c r="Q206" s="161">
        <f>ROUND(E206*P206,2)</f>
        <v>0</v>
      </c>
      <c r="R206" s="161"/>
      <c r="S206" s="161" t="s">
        <v>171</v>
      </c>
      <c r="T206" s="161" t="s">
        <v>163</v>
      </c>
      <c r="U206" s="161">
        <v>0</v>
      </c>
      <c r="V206" s="161">
        <f>ROUND(E206*U206,2)</f>
        <v>0</v>
      </c>
      <c r="W206" s="16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 t="s">
        <v>185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58"/>
      <c r="B207" s="159"/>
      <c r="C207" s="194" t="s">
        <v>375</v>
      </c>
      <c r="D207" s="189"/>
      <c r="E207" s="190">
        <v>1</v>
      </c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 t="s">
        <v>187</v>
      </c>
      <c r="AH207" s="151">
        <v>0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22.5" outlineLevel="1" x14ac:dyDescent="0.2">
      <c r="A208" s="176">
        <v>52</v>
      </c>
      <c r="B208" s="177" t="s">
        <v>376</v>
      </c>
      <c r="C208" s="184" t="s">
        <v>377</v>
      </c>
      <c r="D208" s="178" t="s">
        <v>369</v>
      </c>
      <c r="E208" s="179">
        <v>4</v>
      </c>
      <c r="F208" s="180"/>
      <c r="G208" s="181">
        <f>ROUND(E208*F208,2)</f>
        <v>0</v>
      </c>
      <c r="H208" s="162"/>
      <c r="I208" s="161">
        <f>ROUND(E208*H208,2)</f>
        <v>0</v>
      </c>
      <c r="J208" s="162"/>
      <c r="K208" s="161">
        <f>ROUND(E208*J208,2)</f>
        <v>0</v>
      </c>
      <c r="L208" s="161">
        <v>15</v>
      </c>
      <c r="M208" s="161">
        <f>G208*(1+L208/100)</f>
        <v>0</v>
      </c>
      <c r="N208" s="161">
        <v>0</v>
      </c>
      <c r="O208" s="161">
        <f>ROUND(E208*N208,2)</f>
        <v>0</v>
      </c>
      <c r="P208" s="161">
        <v>0</v>
      </c>
      <c r="Q208" s="161">
        <f>ROUND(E208*P208,2)</f>
        <v>0</v>
      </c>
      <c r="R208" s="161"/>
      <c r="S208" s="161" t="s">
        <v>171</v>
      </c>
      <c r="T208" s="161" t="s">
        <v>163</v>
      </c>
      <c r="U208" s="161">
        <v>0</v>
      </c>
      <c r="V208" s="161">
        <f>ROUND(E208*U208,2)</f>
        <v>0</v>
      </c>
      <c r="W208" s="16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 t="s">
        <v>185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76">
        <v>53</v>
      </c>
      <c r="B209" s="177" t="s">
        <v>378</v>
      </c>
      <c r="C209" s="184" t="s">
        <v>379</v>
      </c>
      <c r="D209" s="178" t="s">
        <v>369</v>
      </c>
      <c r="E209" s="179">
        <v>1</v>
      </c>
      <c r="F209" s="180"/>
      <c r="G209" s="181">
        <f>ROUND(E209*F209,2)</f>
        <v>0</v>
      </c>
      <c r="H209" s="162"/>
      <c r="I209" s="161">
        <f>ROUND(E209*H209,2)</f>
        <v>0</v>
      </c>
      <c r="J209" s="162"/>
      <c r="K209" s="161">
        <f>ROUND(E209*J209,2)</f>
        <v>0</v>
      </c>
      <c r="L209" s="161">
        <v>15</v>
      </c>
      <c r="M209" s="161">
        <f>G209*(1+L209/100)</f>
        <v>0</v>
      </c>
      <c r="N209" s="161">
        <v>0</v>
      </c>
      <c r="O209" s="161">
        <f>ROUND(E209*N209,2)</f>
        <v>0</v>
      </c>
      <c r="P209" s="161">
        <v>0</v>
      </c>
      <c r="Q209" s="161">
        <f>ROUND(E209*P209,2)</f>
        <v>0</v>
      </c>
      <c r="R209" s="161"/>
      <c r="S209" s="161" t="s">
        <v>171</v>
      </c>
      <c r="T209" s="161" t="s">
        <v>163</v>
      </c>
      <c r="U209" s="161">
        <v>0</v>
      </c>
      <c r="V209" s="161">
        <f>ROUND(E209*U209,2)</f>
        <v>0</v>
      </c>
      <c r="W209" s="16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 t="s">
        <v>185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76">
        <v>54</v>
      </c>
      <c r="B210" s="177" t="s">
        <v>380</v>
      </c>
      <c r="C210" s="184" t="s">
        <v>381</v>
      </c>
      <c r="D210" s="178" t="s">
        <v>369</v>
      </c>
      <c r="E210" s="179">
        <v>1</v>
      </c>
      <c r="F210" s="180"/>
      <c r="G210" s="181">
        <f>ROUND(E210*F210,2)</f>
        <v>0</v>
      </c>
      <c r="H210" s="162"/>
      <c r="I210" s="161">
        <f>ROUND(E210*H210,2)</f>
        <v>0</v>
      </c>
      <c r="J210" s="162"/>
      <c r="K210" s="161">
        <f>ROUND(E210*J210,2)</f>
        <v>0</v>
      </c>
      <c r="L210" s="161">
        <v>15</v>
      </c>
      <c r="M210" s="161">
        <f>G210*(1+L210/100)</f>
        <v>0</v>
      </c>
      <c r="N210" s="161">
        <v>0</v>
      </c>
      <c r="O210" s="161">
        <f>ROUND(E210*N210,2)</f>
        <v>0</v>
      </c>
      <c r="P210" s="161">
        <v>0</v>
      </c>
      <c r="Q210" s="161">
        <f>ROUND(E210*P210,2)</f>
        <v>0</v>
      </c>
      <c r="R210" s="161"/>
      <c r="S210" s="161" t="s">
        <v>171</v>
      </c>
      <c r="T210" s="161" t="s">
        <v>163</v>
      </c>
      <c r="U210" s="161">
        <v>0</v>
      </c>
      <c r="V210" s="161">
        <f>ROUND(E210*U210,2)</f>
        <v>0</v>
      </c>
      <c r="W210" s="16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 t="s">
        <v>185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76">
        <v>55</v>
      </c>
      <c r="B211" s="177" t="s">
        <v>382</v>
      </c>
      <c r="C211" s="184" t="s">
        <v>383</v>
      </c>
      <c r="D211" s="178" t="s">
        <v>369</v>
      </c>
      <c r="E211" s="179">
        <v>1</v>
      </c>
      <c r="F211" s="180"/>
      <c r="G211" s="181">
        <f>ROUND(E211*F211,2)</f>
        <v>0</v>
      </c>
      <c r="H211" s="162"/>
      <c r="I211" s="161">
        <f>ROUND(E211*H211,2)</f>
        <v>0</v>
      </c>
      <c r="J211" s="162"/>
      <c r="K211" s="161">
        <f>ROUND(E211*J211,2)</f>
        <v>0</v>
      </c>
      <c r="L211" s="161">
        <v>15</v>
      </c>
      <c r="M211" s="161">
        <f>G211*(1+L211/100)</f>
        <v>0</v>
      </c>
      <c r="N211" s="161">
        <v>0</v>
      </c>
      <c r="O211" s="161">
        <f>ROUND(E211*N211,2)</f>
        <v>0</v>
      </c>
      <c r="P211" s="161">
        <v>0</v>
      </c>
      <c r="Q211" s="161">
        <f>ROUND(E211*P211,2)</f>
        <v>0</v>
      </c>
      <c r="R211" s="161"/>
      <c r="S211" s="161" t="s">
        <v>171</v>
      </c>
      <c r="T211" s="161" t="s">
        <v>163</v>
      </c>
      <c r="U211" s="161">
        <v>0</v>
      </c>
      <c r="V211" s="161">
        <f>ROUND(E211*U211,2)</f>
        <v>0</v>
      </c>
      <c r="W211" s="16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 t="s">
        <v>185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76">
        <v>56</v>
      </c>
      <c r="B212" s="177" t="s">
        <v>384</v>
      </c>
      <c r="C212" s="184" t="s">
        <v>385</v>
      </c>
      <c r="D212" s="178" t="s">
        <v>369</v>
      </c>
      <c r="E212" s="179">
        <v>1</v>
      </c>
      <c r="F212" s="180"/>
      <c r="G212" s="181">
        <f>ROUND(E212*F212,2)</f>
        <v>0</v>
      </c>
      <c r="H212" s="162"/>
      <c r="I212" s="161">
        <f>ROUND(E212*H212,2)</f>
        <v>0</v>
      </c>
      <c r="J212" s="162"/>
      <c r="K212" s="161">
        <f>ROUND(E212*J212,2)</f>
        <v>0</v>
      </c>
      <c r="L212" s="161">
        <v>15</v>
      </c>
      <c r="M212" s="161">
        <f>G212*(1+L212/100)</f>
        <v>0</v>
      </c>
      <c r="N212" s="161">
        <v>0</v>
      </c>
      <c r="O212" s="161">
        <f>ROUND(E212*N212,2)</f>
        <v>0</v>
      </c>
      <c r="P212" s="161">
        <v>0</v>
      </c>
      <c r="Q212" s="161">
        <f>ROUND(E212*P212,2)</f>
        <v>0</v>
      </c>
      <c r="R212" s="161"/>
      <c r="S212" s="161" t="s">
        <v>171</v>
      </c>
      <c r="T212" s="161" t="s">
        <v>163</v>
      </c>
      <c r="U212" s="161">
        <v>0</v>
      </c>
      <c r="V212" s="161">
        <f>ROUND(E212*U212,2)</f>
        <v>0</v>
      </c>
      <c r="W212" s="16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 t="s">
        <v>185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x14ac:dyDescent="0.2">
      <c r="A213" s="164" t="s">
        <v>157</v>
      </c>
      <c r="B213" s="165" t="s">
        <v>90</v>
      </c>
      <c r="C213" s="183" t="s">
        <v>91</v>
      </c>
      <c r="D213" s="166"/>
      <c r="E213" s="167"/>
      <c r="F213" s="168"/>
      <c r="G213" s="169">
        <f>SUMIF(AG214:AG222,"&lt;&gt;NOR",G214:G222)</f>
        <v>0</v>
      </c>
      <c r="H213" s="163"/>
      <c r="I213" s="163">
        <f>SUM(I214:I222)</f>
        <v>0</v>
      </c>
      <c r="J213" s="163"/>
      <c r="K213" s="163">
        <f>SUM(K214:K222)</f>
        <v>0</v>
      </c>
      <c r="L213" s="163"/>
      <c r="M213" s="163">
        <f>SUM(M214:M222)</f>
        <v>0</v>
      </c>
      <c r="N213" s="163"/>
      <c r="O213" s="163">
        <f>SUM(O214:O222)</f>
        <v>8.2200000000000006</v>
      </c>
      <c r="P213" s="163"/>
      <c r="Q213" s="163">
        <f>SUM(Q214:Q222)</f>
        <v>0</v>
      </c>
      <c r="R213" s="163"/>
      <c r="S213" s="163"/>
      <c r="T213" s="163"/>
      <c r="U213" s="163"/>
      <c r="V213" s="163">
        <f>SUM(V214:V222)</f>
        <v>12.58</v>
      </c>
      <c r="W213" s="163"/>
      <c r="AG213" t="s">
        <v>158</v>
      </c>
    </row>
    <row r="214" spans="1:60" ht="22.5" outlineLevel="1" x14ac:dyDescent="0.2">
      <c r="A214" s="170">
        <v>57</v>
      </c>
      <c r="B214" s="171" t="s">
        <v>386</v>
      </c>
      <c r="C214" s="185" t="s">
        <v>387</v>
      </c>
      <c r="D214" s="172" t="s">
        <v>199</v>
      </c>
      <c r="E214" s="173">
        <v>63.550000000000004</v>
      </c>
      <c r="F214" s="174"/>
      <c r="G214" s="175">
        <f>ROUND(E214*F214,2)</f>
        <v>0</v>
      </c>
      <c r="H214" s="162"/>
      <c r="I214" s="161">
        <f>ROUND(E214*H214,2)</f>
        <v>0</v>
      </c>
      <c r="J214" s="162"/>
      <c r="K214" s="161">
        <f>ROUND(E214*J214,2)</f>
        <v>0</v>
      </c>
      <c r="L214" s="161">
        <v>15</v>
      </c>
      <c r="M214" s="161">
        <f>G214*(1+L214/100)</f>
        <v>0</v>
      </c>
      <c r="N214" s="161">
        <v>8.2320000000000004E-2</v>
      </c>
      <c r="O214" s="161">
        <f>ROUND(E214*N214,2)</f>
        <v>5.23</v>
      </c>
      <c r="P214" s="161">
        <v>0</v>
      </c>
      <c r="Q214" s="161">
        <f>ROUND(E214*P214,2)</f>
        <v>0</v>
      </c>
      <c r="R214" s="161"/>
      <c r="S214" s="161" t="s">
        <v>162</v>
      </c>
      <c r="T214" s="161" t="s">
        <v>184</v>
      </c>
      <c r="U214" s="161">
        <v>0.13600000000000001</v>
      </c>
      <c r="V214" s="161">
        <f>ROUND(E214*U214,2)</f>
        <v>8.64</v>
      </c>
      <c r="W214" s="16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 t="s">
        <v>185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 x14ac:dyDescent="0.2">
      <c r="A215" s="158"/>
      <c r="B215" s="159"/>
      <c r="C215" s="194" t="s">
        <v>388</v>
      </c>
      <c r="D215" s="189"/>
      <c r="E215" s="190">
        <v>63.550000000000004</v>
      </c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 t="s">
        <v>187</v>
      </c>
      <c r="AH215" s="151">
        <v>0</v>
      </c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">
      <c r="A216" s="170">
        <v>58</v>
      </c>
      <c r="B216" s="171" t="s">
        <v>389</v>
      </c>
      <c r="C216" s="185" t="s">
        <v>390</v>
      </c>
      <c r="D216" s="172" t="s">
        <v>199</v>
      </c>
      <c r="E216" s="173">
        <v>71.550000000000011</v>
      </c>
      <c r="F216" s="174"/>
      <c r="G216" s="175">
        <f>ROUND(E216*F216,2)</f>
        <v>0</v>
      </c>
      <c r="H216" s="162"/>
      <c r="I216" s="161">
        <f>ROUND(E216*H216,2)</f>
        <v>0</v>
      </c>
      <c r="J216" s="162"/>
      <c r="K216" s="161">
        <f>ROUND(E216*J216,2)</f>
        <v>0</v>
      </c>
      <c r="L216" s="161">
        <v>15</v>
      </c>
      <c r="M216" s="161">
        <f>G216*(1+L216/100)</f>
        <v>0</v>
      </c>
      <c r="N216" s="161">
        <v>0</v>
      </c>
      <c r="O216" s="161">
        <f>ROUND(E216*N216,2)</f>
        <v>0</v>
      </c>
      <c r="P216" s="161">
        <v>0</v>
      </c>
      <c r="Q216" s="161">
        <f>ROUND(E216*P216,2)</f>
        <v>0</v>
      </c>
      <c r="R216" s="161"/>
      <c r="S216" s="161" t="s">
        <v>162</v>
      </c>
      <c r="T216" s="161" t="s">
        <v>184</v>
      </c>
      <c r="U216" s="161">
        <v>5.5E-2</v>
      </c>
      <c r="V216" s="161">
        <f>ROUND(E216*U216,2)</f>
        <v>3.94</v>
      </c>
      <c r="W216" s="16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 t="s">
        <v>185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22.5" outlineLevel="1" x14ac:dyDescent="0.2">
      <c r="A217" s="158"/>
      <c r="B217" s="159"/>
      <c r="C217" s="194" t="s">
        <v>391</v>
      </c>
      <c r="D217" s="189"/>
      <c r="E217" s="190">
        <v>71.550000000000011</v>
      </c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 t="s">
        <v>187</v>
      </c>
      <c r="AH217" s="151">
        <v>0</v>
      </c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70">
        <v>59</v>
      </c>
      <c r="B218" s="171" t="s">
        <v>392</v>
      </c>
      <c r="C218" s="185" t="s">
        <v>393</v>
      </c>
      <c r="D218" s="172" t="s">
        <v>235</v>
      </c>
      <c r="E218" s="173">
        <v>130</v>
      </c>
      <c r="F218" s="174"/>
      <c r="G218" s="175">
        <f>ROUND(E218*F218,2)</f>
        <v>0</v>
      </c>
      <c r="H218" s="162"/>
      <c r="I218" s="161">
        <f>ROUND(E218*H218,2)</f>
        <v>0</v>
      </c>
      <c r="J218" s="162"/>
      <c r="K218" s="161">
        <f>ROUND(E218*J218,2)</f>
        <v>0</v>
      </c>
      <c r="L218" s="161">
        <v>15</v>
      </c>
      <c r="M218" s="161">
        <f>G218*(1+L218/100)</f>
        <v>0</v>
      </c>
      <c r="N218" s="161">
        <v>2.3000000000000003E-2</v>
      </c>
      <c r="O218" s="161">
        <f>ROUND(E218*N218,2)</f>
        <v>2.99</v>
      </c>
      <c r="P218" s="161">
        <v>0</v>
      </c>
      <c r="Q218" s="161">
        <f>ROUND(E218*P218,2)</f>
        <v>0</v>
      </c>
      <c r="R218" s="161" t="s">
        <v>224</v>
      </c>
      <c r="S218" s="161" t="s">
        <v>162</v>
      </c>
      <c r="T218" s="161" t="s">
        <v>184</v>
      </c>
      <c r="U218" s="161">
        <v>0</v>
      </c>
      <c r="V218" s="161">
        <f>ROUND(E218*U218,2)</f>
        <v>0</v>
      </c>
      <c r="W218" s="16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 t="s">
        <v>225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">
      <c r="A219" s="158"/>
      <c r="B219" s="159"/>
      <c r="C219" s="195" t="s">
        <v>394</v>
      </c>
      <c r="D219" s="191"/>
      <c r="E219" s="192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 t="s">
        <v>187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58"/>
      <c r="B220" s="159"/>
      <c r="C220" s="196" t="s">
        <v>395</v>
      </c>
      <c r="D220" s="191"/>
      <c r="E220" s="192">
        <v>127.10000000000001</v>
      </c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 t="s">
        <v>187</v>
      </c>
      <c r="AH220" s="151">
        <v>2</v>
      </c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58"/>
      <c r="B221" s="159"/>
      <c r="C221" s="195" t="s">
        <v>396</v>
      </c>
      <c r="D221" s="191"/>
      <c r="E221" s="192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 t="s">
        <v>187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">
      <c r="A222" s="158"/>
      <c r="B222" s="159"/>
      <c r="C222" s="194" t="s">
        <v>397</v>
      </c>
      <c r="D222" s="189"/>
      <c r="E222" s="190">
        <v>130</v>
      </c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 t="s">
        <v>187</v>
      </c>
      <c r="AH222" s="151">
        <v>0</v>
      </c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x14ac:dyDescent="0.2">
      <c r="A223" s="164" t="s">
        <v>157</v>
      </c>
      <c r="B223" s="165" t="s">
        <v>92</v>
      </c>
      <c r="C223" s="183" t="s">
        <v>93</v>
      </c>
      <c r="D223" s="166"/>
      <c r="E223" s="167"/>
      <c r="F223" s="168"/>
      <c r="G223" s="169">
        <f>SUMIF(AG224:AG239,"&lt;&gt;NOR",G224:G239)</f>
        <v>0</v>
      </c>
      <c r="H223" s="163"/>
      <c r="I223" s="163">
        <f>SUM(I224:I239)</f>
        <v>0</v>
      </c>
      <c r="J223" s="163"/>
      <c r="K223" s="163">
        <f>SUM(K224:K239)</f>
        <v>0</v>
      </c>
      <c r="L223" s="163"/>
      <c r="M223" s="163">
        <f>SUM(M224:M239)</f>
        <v>0</v>
      </c>
      <c r="N223" s="163"/>
      <c r="O223" s="163">
        <f>SUM(O224:O239)</f>
        <v>30.7</v>
      </c>
      <c r="P223" s="163"/>
      <c r="Q223" s="163">
        <f>SUM(Q224:Q239)</f>
        <v>0</v>
      </c>
      <c r="R223" s="163"/>
      <c r="S223" s="163"/>
      <c r="T223" s="163"/>
      <c r="U223" s="163"/>
      <c r="V223" s="163">
        <f>SUM(V224:V239)</f>
        <v>505.76000000000005</v>
      </c>
      <c r="W223" s="163"/>
      <c r="AG223" t="s">
        <v>158</v>
      </c>
    </row>
    <row r="224" spans="1:60" outlineLevel="1" x14ac:dyDescent="0.2">
      <c r="A224" s="170">
        <v>60</v>
      </c>
      <c r="B224" s="171" t="s">
        <v>398</v>
      </c>
      <c r="C224" s="185" t="s">
        <v>399</v>
      </c>
      <c r="D224" s="172" t="s">
        <v>183</v>
      </c>
      <c r="E224" s="173">
        <v>1419.5163</v>
      </c>
      <c r="F224" s="174"/>
      <c r="G224" s="175">
        <f>ROUND(E224*F224,2)</f>
        <v>0</v>
      </c>
      <c r="H224" s="162"/>
      <c r="I224" s="161">
        <f>ROUND(E224*H224,2)</f>
        <v>0</v>
      </c>
      <c r="J224" s="162"/>
      <c r="K224" s="161">
        <f>ROUND(E224*J224,2)</f>
        <v>0</v>
      </c>
      <c r="L224" s="161">
        <v>15</v>
      </c>
      <c r="M224" s="161">
        <f>G224*(1+L224/100)</f>
        <v>0</v>
      </c>
      <c r="N224" s="161">
        <v>1.8380000000000001E-2</v>
      </c>
      <c r="O224" s="161">
        <f>ROUND(E224*N224,2)</f>
        <v>26.09</v>
      </c>
      <c r="P224" s="161">
        <v>0</v>
      </c>
      <c r="Q224" s="161">
        <f>ROUND(E224*P224,2)</f>
        <v>0</v>
      </c>
      <c r="R224" s="161"/>
      <c r="S224" s="161" t="s">
        <v>162</v>
      </c>
      <c r="T224" s="161" t="s">
        <v>184</v>
      </c>
      <c r="U224" s="161">
        <v>0.14400000000000002</v>
      </c>
      <c r="V224" s="161">
        <f>ROUND(E224*U224,2)</f>
        <v>204.41</v>
      </c>
      <c r="W224" s="16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 t="s">
        <v>263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ht="22.5" outlineLevel="1" x14ac:dyDescent="0.2">
      <c r="A225" s="158"/>
      <c r="B225" s="159"/>
      <c r="C225" s="194" t="s">
        <v>400</v>
      </c>
      <c r="D225" s="189"/>
      <c r="E225" s="190">
        <v>576.02230000000009</v>
      </c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 t="s">
        <v>187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">
      <c r="A226" s="158"/>
      <c r="B226" s="159"/>
      <c r="C226" s="194" t="s">
        <v>401</v>
      </c>
      <c r="D226" s="189"/>
      <c r="E226" s="190">
        <v>152.09</v>
      </c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 t="s">
        <v>187</v>
      </c>
      <c r="AH226" s="151">
        <v>0</v>
      </c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">
      <c r="A227" s="158"/>
      <c r="B227" s="159"/>
      <c r="C227" s="194" t="s">
        <v>402</v>
      </c>
      <c r="D227" s="189"/>
      <c r="E227" s="190">
        <v>542.53000000000009</v>
      </c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 t="s">
        <v>187</v>
      </c>
      <c r="AH227" s="151">
        <v>0</v>
      </c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58"/>
      <c r="B228" s="159"/>
      <c r="C228" s="194" t="s">
        <v>403</v>
      </c>
      <c r="D228" s="189"/>
      <c r="E228" s="190">
        <v>148.87400000000002</v>
      </c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 t="s">
        <v>187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70">
        <v>61</v>
      </c>
      <c r="B229" s="171" t="s">
        <v>404</v>
      </c>
      <c r="C229" s="185" t="s">
        <v>405</v>
      </c>
      <c r="D229" s="172" t="s">
        <v>183</v>
      </c>
      <c r="E229" s="173">
        <v>4258.5489000000007</v>
      </c>
      <c r="F229" s="174"/>
      <c r="G229" s="175">
        <f>ROUND(E229*F229,2)</f>
        <v>0</v>
      </c>
      <c r="H229" s="162"/>
      <c r="I229" s="161">
        <f>ROUND(E229*H229,2)</f>
        <v>0</v>
      </c>
      <c r="J229" s="162"/>
      <c r="K229" s="161">
        <f>ROUND(E229*J229,2)</f>
        <v>0</v>
      </c>
      <c r="L229" s="161">
        <v>15</v>
      </c>
      <c r="M229" s="161">
        <f>G229*(1+L229/100)</f>
        <v>0</v>
      </c>
      <c r="N229" s="161">
        <v>9.7000000000000005E-4</v>
      </c>
      <c r="O229" s="161">
        <f>ROUND(E229*N229,2)</f>
        <v>4.13</v>
      </c>
      <c r="P229" s="161">
        <v>0</v>
      </c>
      <c r="Q229" s="161">
        <f>ROUND(E229*P229,2)</f>
        <v>0</v>
      </c>
      <c r="R229" s="161"/>
      <c r="S229" s="161" t="s">
        <v>162</v>
      </c>
      <c r="T229" s="161" t="s">
        <v>184</v>
      </c>
      <c r="U229" s="161">
        <v>6.0000000000000001E-3</v>
      </c>
      <c r="V229" s="161">
        <f>ROUND(E229*U229,2)</f>
        <v>25.55</v>
      </c>
      <c r="W229" s="16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 t="s">
        <v>263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">
      <c r="A230" s="158"/>
      <c r="B230" s="159"/>
      <c r="C230" s="194" t="s">
        <v>406</v>
      </c>
      <c r="D230" s="189"/>
      <c r="E230" s="190">
        <v>4258.5489000000007</v>
      </c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 t="s">
        <v>187</v>
      </c>
      <c r="AH230" s="151">
        <v>0</v>
      </c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">
      <c r="A231" s="176">
        <v>62</v>
      </c>
      <c r="B231" s="177" t="s">
        <v>407</v>
      </c>
      <c r="C231" s="184" t="s">
        <v>408</v>
      </c>
      <c r="D231" s="178" t="s">
        <v>183</v>
      </c>
      <c r="E231" s="179">
        <v>1419.5163</v>
      </c>
      <c r="F231" s="180"/>
      <c r="G231" s="181">
        <f t="shared" ref="G231:G236" si="7">ROUND(E231*F231,2)</f>
        <v>0</v>
      </c>
      <c r="H231" s="162"/>
      <c r="I231" s="161">
        <f t="shared" ref="I231:I236" si="8">ROUND(E231*H231,2)</f>
        <v>0</v>
      </c>
      <c r="J231" s="162"/>
      <c r="K231" s="161">
        <f t="shared" ref="K231:K236" si="9">ROUND(E231*J231,2)</f>
        <v>0</v>
      </c>
      <c r="L231" s="161">
        <v>15</v>
      </c>
      <c r="M231" s="161">
        <f t="shared" ref="M231:M236" si="10">G231*(1+L231/100)</f>
        <v>0</v>
      </c>
      <c r="N231" s="161">
        <v>0</v>
      </c>
      <c r="O231" s="161">
        <f t="shared" ref="O231:O236" si="11">ROUND(E231*N231,2)</f>
        <v>0</v>
      </c>
      <c r="P231" s="161">
        <v>0</v>
      </c>
      <c r="Q231" s="161">
        <f t="shared" ref="Q231:Q236" si="12">ROUND(E231*P231,2)</f>
        <v>0</v>
      </c>
      <c r="R231" s="161"/>
      <c r="S231" s="161" t="s">
        <v>162</v>
      </c>
      <c r="T231" s="161" t="s">
        <v>184</v>
      </c>
      <c r="U231" s="161">
        <v>0.126</v>
      </c>
      <c r="V231" s="161">
        <f t="shared" ref="V231:V236" si="13">ROUND(E231*U231,2)</f>
        <v>178.86</v>
      </c>
      <c r="W231" s="16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 t="s">
        <v>263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">
      <c r="A232" s="176">
        <v>63</v>
      </c>
      <c r="B232" s="177" t="s">
        <v>409</v>
      </c>
      <c r="C232" s="184" t="s">
        <v>410</v>
      </c>
      <c r="D232" s="178" t="s">
        <v>183</v>
      </c>
      <c r="E232" s="179">
        <v>1419.5163</v>
      </c>
      <c r="F232" s="180"/>
      <c r="G232" s="181">
        <f t="shared" si="7"/>
        <v>0</v>
      </c>
      <c r="H232" s="162"/>
      <c r="I232" s="161">
        <f t="shared" si="8"/>
        <v>0</v>
      </c>
      <c r="J232" s="162"/>
      <c r="K232" s="161">
        <f t="shared" si="9"/>
        <v>0</v>
      </c>
      <c r="L232" s="161">
        <v>15</v>
      </c>
      <c r="M232" s="161">
        <f t="shared" si="10"/>
        <v>0</v>
      </c>
      <c r="N232" s="161">
        <v>0</v>
      </c>
      <c r="O232" s="161">
        <f t="shared" si="11"/>
        <v>0</v>
      </c>
      <c r="P232" s="161">
        <v>0</v>
      </c>
      <c r="Q232" s="161">
        <f t="shared" si="12"/>
        <v>0</v>
      </c>
      <c r="R232" s="161"/>
      <c r="S232" s="161" t="s">
        <v>162</v>
      </c>
      <c r="T232" s="161" t="s">
        <v>184</v>
      </c>
      <c r="U232" s="161">
        <v>0.04</v>
      </c>
      <c r="V232" s="161">
        <f t="shared" si="13"/>
        <v>56.78</v>
      </c>
      <c r="W232" s="16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 t="s">
        <v>185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76">
        <v>64</v>
      </c>
      <c r="B233" s="177" t="s">
        <v>411</v>
      </c>
      <c r="C233" s="184" t="s">
        <v>412</v>
      </c>
      <c r="D233" s="178" t="s">
        <v>183</v>
      </c>
      <c r="E233" s="179">
        <v>4258.5489000000007</v>
      </c>
      <c r="F233" s="180"/>
      <c r="G233" s="181">
        <f t="shared" si="7"/>
        <v>0</v>
      </c>
      <c r="H233" s="162"/>
      <c r="I233" s="161">
        <f t="shared" si="8"/>
        <v>0</v>
      </c>
      <c r="J233" s="162"/>
      <c r="K233" s="161">
        <f t="shared" si="9"/>
        <v>0</v>
      </c>
      <c r="L233" s="161">
        <v>15</v>
      </c>
      <c r="M233" s="161">
        <f t="shared" si="10"/>
        <v>0</v>
      </c>
      <c r="N233" s="161">
        <v>0</v>
      </c>
      <c r="O233" s="161">
        <f t="shared" si="11"/>
        <v>0</v>
      </c>
      <c r="P233" s="161">
        <v>0</v>
      </c>
      <c r="Q233" s="161">
        <f t="shared" si="12"/>
        <v>0</v>
      </c>
      <c r="R233" s="161"/>
      <c r="S233" s="161" t="s">
        <v>162</v>
      </c>
      <c r="T233" s="161" t="s">
        <v>184</v>
      </c>
      <c r="U233" s="161">
        <v>0</v>
      </c>
      <c r="V233" s="161">
        <f t="shared" si="13"/>
        <v>0</v>
      </c>
      <c r="W233" s="16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 t="s">
        <v>185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76">
        <v>65</v>
      </c>
      <c r="B234" s="177" t="s">
        <v>413</v>
      </c>
      <c r="C234" s="184" t="s">
        <v>414</v>
      </c>
      <c r="D234" s="178" t="s">
        <v>183</v>
      </c>
      <c r="E234" s="179">
        <v>1419.5163</v>
      </c>
      <c r="F234" s="180"/>
      <c r="G234" s="181">
        <f t="shared" si="7"/>
        <v>0</v>
      </c>
      <c r="H234" s="162"/>
      <c r="I234" s="161">
        <f t="shared" si="8"/>
        <v>0</v>
      </c>
      <c r="J234" s="162"/>
      <c r="K234" s="161">
        <f t="shared" si="9"/>
        <v>0</v>
      </c>
      <c r="L234" s="161">
        <v>15</v>
      </c>
      <c r="M234" s="161">
        <f t="shared" si="10"/>
        <v>0</v>
      </c>
      <c r="N234" s="161">
        <v>0</v>
      </c>
      <c r="O234" s="161">
        <f t="shared" si="11"/>
        <v>0</v>
      </c>
      <c r="P234" s="161">
        <v>0</v>
      </c>
      <c r="Q234" s="161">
        <f t="shared" si="12"/>
        <v>0</v>
      </c>
      <c r="R234" s="161"/>
      <c r="S234" s="161" t="s">
        <v>162</v>
      </c>
      <c r="T234" s="161" t="s">
        <v>184</v>
      </c>
      <c r="U234" s="161">
        <v>2.4E-2</v>
      </c>
      <c r="V234" s="161">
        <f t="shared" si="13"/>
        <v>34.07</v>
      </c>
      <c r="W234" s="16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 t="s">
        <v>185</v>
      </c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76">
        <v>66</v>
      </c>
      <c r="B235" s="177" t="s">
        <v>415</v>
      </c>
      <c r="C235" s="184" t="s">
        <v>416</v>
      </c>
      <c r="D235" s="178" t="s">
        <v>199</v>
      </c>
      <c r="E235" s="179">
        <v>17</v>
      </c>
      <c r="F235" s="180"/>
      <c r="G235" s="181">
        <f t="shared" si="7"/>
        <v>0</v>
      </c>
      <c r="H235" s="162"/>
      <c r="I235" s="161">
        <f t="shared" si="8"/>
        <v>0</v>
      </c>
      <c r="J235" s="162"/>
      <c r="K235" s="161">
        <f t="shared" si="9"/>
        <v>0</v>
      </c>
      <c r="L235" s="161">
        <v>15</v>
      </c>
      <c r="M235" s="161">
        <f t="shared" si="10"/>
        <v>0</v>
      </c>
      <c r="N235" s="161">
        <v>2.2790000000000001E-2</v>
      </c>
      <c r="O235" s="161">
        <f t="shared" si="11"/>
        <v>0.39</v>
      </c>
      <c r="P235" s="161">
        <v>0</v>
      </c>
      <c r="Q235" s="161">
        <f t="shared" si="12"/>
        <v>0</v>
      </c>
      <c r="R235" s="161"/>
      <c r="S235" s="161" t="s">
        <v>162</v>
      </c>
      <c r="T235" s="161" t="s">
        <v>184</v>
      </c>
      <c r="U235" s="161">
        <v>0.20300000000000001</v>
      </c>
      <c r="V235" s="161">
        <f t="shared" si="13"/>
        <v>3.45</v>
      </c>
      <c r="W235" s="16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 t="s">
        <v>185</v>
      </c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">
      <c r="A236" s="170">
        <v>67</v>
      </c>
      <c r="B236" s="171" t="s">
        <v>417</v>
      </c>
      <c r="C236" s="185" t="s">
        <v>418</v>
      </c>
      <c r="D236" s="172" t="s">
        <v>199</v>
      </c>
      <c r="E236" s="173">
        <v>51</v>
      </c>
      <c r="F236" s="174"/>
      <c r="G236" s="175">
        <f t="shared" si="7"/>
        <v>0</v>
      </c>
      <c r="H236" s="162"/>
      <c r="I236" s="161">
        <f t="shared" si="8"/>
        <v>0</v>
      </c>
      <c r="J236" s="162"/>
      <c r="K236" s="161">
        <f t="shared" si="9"/>
        <v>0</v>
      </c>
      <c r="L236" s="161">
        <v>15</v>
      </c>
      <c r="M236" s="161">
        <f t="shared" si="10"/>
        <v>0</v>
      </c>
      <c r="N236" s="161">
        <v>1.7600000000000001E-3</v>
      </c>
      <c r="O236" s="161">
        <f t="shared" si="11"/>
        <v>0.09</v>
      </c>
      <c r="P236" s="161">
        <v>0</v>
      </c>
      <c r="Q236" s="161">
        <f t="shared" si="12"/>
        <v>0</v>
      </c>
      <c r="R236" s="161"/>
      <c r="S236" s="161" t="s">
        <v>162</v>
      </c>
      <c r="T236" s="161" t="s">
        <v>184</v>
      </c>
      <c r="U236" s="161">
        <v>8.0000000000000002E-3</v>
      </c>
      <c r="V236" s="161">
        <f t="shared" si="13"/>
        <v>0.41</v>
      </c>
      <c r="W236" s="16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 t="s">
        <v>185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">
      <c r="A237" s="158"/>
      <c r="B237" s="159"/>
      <c r="C237" s="194" t="s">
        <v>419</v>
      </c>
      <c r="D237" s="189"/>
      <c r="E237" s="190">
        <v>51</v>
      </c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 t="s">
        <v>187</v>
      </c>
      <c r="AH237" s="151">
        <v>0</v>
      </c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">
      <c r="A238" s="176">
        <v>68</v>
      </c>
      <c r="B238" s="177" t="s">
        <v>420</v>
      </c>
      <c r="C238" s="184" t="s">
        <v>421</v>
      </c>
      <c r="D238" s="178" t="s">
        <v>199</v>
      </c>
      <c r="E238" s="179">
        <v>17</v>
      </c>
      <c r="F238" s="180"/>
      <c r="G238" s="181">
        <f>ROUND(E238*F238,2)</f>
        <v>0</v>
      </c>
      <c r="H238" s="162"/>
      <c r="I238" s="161">
        <f>ROUND(E238*H238,2)</f>
        <v>0</v>
      </c>
      <c r="J238" s="162"/>
      <c r="K238" s="161">
        <f>ROUND(E238*J238,2)</f>
        <v>0</v>
      </c>
      <c r="L238" s="161">
        <v>15</v>
      </c>
      <c r="M238" s="161">
        <f>G238*(1+L238/100)</f>
        <v>0</v>
      </c>
      <c r="N238" s="161">
        <v>0</v>
      </c>
      <c r="O238" s="161">
        <f>ROUND(E238*N238,2)</f>
        <v>0</v>
      </c>
      <c r="P238" s="161">
        <v>0</v>
      </c>
      <c r="Q238" s="161">
        <f>ROUND(E238*P238,2)</f>
        <v>0</v>
      </c>
      <c r="R238" s="161"/>
      <c r="S238" s="161" t="s">
        <v>162</v>
      </c>
      <c r="T238" s="161" t="s">
        <v>184</v>
      </c>
      <c r="U238" s="161">
        <v>0.13100000000000001</v>
      </c>
      <c r="V238" s="161">
        <f>ROUND(E238*U238,2)</f>
        <v>2.23</v>
      </c>
      <c r="W238" s="16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 t="s">
        <v>185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">
      <c r="A239" s="176">
        <v>69</v>
      </c>
      <c r="B239" s="177" t="s">
        <v>422</v>
      </c>
      <c r="C239" s="184" t="s">
        <v>423</v>
      </c>
      <c r="D239" s="178" t="s">
        <v>199</v>
      </c>
      <c r="E239" s="179">
        <v>4</v>
      </c>
      <c r="F239" s="180"/>
      <c r="G239" s="181">
        <f>ROUND(E239*F239,2)</f>
        <v>0</v>
      </c>
      <c r="H239" s="162"/>
      <c r="I239" s="161">
        <f>ROUND(E239*H239,2)</f>
        <v>0</v>
      </c>
      <c r="J239" s="162"/>
      <c r="K239" s="161">
        <f>ROUND(E239*J239,2)</f>
        <v>0</v>
      </c>
      <c r="L239" s="161">
        <v>15</v>
      </c>
      <c r="M239" s="161">
        <f>G239*(1+L239/100)</f>
        <v>0</v>
      </c>
      <c r="N239" s="161">
        <v>0</v>
      </c>
      <c r="O239" s="161">
        <f>ROUND(E239*N239,2)</f>
        <v>0</v>
      </c>
      <c r="P239" s="161">
        <v>0</v>
      </c>
      <c r="Q239" s="161">
        <f>ROUND(E239*P239,2)</f>
        <v>0</v>
      </c>
      <c r="R239" s="161"/>
      <c r="S239" s="161" t="s">
        <v>171</v>
      </c>
      <c r="T239" s="161" t="s">
        <v>163</v>
      </c>
      <c r="U239" s="161">
        <v>0</v>
      </c>
      <c r="V239" s="161">
        <f>ROUND(E239*U239,2)</f>
        <v>0</v>
      </c>
      <c r="W239" s="16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 t="s">
        <v>185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x14ac:dyDescent="0.2">
      <c r="A240" s="164" t="s">
        <v>157</v>
      </c>
      <c r="B240" s="165" t="s">
        <v>94</v>
      </c>
      <c r="C240" s="183" t="s">
        <v>95</v>
      </c>
      <c r="D240" s="166"/>
      <c r="E240" s="167"/>
      <c r="F240" s="168"/>
      <c r="G240" s="169">
        <f>SUMIF(AG241:AG248,"&lt;&gt;NOR",G241:G248)</f>
        <v>0</v>
      </c>
      <c r="H240" s="163"/>
      <c r="I240" s="163">
        <f>SUM(I241:I248)</f>
        <v>0</v>
      </c>
      <c r="J240" s="163"/>
      <c r="K240" s="163">
        <f>SUM(K241:K248)</f>
        <v>0</v>
      </c>
      <c r="L240" s="163"/>
      <c r="M240" s="163">
        <f>SUM(M241:M248)</f>
        <v>0</v>
      </c>
      <c r="N240" s="163"/>
      <c r="O240" s="163">
        <f>SUM(O241:O248)</f>
        <v>0.03</v>
      </c>
      <c r="P240" s="163"/>
      <c r="Q240" s="163">
        <f>SUM(Q241:Q248)</f>
        <v>0</v>
      </c>
      <c r="R240" s="163"/>
      <c r="S240" s="163"/>
      <c r="T240" s="163"/>
      <c r="U240" s="163"/>
      <c r="V240" s="163">
        <f>SUM(V241:V248)</f>
        <v>200.82</v>
      </c>
      <c r="W240" s="163"/>
      <c r="AG240" t="s">
        <v>158</v>
      </c>
    </row>
    <row r="241" spans="1:60" outlineLevel="1" x14ac:dyDescent="0.2">
      <c r="A241" s="170">
        <v>70</v>
      </c>
      <c r="B241" s="171" t="s">
        <v>424</v>
      </c>
      <c r="C241" s="185" t="s">
        <v>425</v>
      </c>
      <c r="D241" s="172" t="s">
        <v>183</v>
      </c>
      <c r="E241" s="173">
        <v>652</v>
      </c>
      <c r="F241" s="174"/>
      <c r="G241" s="175">
        <f>ROUND(E241*F241,2)</f>
        <v>0</v>
      </c>
      <c r="H241" s="162"/>
      <c r="I241" s="161">
        <f>ROUND(E241*H241,2)</f>
        <v>0</v>
      </c>
      <c r="J241" s="162"/>
      <c r="K241" s="161">
        <f>ROUND(E241*J241,2)</f>
        <v>0</v>
      </c>
      <c r="L241" s="161">
        <v>15</v>
      </c>
      <c r="M241" s="161">
        <f>G241*(1+L241/100)</f>
        <v>0</v>
      </c>
      <c r="N241" s="161">
        <v>4.0000000000000003E-5</v>
      </c>
      <c r="O241" s="161">
        <f>ROUND(E241*N241,2)</f>
        <v>0.03</v>
      </c>
      <c r="P241" s="161">
        <v>0</v>
      </c>
      <c r="Q241" s="161">
        <f>ROUND(E241*P241,2)</f>
        <v>0</v>
      </c>
      <c r="R241" s="161"/>
      <c r="S241" s="161" t="s">
        <v>162</v>
      </c>
      <c r="T241" s="161" t="s">
        <v>163</v>
      </c>
      <c r="U241" s="161">
        <v>0.30800000000000005</v>
      </c>
      <c r="V241" s="161">
        <f>ROUND(E241*U241,2)</f>
        <v>200.82</v>
      </c>
      <c r="W241" s="16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 t="s">
        <v>263</v>
      </c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 x14ac:dyDescent="0.2">
      <c r="A242" s="158"/>
      <c r="B242" s="159"/>
      <c r="C242" s="194" t="s">
        <v>426</v>
      </c>
      <c r="D242" s="189"/>
      <c r="E242" s="190">
        <v>652</v>
      </c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 t="s">
        <v>187</v>
      </c>
      <c r="AH242" s="151">
        <v>0</v>
      </c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ht="22.5" outlineLevel="1" x14ac:dyDescent="0.2">
      <c r="A243" s="176">
        <v>71</v>
      </c>
      <c r="B243" s="177" t="s">
        <v>427</v>
      </c>
      <c r="C243" s="184" t="s">
        <v>428</v>
      </c>
      <c r="D243" s="178" t="s">
        <v>235</v>
      </c>
      <c r="E243" s="179">
        <v>22</v>
      </c>
      <c r="F243" s="180"/>
      <c r="G243" s="181">
        <f t="shared" ref="G243:G248" si="14">ROUND(E243*F243,2)</f>
        <v>0</v>
      </c>
      <c r="H243" s="162"/>
      <c r="I243" s="161">
        <f t="shared" ref="I243:I248" si="15">ROUND(E243*H243,2)</f>
        <v>0</v>
      </c>
      <c r="J243" s="162"/>
      <c r="K243" s="161">
        <f t="shared" ref="K243:K248" si="16">ROUND(E243*J243,2)</f>
        <v>0</v>
      </c>
      <c r="L243" s="161">
        <v>15</v>
      </c>
      <c r="M243" s="161">
        <f t="shared" ref="M243:M248" si="17">G243*(1+L243/100)</f>
        <v>0</v>
      </c>
      <c r="N243" s="161">
        <v>0</v>
      </c>
      <c r="O243" s="161">
        <f t="shared" ref="O243:O248" si="18">ROUND(E243*N243,2)</f>
        <v>0</v>
      </c>
      <c r="P243" s="161">
        <v>0</v>
      </c>
      <c r="Q243" s="161">
        <f t="shared" ref="Q243:Q248" si="19">ROUND(E243*P243,2)</f>
        <v>0</v>
      </c>
      <c r="R243" s="161"/>
      <c r="S243" s="161" t="s">
        <v>171</v>
      </c>
      <c r="T243" s="161" t="s">
        <v>163</v>
      </c>
      <c r="U243" s="161">
        <v>0</v>
      </c>
      <c r="V243" s="161">
        <f t="shared" ref="V243:V248" si="20">ROUND(E243*U243,2)</f>
        <v>0</v>
      </c>
      <c r="W243" s="16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 t="s">
        <v>429</v>
      </c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ht="22.5" outlineLevel="1" x14ac:dyDescent="0.2">
      <c r="A244" s="176">
        <v>72</v>
      </c>
      <c r="B244" s="177" t="s">
        <v>430</v>
      </c>
      <c r="C244" s="184" t="s">
        <v>431</v>
      </c>
      <c r="D244" s="178" t="s">
        <v>235</v>
      </c>
      <c r="E244" s="179">
        <v>2</v>
      </c>
      <c r="F244" s="180"/>
      <c r="G244" s="181">
        <f t="shared" si="14"/>
        <v>0</v>
      </c>
      <c r="H244" s="162"/>
      <c r="I244" s="161">
        <f t="shared" si="15"/>
        <v>0</v>
      </c>
      <c r="J244" s="162"/>
      <c r="K244" s="161">
        <f t="shared" si="16"/>
        <v>0</v>
      </c>
      <c r="L244" s="161">
        <v>15</v>
      </c>
      <c r="M244" s="161">
        <f t="shared" si="17"/>
        <v>0</v>
      </c>
      <c r="N244" s="161">
        <v>0</v>
      </c>
      <c r="O244" s="161">
        <f t="shared" si="18"/>
        <v>0</v>
      </c>
      <c r="P244" s="161">
        <v>0</v>
      </c>
      <c r="Q244" s="161">
        <f t="shared" si="19"/>
        <v>0</v>
      </c>
      <c r="R244" s="161"/>
      <c r="S244" s="161" t="s">
        <v>171</v>
      </c>
      <c r="T244" s="161" t="s">
        <v>163</v>
      </c>
      <c r="U244" s="161">
        <v>0</v>
      </c>
      <c r="V244" s="161">
        <f t="shared" si="20"/>
        <v>0</v>
      </c>
      <c r="W244" s="16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 t="s">
        <v>429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ht="22.5" outlineLevel="1" x14ac:dyDescent="0.2">
      <c r="A245" s="176">
        <v>73</v>
      </c>
      <c r="B245" s="177" t="s">
        <v>432</v>
      </c>
      <c r="C245" s="184" t="s">
        <v>433</v>
      </c>
      <c r="D245" s="178" t="s">
        <v>235</v>
      </c>
      <c r="E245" s="179">
        <v>1</v>
      </c>
      <c r="F245" s="180"/>
      <c r="G245" s="181">
        <f t="shared" si="14"/>
        <v>0</v>
      </c>
      <c r="H245" s="162"/>
      <c r="I245" s="161">
        <f t="shared" si="15"/>
        <v>0</v>
      </c>
      <c r="J245" s="162"/>
      <c r="K245" s="161">
        <f t="shared" si="16"/>
        <v>0</v>
      </c>
      <c r="L245" s="161">
        <v>15</v>
      </c>
      <c r="M245" s="161">
        <f t="shared" si="17"/>
        <v>0</v>
      </c>
      <c r="N245" s="161">
        <v>0</v>
      </c>
      <c r="O245" s="161">
        <f t="shared" si="18"/>
        <v>0</v>
      </c>
      <c r="P245" s="161">
        <v>0</v>
      </c>
      <c r="Q245" s="161">
        <f t="shared" si="19"/>
        <v>0</v>
      </c>
      <c r="R245" s="161"/>
      <c r="S245" s="161" t="s">
        <v>171</v>
      </c>
      <c r="T245" s="161" t="s">
        <v>163</v>
      </c>
      <c r="U245" s="161">
        <v>0</v>
      </c>
      <c r="V245" s="161">
        <f t="shared" si="20"/>
        <v>0</v>
      </c>
      <c r="W245" s="16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 t="s">
        <v>429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22.5" outlineLevel="1" x14ac:dyDescent="0.2">
      <c r="A246" s="176">
        <v>74</v>
      </c>
      <c r="B246" s="177" t="s">
        <v>434</v>
      </c>
      <c r="C246" s="184" t="s">
        <v>435</v>
      </c>
      <c r="D246" s="178" t="s">
        <v>235</v>
      </c>
      <c r="E246" s="179">
        <v>3</v>
      </c>
      <c r="F246" s="180"/>
      <c r="G246" s="181">
        <f t="shared" si="14"/>
        <v>0</v>
      </c>
      <c r="H246" s="162"/>
      <c r="I246" s="161">
        <f t="shared" si="15"/>
        <v>0</v>
      </c>
      <c r="J246" s="162"/>
      <c r="K246" s="161">
        <f t="shared" si="16"/>
        <v>0</v>
      </c>
      <c r="L246" s="161">
        <v>15</v>
      </c>
      <c r="M246" s="161">
        <f t="shared" si="17"/>
        <v>0</v>
      </c>
      <c r="N246" s="161">
        <v>0</v>
      </c>
      <c r="O246" s="161">
        <f t="shared" si="18"/>
        <v>0</v>
      </c>
      <c r="P246" s="161">
        <v>0</v>
      </c>
      <c r="Q246" s="161">
        <f t="shared" si="19"/>
        <v>0</v>
      </c>
      <c r="R246" s="161"/>
      <c r="S246" s="161" t="s">
        <v>171</v>
      </c>
      <c r="T246" s="161" t="s">
        <v>163</v>
      </c>
      <c r="U246" s="161">
        <v>0</v>
      </c>
      <c r="V246" s="161">
        <f t="shared" si="20"/>
        <v>0</v>
      </c>
      <c r="W246" s="16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 t="s">
        <v>429</v>
      </c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ht="22.5" outlineLevel="1" x14ac:dyDescent="0.2">
      <c r="A247" s="176">
        <v>75</v>
      </c>
      <c r="B247" s="177" t="s">
        <v>436</v>
      </c>
      <c r="C247" s="184" t="s">
        <v>437</v>
      </c>
      <c r="D247" s="178" t="s">
        <v>235</v>
      </c>
      <c r="E247" s="179">
        <v>2</v>
      </c>
      <c r="F247" s="180"/>
      <c r="G247" s="181">
        <f t="shared" si="14"/>
        <v>0</v>
      </c>
      <c r="H247" s="162"/>
      <c r="I247" s="161">
        <f t="shared" si="15"/>
        <v>0</v>
      </c>
      <c r="J247" s="162"/>
      <c r="K247" s="161">
        <f t="shared" si="16"/>
        <v>0</v>
      </c>
      <c r="L247" s="161">
        <v>15</v>
      </c>
      <c r="M247" s="161">
        <f t="shared" si="17"/>
        <v>0</v>
      </c>
      <c r="N247" s="161">
        <v>0</v>
      </c>
      <c r="O247" s="161">
        <f t="shared" si="18"/>
        <v>0</v>
      </c>
      <c r="P247" s="161">
        <v>0</v>
      </c>
      <c r="Q247" s="161">
        <f t="shared" si="19"/>
        <v>0</v>
      </c>
      <c r="R247" s="161"/>
      <c r="S247" s="161" t="s">
        <v>171</v>
      </c>
      <c r="T247" s="161" t="s">
        <v>163</v>
      </c>
      <c r="U247" s="161">
        <v>0</v>
      </c>
      <c r="V247" s="161">
        <f t="shared" si="20"/>
        <v>0</v>
      </c>
      <c r="W247" s="16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 t="s">
        <v>429</v>
      </c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ht="22.5" outlineLevel="1" x14ac:dyDescent="0.2">
      <c r="A248" s="176">
        <v>76</v>
      </c>
      <c r="B248" s="177" t="s">
        <v>438</v>
      </c>
      <c r="C248" s="184" t="s">
        <v>439</v>
      </c>
      <c r="D248" s="178" t="s">
        <v>235</v>
      </c>
      <c r="E248" s="179">
        <v>1</v>
      </c>
      <c r="F248" s="180"/>
      <c r="G248" s="181">
        <f t="shared" si="14"/>
        <v>0</v>
      </c>
      <c r="H248" s="162"/>
      <c r="I248" s="161">
        <f t="shared" si="15"/>
        <v>0</v>
      </c>
      <c r="J248" s="162"/>
      <c r="K248" s="161">
        <f t="shared" si="16"/>
        <v>0</v>
      </c>
      <c r="L248" s="161">
        <v>15</v>
      </c>
      <c r="M248" s="161">
        <f t="shared" si="17"/>
        <v>0</v>
      </c>
      <c r="N248" s="161">
        <v>0</v>
      </c>
      <c r="O248" s="161">
        <f t="shared" si="18"/>
        <v>0</v>
      </c>
      <c r="P248" s="161">
        <v>0</v>
      </c>
      <c r="Q248" s="161">
        <f t="shared" si="19"/>
        <v>0</v>
      </c>
      <c r="R248" s="161"/>
      <c r="S248" s="161" t="s">
        <v>171</v>
      </c>
      <c r="T248" s="161" t="s">
        <v>163</v>
      </c>
      <c r="U248" s="161">
        <v>0</v>
      </c>
      <c r="V248" s="161">
        <f t="shared" si="20"/>
        <v>0</v>
      </c>
      <c r="W248" s="16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 t="s">
        <v>429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x14ac:dyDescent="0.2">
      <c r="A249" s="164" t="s">
        <v>157</v>
      </c>
      <c r="B249" s="165" t="s">
        <v>96</v>
      </c>
      <c r="C249" s="183" t="s">
        <v>97</v>
      </c>
      <c r="D249" s="166"/>
      <c r="E249" s="167"/>
      <c r="F249" s="168"/>
      <c r="G249" s="169">
        <f>SUMIF(AG250:AG262,"&lt;&gt;NOR",G250:G262)</f>
        <v>0</v>
      </c>
      <c r="H249" s="163"/>
      <c r="I249" s="163">
        <f>SUM(I250:I262)</f>
        <v>0</v>
      </c>
      <c r="J249" s="163"/>
      <c r="K249" s="163">
        <f>SUM(K250:K262)</f>
        <v>0</v>
      </c>
      <c r="L249" s="163"/>
      <c r="M249" s="163">
        <f>SUM(M250:M262)</f>
        <v>0</v>
      </c>
      <c r="N249" s="163"/>
      <c r="O249" s="163">
        <f>SUM(O250:O262)</f>
        <v>0.09</v>
      </c>
      <c r="P249" s="163"/>
      <c r="Q249" s="163">
        <f>SUM(Q250:Q262)</f>
        <v>52.72</v>
      </c>
      <c r="R249" s="163"/>
      <c r="S249" s="163"/>
      <c r="T249" s="163"/>
      <c r="U249" s="163"/>
      <c r="V249" s="163">
        <f>SUM(V250:V262)</f>
        <v>156.15</v>
      </c>
      <c r="W249" s="163"/>
      <c r="AG249" t="s">
        <v>158</v>
      </c>
    </row>
    <row r="250" spans="1:60" outlineLevel="1" x14ac:dyDescent="0.2">
      <c r="A250" s="170">
        <v>77</v>
      </c>
      <c r="B250" s="171" t="s">
        <v>440</v>
      </c>
      <c r="C250" s="185" t="s">
        <v>441</v>
      </c>
      <c r="D250" s="172" t="s">
        <v>183</v>
      </c>
      <c r="E250" s="173">
        <v>114.7</v>
      </c>
      <c r="F250" s="174"/>
      <c r="G250" s="175">
        <f>ROUND(E250*F250,2)</f>
        <v>0</v>
      </c>
      <c r="H250" s="162"/>
      <c r="I250" s="161">
        <f>ROUND(E250*H250,2)</f>
        <v>0</v>
      </c>
      <c r="J250" s="162"/>
      <c r="K250" s="161">
        <f>ROUND(E250*J250,2)</f>
        <v>0</v>
      </c>
      <c r="L250" s="161">
        <v>15</v>
      </c>
      <c r="M250" s="161">
        <f>G250*(1+L250/100)</f>
        <v>0</v>
      </c>
      <c r="N250" s="161">
        <v>6.7000000000000002E-4</v>
      </c>
      <c r="O250" s="161">
        <f>ROUND(E250*N250,2)</f>
        <v>0.08</v>
      </c>
      <c r="P250" s="161">
        <v>0.13100000000000001</v>
      </c>
      <c r="Q250" s="161">
        <f>ROUND(E250*P250,2)</f>
        <v>15.03</v>
      </c>
      <c r="R250" s="161"/>
      <c r="S250" s="161" t="s">
        <v>184</v>
      </c>
      <c r="T250" s="161" t="s">
        <v>184</v>
      </c>
      <c r="U250" s="161">
        <v>0.20700000000000002</v>
      </c>
      <c r="V250" s="161">
        <f>ROUND(E250*U250,2)</f>
        <v>23.74</v>
      </c>
      <c r="W250" s="16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 t="s">
        <v>185</v>
      </c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outlineLevel="1" x14ac:dyDescent="0.2">
      <c r="A251" s="158"/>
      <c r="B251" s="159"/>
      <c r="C251" s="194" t="s">
        <v>318</v>
      </c>
      <c r="D251" s="189"/>
      <c r="E251" s="190">
        <v>114.7</v>
      </c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 t="s">
        <v>187</v>
      </c>
      <c r="AH251" s="151">
        <v>0</v>
      </c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 x14ac:dyDescent="0.2">
      <c r="A252" s="170">
        <v>78</v>
      </c>
      <c r="B252" s="171" t="s">
        <v>442</v>
      </c>
      <c r="C252" s="185" t="s">
        <v>443</v>
      </c>
      <c r="D252" s="172" t="s">
        <v>183</v>
      </c>
      <c r="E252" s="173">
        <v>1.2000000000000002</v>
      </c>
      <c r="F252" s="174"/>
      <c r="G252" s="175">
        <f>ROUND(E252*F252,2)</f>
        <v>0</v>
      </c>
      <c r="H252" s="162"/>
      <c r="I252" s="161">
        <f>ROUND(E252*H252,2)</f>
        <v>0</v>
      </c>
      <c r="J252" s="162"/>
      <c r="K252" s="161">
        <f>ROUND(E252*J252,2)</f>
        <v>0</v>
      </c>
      <c r="L252" s="161">
        <v>15</v>
      </c>
      <c r="M252" s="161">
        <f>G252*(1+L252/100)</f>
        <v>0</v>
      </c>
      <c r="N252" s="161">
        <v>6.7000000000000002E-4</v>
      </c>
      <c r="O252" s="161">
        <f>ROUND(E252*N252,2)</f>
        <v>0</v>
      </c>
      <c r="P252" s="161">
        <v>5.5E-2</v>
      </c>
      <c r="Q252" s="161">
        <f>ROUND(E252*P252,2)</f>
        <v>7.0000000000000007E-2</v>
      </c>
      <c r="R252" s="161"/>
      <c r="S252" s="161" t="s">
        <v>162</v>
      </c>
      <c r="T252" s="161" t="s">
        <v>184</v>
      </c>
      <c r="U252" s="161">
        <v>0.38100000000000001</v>
      </c>
      <c r="V252" s="161">
        <f>ROUND(E252*U252,2)</f>
        <v>0.46</v>
      </c>
      <c r="W252" s="16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 t="s">
        <v>185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">
      <c r="A253" s="158"/>
      <c r="B253" s="159"/>
      <c r="C253" s="194" t="s">
        <v>444</v>
      </c>
      <c r="D253" s="189"/>
      <c r="E253" s="190">
        <v>1.2000000000000002</v>
      </c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 t="s">
        <v>187</v>
      </c>
      <c r="AH253" s="151">
        <v>0</v>
      </c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">
      <c r="A254" s="176">
        <v>79</v>
      </c>
      <c r="B254" s="177" t="s">
        <v>445</v>
      </c>
      <c r="C254" s="184" t="s">
        <v>446</v>
      </c>
      <c r="D254" s="178" t="s">
        <v>235</v>
      </c>
      <c r="E254" s="179">
        <v>1</v>
      </c>
      <c r="F254" s="180"/>
      <c r="G254" s="181">
        <f>ROUND(E254*F254,2)</f>
        <v>0</v>
      </c>
      <c r="H254" s="162"/>
      <c r="I254" s="161">
        <f>ROUND(E254*H254,2)</f>
        <v>0</v>
      </c>
      <c r="J254" s="162"/>
      <c r="K254" s="161">
        <f>ROUND(E254*J254,2)</f>
        <v>0</v>
      </c>
      <c r="L254" s="161">
        <v>15</v>
      </c>
      <c r="M254" s="161">
        <f>G254*(1+L254/100)</f>
        <v>0</v>
      </c>
      <c r="N254" s="161">
        <v>0</v>
      </c>
      <c r="O254" s="161">
        <f>ROUND(E254*N254,2)</f>
        <v>0</v>
      </c>
      <c r="P254" s="161">
        <v>0</v>
      </c>
      <c r="Q254" s="161">
        <f>ROUND(E254*P254,2)</f>
        <v>0</v>
      </c>
      <c r="R254" s="161"/>
      <c r="S254" s="161" t="s">
        <v>162</v>
      </c>
      <c r="T254" s="161" t="s">
        <v>184</v>
      </c>
      <c r="U254" s="161">
        <v>0.05</v>
      </c>
      <c r="V254" s="161">
        <f>ROUND(E254*U254,2)</f>
        <v>0.05</v>
      </c>
      <c r="W254" s="16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 t="s">
        <v>185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 x14ac:dyDescent="0.2">
      <c r="A255" s="170">
        <v>80</v>
      </c>
      <c r="B255" s="171" t="s">
        <v>447</v>
      </c>
      <c r="C255" s="185" t="s">
        <v>448</v>
      </c>
      <c r="D255" s="172" t="s">
        <v>183</v>
      </c>
      <c r="E255" s="173">
        <v>1.7730000000000001</v>
      </c>
      <c r="F255" s="174"/>
      <c r="G255" s="175">
        <f>ROUND(E255*F255,2)</f>
        <v>0</v>
      </c>
      <c r="H255" s="162"/>
      <c r="I255" s="161">
        <f>ROUND(E255*H255,2)</f>
        <v>0</v>
      </c>
      <c r="J255" s="162"/>
      <c r="K255" s="161">
        <f>ROUND(E255*J255,2)</f>
        <v>0</v>
      </c>
      <c r="L255" s="161">
        <v>15</v>
      </c>
      <c r="M255" s="161">
        <f>G255*(1+L255/100)</f>
        <v>0</v>
      </c>
      <c r="N255" s="161">
        <v>1.17E-3</v>
      </c>
      <c r="O255" s="161">
        <f>ROUND(E255*N255,2)</f>
        <v>0</v>
      </c>
      <c r="P255" s="161">
        <v>7.6000000000000012E-2</v>
      </c>
      <c r="Q255" s="161">
        <f>ROUND(E255*P255,2)</f>
        <v>0.13</v>
      </c>
      <c r="R255" s="161"/>
      <c r="S255" s="161" t="s">
        <v>162</v>
      </c>
      <c r="T255" s="161" t="s">
        <v>184</v>
      </c>
      <c r="U255" s="161">
        <v>0.93900000000000006</v>
      </c>
      <c r="V255" s="161">
        <f>ROUND(E255*U255,2)</f>
        <v>1.66</v>
      </c>
      <c r="W255" s="16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 t="s">
        <v>185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">
      <c r="A256" s="158"/>
      <c r="B256" s="159"/>
      <c r="C256" s="194" t="s">
        <v>449</v>
      </c>
      <c r="D256" s="189"/>
      <c r="E256" s="190">
        <v>1.7730000000000001</v>
      </c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 t="s">
        <v>187</v>
      </c>
      <c r="AH256" s="151">
        <v>0</v>
      </c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 x14ac:dyDescent="0.2">
      <c r="A257" s="170">
        <v>81</v>
      </c>
      <c r="B257" s="171" t="s">
        <v>450</v>
      </c>
      <c r="C257" s="185" t="s">
        <v>451</v>
      </c>
      <c r="D257" s="172" t="s">
        <v>183</v>
      </c>
      <c r="E257" s="173">
        <v>5.6000000000000005</v>
      </c>
      <c r="F257" s="174"/>
      <c r="G257" s="175">
        <f>ROUND(E257*F257,2)</f>
        <v>0</v>
      </c>
      <c r="H257" s="162"/>
      <c r="I257" s="161">
        <f>ROUND(E257*H257,2)</f>
        <v>0</v>
      </c>
      <c r="J257" s="162"/>
      <c r="K257" s="161">
        <f>ROUND(E257*J257,2)</f>
        <v>0</v>
      </c>
      <c r="L257" s="161">
        <v>15</v>
      </c>
      <c r="M257" s="161">
        <f>G257*(1+L257/100)</f>
        <v>0</v>
      </c>
      <c r="N257" s="161">
        <v>9.2000000000000003E-4</v>
      </c>
      <c r="O257" s="161">
        <f>ROUND(E257*N257,2)</f>
        <v>0.01</v>
      </c>
      <c r="P257" s="161">
        <v>0.04</v>
      </c>
      <c r="Q257" s="161">
        <f>ROUND(E257*P257,2)</f>
        <v>0.22</v>
      </c>
      <c r="R257" s="161"/>
      <c r="S257" s="161" t="s">
        <v>162</v>
      </c>
      <c r="T257" s="161" t="s">
        <v>184</v>
      </c>
      <c r="U257" s="161">
        <v>0.37300000000000005</v>
      </c>
      <c r="V257" s="161">
        <f>ROUND(E257*U257,2)</f>
        <v>2.09</v>
      </c>
      <c r="W257" s="16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 t="s">
        <v>185</v>
      </c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outlineLevel="1" x14ac:dyDescent="0.2">
      <c r="A258" s="158"/>
      <c r="B258" s="159"/>
      <c r="C258" s="194" t="s">
        <v>452</v>
      </c>
      <c r="D258" s="189"/>
      <c r="E258" s="190">
        <v>5.6000000000000005</v>
      </c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 t="s">
        <v>187</v>
      </c>
      <c r="AH258" s="151">
        <v>0</v>
      </c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 x14ac:dyDescent="0.2">
      <c r="A259" s="176">
        <v>82</v>
      </c>
      <c r="B259" s="177" t="s">
        <v>453</v>
      </c>
      <c r="C259" s="184" t="s">
        <v>454</v>
      </c>
      <c r="D259" s="178" t="s">
        <v>183</v>
      </c>
      <c r="E259" s="179">
        <v>1120</v>
      </c>
      <c r="F259" s="180"/>
      <c r="G259" s="181">
        <f>ROUND(E259*F259,2)</f>
        <v>0</v>
      </c>
      <c r="H259" s="162"/>
      <c r="I259" s="161">
        <f>ROUND(E259*H259,2)</f>
        <v>0</v>
      </c>
      <c r="J259" s="162"/>
      <c r="K259" s="161">
        <f>ROUND(E259*J259,2)</f>
        <v>0</v>
      </c>
      <c r="L259" s="161">
        <v>15</v>
      </c>
      <c r="M259" s="161">
        <f>G259*(1+L259/100)</f>
        <v>0</v>
      </c>
      <c r="N259" s="161">
        <v>0</v>
      </c>
      <c r="O259" s="161">
        <f>ROUND(E259*N259,2)</f>
        <v>0</v>
      </c>
      <c r="P259" s="161">
        <v>2.9000000000000001E-2</v>
      </c>
      <c r="Q259" s="161">
        <f>ROUND(E259*P259,2)</f>
        <v>32.479999999999997</v>
      </c>
      <c r="R259" s="161"/>
      <c r="S259" s="161" t="s">
        <v>162</v>
      </c>
      <c r="T259" s="161" t="s">
        <v>184</v>
      </c>
      <c r="U259" s="161">
        <v>0.1</v>
      </c>
      <c r="V259" s="161">
        <f>ROUND(E259*U259,2)</f>
        <v>112</v>
      </c>
      <c r="W259" s="16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 t="s">
        <v>185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outlineLevel="1" x14ac:dyDescent="0.2">
      <c r="A260" s="176">
        <v>83</v>
      </c>
      <c r="B260" s="177" t="s">
        <v>455</v>
      </c>
      <c r="C260" s="184" t="s">
        <v>456</v>
      </c>
      <c r="D260" s="178" t="s">
        <v>183</v>
      </c>
      <c r="E260" s="179">
        <v>80.758500000000012</v>
      </c>
      <c r="F260" s="180"/>
      <c r="G260" s="181">
        <f>ROUND(E260*F260,2)</f>
        <v>0</v>
      </c>
      <c r="H260" s="162"/>
      <c r="I260" s="161">
        <f>ROUND(E260*H260,2)</f>
        <v>0</v>
      </c>
      <c r="J260" s="162"/>
      <c r="K260" s="161">
        <f>ROUND(E260*J260,2)</f>
        <v>0</v>
      </c>
      <c r="L260" s="161">
        <v>15</v>
      </c>
      <c r="M260" s="161">
        <f>G260*(1+L260/100)</f>
        <v>0</v>
      </c>
      <c r="N260" s="161">
        <v>0</v>
      </c>
      <c r="O260" s="161">
        <f>ROUND(E260*N260,2)</f>
        <v>0</v>
      </c>
      <c r="P260" s="161">
        <v>5.9000000000000004E-2</v>
      </c>
      <c r="Q260" s="161">
        <f>ROUND(E260*P260,2)</f>
        <v>4.76</v>
      </c>
      <c r="R260" s="161"/>
      <c r="S260" s="161" t="s">
        <v>162</v>
      </c>
      <c r="T260" s="161" t="s">
        <v>184</v>
      </c>
      <c r="U260" s="161">
        <v>0.2</v>
      </c>
      <c r="V260" s="161">
        <f>ROUND(E260*U260,2)</f>
        <v>16.149999999999999</v>
      </c>
      <c r="W260" s="16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 t="s">
        <v>185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">
      <c r="A261" s="170">
        <v>84</v>
      </c>
      <c r="B261" s="171" t="s">
        <v>457</v>
      </c>
      <c r="C261" s="185" t="s">
        <v>458</v>
      </c>
      <c r="D261" s="172" t="s">
        <v>369</v>
      </c>
      <c r="E261" s="173">
        <v>31</v>
      </c>
      <c r="F261" s="174"/>
      <c r="G261" s="175">
        <f>ROUND(E261*F261,2)</f>
        <v>0</v>
      </c>
      <c r="H261" s="162"/>
      <c r="I261" s="161">
        <f>ROUND(E261*H261,2)</f>
        <v>0</v>
      </c>
      <c r="J261" s="162"/>
      <c r="K261" s="161">
        <f>ROUND(E261*J261,2)</f>
        <v>0</v>
      </c>
      <c r="L261" s="161">
        <v>15</v>
      </c>
      <c r="M261" s="161">
        <f>G261*(1+L261/100)</f>
        <v>0</v>
      </c>
      <c r="N261" s="161">
        <v>0</v>
      </c>
      <c r="O261" s="161">
        <f>ROUND(E261*N261,2)</f>
        <v>0</v>
      </c>
      <c r="P261" s="161">
        <v>1E-3</v>
      </c>
      <c r="Q261" s="161">
        <f>ROUND(E261*P261,2)</f>
        <v>0.03</v>
      </c>
      <c r="R261" s="161"/>
      <c r="S261" s="161" t="s">
        <v>171</v>
      </c>
      <c r="T261" s="161" t="s">
        <v>163</v>
      </c>
      <c r="U261" s="161">
        <v>0</v>
      </c>
      <c r="V261" s="161">
        <f>ROUND(E261*U261,2)</f>
        <v>0</v>
      </c>
      <c r="W261" s="16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 t="s">
        <v>185</v>
      </c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">
      <c r="A262" s="158"/>
      <c r="B262" s="159"/>
      <c r="C262" s="194" t="s">
        <v>459</v>
      </c>
      <c r="D262" s="189"/>
      <c r="E262" s="190">
        <v>31</v>
      </c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 t="s">
        <v>187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x14ac:dyDescent="0.2">
      <c r="A263" s="164" t="s">
        <v>157</v>
      </c>
      <c r="B263" s="165" t="s">
        <v>98</v>
      </c>
      <c r="C263" s="183" t="s">
        <v>99</v>
      </c>
      <c r="D263" s="166"/>
      <c r="E263" s="167"/>
      <c r="F263" s="168"/>
      <c r="G263" s="169">
        <f>SUMIF(AG264:AG264,"&lt;&gt;NOR",G264:G264)</f>
        <v>0</v>
      </c>
      <c r="H263" s="163"/>
      <c r="I263" s="163">
        <f>SUM(I264:I264)</f>
        <v>0</v>
      </c>
      <c r="J263" s="163"/>
      <c r="K263" s="163">
        <f>SUM(K264:K264)</f>
        <v>0</v>
      </c>
      <c r="L263" s="163"/>
      <c r="M263" s="163">
        <f>SUM(M264:M264)</f>
        <v>0</v>
      </c>
      <c r="N263" s="163"/>
      <c r="O263" s="163">
        <f>SUM(O264:O264)</f>
        <v>0</v>
      </c>
      <c r="P263" s="163"/>
      <c r="Q263" s="163">
        <f>SUM(Q264:Q264)</f>
        <v>0</v>
      </c>
      <c r="R263" s="163"/>
      <c r="S263" s="163"/>
      <c r="T263" s="163"/>
      <c r="U263" s="163"/>
      <c r="V263" s="163">
        <f>SUM(V264:V264)</f>
        <v>702.99</v>
      </c>
      <c r="W263" s="163"/>
      <c r="AG263" t="s">
        <v>158</v>
      </c>
    </row>
    <row r="264" spans="1:60" outlineLevel="1" x14ac:dyDescent="0.2">
      <c r="A264" s="176">
        <v>85</v>
      </c>
      <c r="B264" s="177" t="s">
        <v>460</v>
      </c>
      <c r="C264" s="184" t="s">
        <v>461</v>
      </c>
      <c r="D264" s="178" t="s">
        <v>223</v>
      </c>
      <c r="E264" s="179">
        <v>375.52983</v>
      </c>
      <c r="F264" s="180"/>
      <c r="G264" s="181">
        <f>ROUND(E264*F264,2)</f>
        <v>0</v>
      </c>
      <c r="H264" s="162"/>
      <c r="I264" s="161">
        <f>ROUND(E264*H264,2)</f>
        <v>0</v>
      </c>
      <c r="J264" s="162"/>
      <c r="K264" s="161">
        <f>ROUND(E264*J264,2)</f>
        <v>0</v>
      </c>
      <c r="L264" s="161">
        <v>15</v>
      </c>
      <c r="M264" s="161">
        <f>G264*(1+L264/100)</f>
        <v>0</v>
      </c>
      <c r="N264" s="161">
        <v>0</v>
      </c>
      <c r="O264" s="161">
        <f>ROUND(E264*N264,2)</f>
        <v>0</v>
      </c>
      <c r="P264" s="161">
        <v>0</v>
      </c>
      <c r="Q264" s="161">
        <f>ROUND(E264*P264,2)</f>
        <v>0</v>
      </c>
      <c r="R264" s="161"/>
      <c r="S264" s="161" t="s">
        <v>162</v>
      </c>
      <c r="T264" s="161" t="s">
        <v>184</v>
      </c>
      <c r="U264" s="161">
        <v>1.8720000000000001</v>
      </c>
      <c r="V264" s="161">
        <f>ROUND(E264*U264,2)</f>
        <v>702.99</v>
      </c>
      <c r="W264" s="16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 t="s">
        <v>462</v>
      </c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x14ac:dyDescent="0.2">
      <c r="A265" s="164" t="s">
        <v>157</v>
      </c>
      <c r="B265" s="165" t="s">
        <v>100</v>
      </c>
      <c r="C265" s="183" t="s">
        <v>101</v>
      </c>
      <c r="D265" s="166"/>
      <c r="E265" s="167"/>
      <c r="F265" s="168"/>
      <c r="G265" s="169">
        <f>SUMIF(AG266:AG272,"&lt;&gt;NOR",G266:G272)</f>
        <v>0</v>
      </c>
      <c r="H265" s="163"/>
      <c r="I265" s="163">
        <f>SUM(I266:I272)</f>
        <v>0</v>
      </c>
      <c r="J265" s="163"/>
      <c r="K265" s="163">
        <f>SUM(K266:K272)</f>
        <v>0</v>
      </c>
      <c r="L265" s="163"/>
      <c r="M265" s="163">
        <f>SUM(M266:M272)</f>
        <v>0</v>
      </c>
      <c r="N265" s="163"/>
      <c r="O265" s="163">
        <f>SUM(O266:O272)</f>
        <v>1.01</v>
      </c>
      <c r="P265" s="163"/>
      <c r="Q265" s="163">
        <f>SUM(Q266:Q272)</f>
        <v>0</v>
      </c>
      <c r="R265" s="163"/>
      <c r="S265" s="163"/>
      <c r="T265" s="163"/>
      <c r="U265" s="163"/>
      <c r="V265" s="163">
        <f>SUM(V266:V272)</f>
        <v>77.61</v>
      </c>
      <c r="W265" s="163"/>
      <c r="AG265" t="s">
        <v>158</v>
      </c>
    </row>
    <row r="266" spans="1:60" ht="22.5" outlineLevel="1" x14ac:dyDescent="0.2">
      <c r="A266" s="170">
        <v>86</v>
      </c>
      <c r="B266" s="171" t="s">
        <v>463</v>
      </c>
      <c r="C266" s="185" t="s">
        <v>464</v>
      </c>
      <c r="D266" s="172" t="s">
        <v>183</v>
      </c>
      <c r="E266" s="173">
        <v>114.7</v>
      </c>
      <c r="F266" s="174"/>
      <c r="G266" s="175">
        <f>ROUND(E266*F266,2)</f>
        <v>0</v>
      </c>
      <c r="H266" s="162"/>
      <c r="I266" s="161">
        <f>ROUND(E266*H266,2)</f>
        <v>0</v>
      </c>
      <c r="J266" s="162"/>
      <c r="K266" s="161">
        <f>ROUND(E266*J266,2)</f>
        <v>0</v>
      </c>
      <c r="L266" s="161">
        <v>15</v>
      </c>
      <c r="M266" s="161">
        <f>G266*(1+L266/100)</f>
        <v>0</v>
      </c>
      <c r="N266" s="161">
        <v>7.1000000000000002E-4</v>
      </c>
      <c r="O266" s="161">
        <f>ROUND(E266*N266,2)</f>
        <v>0.08</v>
      </c>
      <c r="P266" s="161">
        <v>0</v>
      </c>
      <c r="Q266" s="161">
        <f>ROUND(E266*P266,2)</f>
        <v>0</v>
      </c>
      <c r="R266" s="161"/>
      <c r="S266" s="161" t="s">
        <v>162</v>
      </c>
      <c r="T266" s="161" t="s">
        <v>184</v>
      </c>
      <c r="U266" s="161">
        <v>0.34</v>
      </c>
      <c r="V266" s="161">
        <f>ROUND(E266*U266,2)</f>
        <v>39</v>
      </c>
      <c r="W266" s="16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 t="s">
        <v>185</v>
      </c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 x14ac:dyDescent="0.2">
      <c r="A267" s="158"/>
      <c r="B267" s="159"/>
      <c r="C267" s="194" t="s">
        <v>465</v>
      </c>
      <c r="D267" s="189"/>
      <c r="E267" s="190">
        <v>114.7</v>
      </c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 t="s">
        <v>187</v>
      </c>
      <c r="AH267" s="151">
        <v>0</v>
      </c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ht="22.5" outlineLevel="1" x14ac:dyDescent="0.2">
      <c r="A268" s="170">
        <v>87</v>
      </c>
      <c r="B268" s="171" t="s">
        <v>466</v>
      </c>
      <c r="C268" s="185" t="s">
        <v>467</v>
      </c>
      <c r="D268" s="172" t="s">
        <v>183</v>
      </c>
      <c r="E268" s="173">
        <v>3.3150000000000004</v>
      </c>
      <c r="F268" s="174"/>
      <c r="G268" s="175">
        <f>ROUND(E268*F268,2)</f>
        <v>0</v>
      </c>
      <c r="H268" s="162"/>
      <c r="I268" s="161">
        <f>ROUND(E268*H268,2)</f>
        <v>0</v>
      </c>
      <c r="J268" s="162"/>
      <c r="K268" s="161">
        <f>ROUND(E268*J268,2)</f>
        <v>0</v>
      </c>
      <c r="L268" s="161">
        <v>15</v>
      </c>
      <c r="M268" s="161">
        <f>G268*(1+L268/100)</f>
        <v>0</v>
      </c>
      <c r="N268" s="161">
        <v>7.3000000000000001E-3</v>
      </c>
      <c r="O268" s="161">
        <f>ROUND(E268*N268,2)</f>
        <v>0.02</v>
      </c>
      <c r="P268" s="161">
        <v>0</v>
      </c>
      <c r="Q268" s="161">
        <f>ROUND(E268*P268,2)</f>
        <v>0</v>
      </c>
      <c r="R268" s="161"/>
      <c r="S268" s="161" t="s">
        <v>162</v>
      </c>
      <c r="T268" s="161" t="s">
        <v>184</v>
      </c>
      <c r="U268" s="161">
        <v>0.26908000000000004</v>
      </c>
      <c r="V268" s="161">
        <f>ROUND(E268*U268,2)</f>
        <v>0.89</v>
      </c>
      <c r="W268" s="16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 t="s">
        <v>468</v>
      </c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">
      <c r="A269" s="158"/>
      <c r="B269" s="159"/>
      <c r="C269" s="194" t="s">
        <v>469</v>
      </c>
      <c r="D269" s="189"/>
      <c r="E269" s="190">
        <v>3.3150000000000004</v>
      </c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 t="s">
        <v>187</v>
      </c>
      <c r="AH269" s="151">
        <v>0</v>
      </c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ht="22.5" outlineLevel="1" x14ac:dyDescent="0.2">
      <c r="A270" s="170">
        <v>88</v>
      </c>
      <c r="B270" s="171" t="s">
        <v>470</v>
      </c>
      <c r="C270" s="185" t="s">
        <v>471</v>
      </c>
      <c r="D270" s="172" t="s">
        <v>183</v>
      </c>
      <c r="E270" s="173">
        <v>114.7</v>
      </c>
      <c r="F270" s="174"/>
      <c r="G270" s="175">
        <f>ROUND(E270*F270,2)</f>
        <v>0</v>
      </c>
      <c r="H270" s="162"/>
      <c r="I270" s="161">
        <f>ROUND(E270*H270,2)</f>
        <v>0</v>
      </c>
      <c r="J270" s="162"/>
      <c r="K270" s="161">
        <f>ROUND(E270*J270,2)</f>
        <v>0</v>
      </c>
      <c r="L270" s="161">
        <v>15</v>
      </c>
      <c r="M270" s="161">
        <f>G270*(1+L270/100)</f>
        <v>0</v>
      </c>
      <c r="N270" s="161">
        <v>7.9400000000000009E-3</v>
      </c>
      <c r="O270" s="161">
        <f>ROUND(E270*N270,2)</f>
        <v>0.91</v>
      </c>
      <c r="P270" s="161">
        <v>0</v>
      </c>
      <c r="Q270" s="161">
        <f>ROUND(E270*P270,2)</f>
        <v>0</v>
      </c>
      <c r="R270" s="161"/>
      <c r="S270" s="161" t="s">
        <v>162</v>
      </c>
      <c r="T270" s="161" t="s">
        <v>184</v>
      </c>
      <c r="U270" s="161">
        <v>0.32769000000000004</v>
      </c>
      <c r="V270" s="161">
        <f>ROUND(E270*U270,2)</f>
        <v>37.590000000000003</v>
      </c>
      <c r="W270" s="16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 t="s">
        <v>468</v>
      </c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 x14ac:dyDescent="0.2">
      <c r="A271" s="158"/>
      <c r="B271" s="159"/>
      <c r="C271" s="194" t="s">
        <v>318</v>
      </c>
      <c r="D271" s="189"/>
      <c r="E271" s="190">
        <v>114.7</v>
      </c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 t="s">
        <v>187</v>
      </c>
      <c r="AH271" s="151">
        <v>0</v>
      </c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outlineLevel="1" x14ac:dyDescent="0.2">
      <c r="A272" s="176">
        <v>89</v>
      </c>
      <c r="B272" s="177" t="s">
        <v>472</v>
      </c>
      <c r="C272" s="184" t="s">
        <v>473</v>
      </c>
      <c r="D272" s="178" t="s">
        <v>223</v>
      </c>
      <c r="E272" s="179">
        <v>8.1440000000000012E-2</v>
      </c>
      <c r="F272" s="180"/>
      <c r="G272" s="181">
        <f>ROUND(E272*F272,2)</f>
        <v>0</v>
      </c>
      <c r="H272" s="162"/>
      <c r="I272" s="161">
        <f>ROUND(E272*H272,2)</f>
        <v>0</v>
      </c>
      <c r="J272" s="162"/>
      <c r="K272" s="161">
        <f>ROUND(E272*J272,2)</f>
        <v>0</v>
      </c>
      <c r="L272" s="161">
        <v>15</v>
      </c>
      <c r="M272" s="161">
        <f>G272*(1+L272/100)</f>
        <v>0</v>
      </c>
      <c r="N272" s="161">
        <v>0</v>
      </c>
      <c r="O272" s="161">
        <f>ROUND(E272*N272,2)</f>
        <v>0</v>
      </c>
      <c r="P272" s="161">
        <v>0</v>
      </c>
      <c r="Q272" s="161">
        <f>ROUND(E272*P272,2)</f>
        <v>0</v>
      </c>
      <c r="R272" s="161"/>
      <c r="S272" s="161" t="s">
        <v>162</v>
      </c>
      <c r="T272" s="161" t="s">
        <v>184</v>
      </c>
      <c r="U272" s="161">
        <v>1.5670000000000002</v>
      </c>
      <c r="V272" s="161">
        <f>ROUND(E272*U272,2)</f>
        <v>0.13</v>
      </c>
      <c r="W272" s="16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 t="s">
        <v>462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x14ac:dyDescent="0.2">
      <c r="A273" s="164" t="s">
        <v>157</v>
      </c>
      <c r="B273" s="165" t="s">
        <v>102</v>
      </c>
      <c r="C273" s="183" t="s">
        <v>103</v>
      </c>
      <c r="D273" s="166"/>
      <c r="E273" s="167"/>
      <c r="F273" s="168"/>
      <c r="G273" s="169">
        <f>SUMIF(AG274:AG287,"&lt;&gt;NOR",G274:G287)</f>
        <v>0</v>
      </c>
      <c r="H273" s="163"/>
      <c r="I273" s="163">
        <f>SUM(I274:I287)</f>
        <v>0</v>
      </c>
      <c r="J273" s="163"/>
      <c r="K273" s="163">
        <f>SUM(K274:K287)</f>
        <v>0</v>
      </c>
      <c r="L273" s="163"/>
      <c r="M273" s="163">
        <f>SUM(M274:M287)</f>
        <v>0</v>
      </c>
      <c r="N273" s="163"/>
      <c r="O273" s="163">
        <f>SUM(O274:O287)</f>
        <v>3.65</v>
      </c>
      <c r="P273" s="163"/>
      <c r="Q273" s="163">
        <f>SUM(Q274:Q287)</f>
        <v>0</v>
      </c>
      <c r="R273" s="163"/>
      <c r="S273" s="163"/>
      <c r="T273" s="163"/>
      <c r="U273" s="163"/>
      <c r="V273" s="163">
        <f>SUM(V274:V287)</f>
        <v>140.88000000000002</v>
      </c>
      <c r="W273" s="163"/>
      <c r="AG273" t="s">
        <v>158</v>
      </c>
    </row>
    <row r="274" spans="1:60" ht="22.5" outlineLevel="1" x14ac:dyDescent="0.2">
      <c r="A274" s="170">
        <v>90</v>
      </c>
      <c r="B274" s="171" t="s">
        <v>474</v>
      </c>
      <c r="C274" s="185" t="s">
        <v>475</v>
      </c>
      <c r="D274" s="172" t="s">
        <v>183</v>
      </c>
      <c r="E274" s="173">
        <v>3.3150000000000004</v>
      </c>
      <c r="F274" s="174"/>
      <c r="G274" s="175">
        <f>ROUND(E274*F274,2)</f>
        <v>0</v>
      </c>
      <c r="H274" s="162"/>
      <c r="I274" s="161">
        <f>ROUND(E274*H274,2)</f>
        <v>0</v>
      </c>
      <c r="J274" s="162"/>
      <c r="K274" s="161">
        <f>ROUND(E274*J274,2)</f>
        <v>0</v>
      </c>
      <c r="L274" s="161">
        <v>15</v>
      </c>
      <c r="M274" s="161">
        <f>G274*(1+L274/100)</f>
        <v>0</v>
      </c>
      <c r="N274" s="161">
        <v>1.7000000000000001E-4</v>
      </c>
      <c r="O274" s="161">
        <f>ROUND(E274*N274,2)</f>
        <v>0</v>
      </c>
      <c r="P274" s="161">
        <v>0</v>
      </c>
      <c r="Q274" s="161">
        <f>ROUND(E274*P274,2)</f>
        <v>0</v>
      </c>
      <c r="R274" s="161"/>
      <c r="S274" s="161" t="s">
        <v>162</v>
      </c>
      <c r="T274" s="161" t="s">
        <v>184</v>
      </c>
      <c r="U274" s="161">
        <v>0.13300000000000001</v>
      </c>
      <c r="V274" s="161">
        <f>ROUND(E274*U274,2)</f>
        <v>0.44</v>
      </c>
      <c r="W274" s="16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 t="s">
        <v>185</v>
      </c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1" x14ac:dyDescent="0.2">
      <c r="A275" s="158"/>
      <c r="B275" s="159"/>
      <c r="C275" s="194" t="s">
        <v>469</v>
      </c>
      <c r="D275" s="189"/>
      <c r="E275" s="190">
        <v>3.3150000000000004</v>
      </c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 t="s">
        <v>187</v>
      </c>
      <c r="AH275" s="151">
        <v>0</v>
      </c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ht="22.5" outlineLevel="1" x14ac:dyDescent="0.2">
      <c r="A276" s="170">
        <v>91</v>
      </c>
      <c r="B276" s="171" t="s">
        <v>476</v>
      </c>
      <c r="C276" s="185" t="s">
        <v>477</v>
      </c>
      <c r="D276" s="172" t="s">
        <v>183</v>
      </c>
      <c r="E276" s="173">
        <v>3.3150000000000004</v>
      </c>
      <c r="F276" s="174"/>
      <c r="G276" s="175">
        <f>ROUND(E276*F276,2)</f>
        <v>0</v>
      </c>
      <c r="H276" s="162"/>
      <c r="I276" s="161">
        <f>ROUND(E276*H276,2)</f>
        <v>0</v>
      </c>
      <c r="J276" s="162"/>
      <c r="K276" s="161">
        <f>ROUND(E276*J276,2)</f>
        <v>0</v>
      </c>
      <c r="L276" s="161">
        <v>15</v>
      </c>
      <c r="M276" s="161">
        <f>G276*(1+L276/100)</f>
        <v>0</v>
      </c>
      <c r="N276" s="161">
        <v>3.0000000000000003E-4</v>
      </c>
      <c r="O276" s="161">
        <f>ROUND(E276*N276,2)</f>
        <v>0</v>
      </c>
      <c r="P276" s="161">
        <v>0</v>
      </c>
      <c r="Q276" s="161">
        <f>ROUND(E276*P276,2)</f>
        <v>0</v>
      </c>
      <c r="R276" s="161"/>
      <c r="S276" s="161" t="s">
        <v>162</v>
      </c>
      <c r="T276" s="161" t="s">
        <v>184</v>
      </c>
      <c r="U276" s="161">
        <v>2.75E-2</v>
      </c>
      <c r="V276" s="161">
        <f>ROUND(E276*U276,2)</f>
        <v>0.09</v>
      </c>
      <c r="W276" s="16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 t="s">
        <v>185</v>
      </c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outlineLevel="1" x14ac:dyDescent="0.2">
      <c r="A277" s="158"/>
      <c r="B277" s="159"/>
      <c r="C277" s="194" t="s">
        <v>469</v>
      </c>
      <c r="D277" s="189"/>
      <c r="E277" s="190">
        <v>3.3150000000000004</v>
      </c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 t="s">
        <v>187</v>
      </c>
      <c r="AH277" s="151">
        <v>0</v>
      </c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ht="22.5" outlineLevel="1" x14ac:dyDescent="0.2">
      <c r="A278" s="170">
        <v>92</v>
      </c>
      <c r="B278" s="171" t="s">
        <v>478</v>
      </c>
      <c r="C278" s="185" t="s">
        <v>479</v>
      </c>
      <c r="D278" s="172" t="s">
        <v>183</v>
      </c>
      <c r="E278" s="173">
        <v>652</v>
      </c>
      <c r="F278" s="174"/>
      <c r="G278" s="175">
        <f>ROUND(E278*F278,2)</f>
        <v>0</v>
      </c>
      <c r="H278" s="162"/>
      <c r="I278" s="161">
        <f>ROUND(E278*H278,2)</f>
        <v>0</v>
      </c>
      <c r="J278" s="162"/>
      <c r="K278" s="161">
        <f>ROUND(E278*J278,2)</f>
        <v>0</v>
      </c>
      <c r="L278" s="161">
        <v>15</v>
      </c>
      <c r="M278" s="161">
        <f>G278*(1+L278/100)</f>
        <v>0</v>
      </c>
      <c r="N278" s="161">
        <v>5.5300000000000002E-3</v>
      </c>
      <c r="O278" s="161">
        <f>ROUND(E278*N278,2)</f>
        <v>3.61</v>
      </c>
      <c r="P278" s="161">
        <v>0</v>
      </c>
      <c r="Q278" s="161">
        <f>ROUND(E278*P278,2)</f>
        <v>0</v>
      </c>
      <c r="R278" s="161"/>
      <c r="S278" s="161" t="s">
        <v>162</v>
      </c>
      <c r="T278" s="161" t="s">
        <v>184</v>
      </c>
      <c r="U278" s="161">
        <v>0.2</v>
      </c>
      <c r="V278" s="161">
        <f>ROUND(E278*U278,2)</f>
        <v>130.4</v>
      </c>
      <c r="W278" s="16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 t="s">
        <v>185</v>
      </c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 x14ac:dyDescent="0.2">
      <c r="A279" s="158"/>
      <c r="B279" s="159"/>
      <c r="C279" s="194" t="s">
        <v>480</v>
      </c>
      <c r="D279" s="189"/>
      <c r="E279" s="190">
        <v>652</v>
      </c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 t="s">
        <v>187</v>
      </c>
      <c r="AH279" s="151">
        <v>0</v>
      </c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ht="22.5" outlineLevel="1" x14ac:dyDescent="0.2">
      <c r="A280" s="170">
        <v>93</v>
      </c>
      <c r="B280" s="171" t="s">
        <v>481</v>
      </c>
      <c r="C280" s="185" t="s">
        <v>482</v>
      </c>
      <c r="D280" s="172" t="s">
        <v>183</v>
      </c>
      <c r="E280" s="173">
        <v>3.3150000000000004</v>
      </c>
      <c r="F280" s="174"/>
      <c r="G280" s="175">
        <f>ROUND(E280*F280,2)</f>
        <v>0</v>
      </c>
      <c r="H280" s="162"/>
      <c r="I280" s="161">
        <f>ROUND(E280*H280,2)</f>
        <v>0</v>
      </c>
      <c r="J280" s="162"/>
      <c r="K280" s="161">
        <f>ROUND(E280*J280,2)</f>
        <v>0</v>
      </c>
      <c r="L280" s="161">
        <v>15</v>
      </c>
      <c r="M280" s="161">
        <f>G280*(1+L280/100)</f>
        <v>0</v>
      </c>
      <c r="N280" s="161">
        <v>1.1050000000000001E-2</v>
      </c>
      <c r="O280" s="161">
        <f>ROUND(E280*N280,2)</f>
        <v>0.04</v>
      </c>
      <c r="P280" s="161">
        <v>0</v>
      </c>
      <c r="Q280" s="161">
        <f>ROUND(E280*P280,2)</f>
        <v>0</v>
      </c>
      <c r="R280" s="161"/>
      <c r="S280" s="161" t="s">
        <v>162</v>
      </c>
      <c r="T280" s="161" t="s">
        <v>184</v>
      </c>
      <c r="U280" s="161">
        <v>0.4</v>
      </c>
      <c r="V280" s="161">
        <f>ROUND(E280*U280,2)</f>
        <v>1.33</v>
      </c>
      <c r="W280" s="16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 t="s">
        <v>185</v>
      </c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">
      <c r="A281" s="158"/>
      <c r="B281" s="159"/>
      <c r="C281" s="194" t="s">
        <v>469</v>
      </c>
      <c r="D281" s="189"/>
      <c r="E281" s="190">
        <v>3.3150000000000004</v>
      </c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 t="s">
        <v>187</v>
      </c>
      <c r="AH281" s="151">
        <v>0</v>
      </c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ht="22.5" outlineLevel="1" x14ac:dyDescent="0.2">
      <c r="A282" s="170">
        <v>94</v>
      </c>
      <c r="B282" s="171" t="s">
        <v>483</v>
      </c>
      <c r="C282" s="185" t="s">
        <v>484</v>
      </c>
      <c r="D282" s="172" t="s">
        <v>183</v>
      </c>
      <c r="E282" s="173">
        <v>3.3150000000000004</v>
      </c>
      <c r="F282" s="174"/>
      <c r="G282" s="175">
        <f>ROUND(E282*F282,2)</f>
        <v>0</v>
      </c>
      <c r="H282" s="162"/>
      <c r="I282" s="161">
        <f>ROUND(E282*H282,2)</f>
        <v>0</v>
      </c>
      <c r="J282" s="162"/>
      <c r="K282" s="161">
        <f>ROUND(E282*J282,2)</f>
        <v>0</v>
      </c>
      <c r="L282" s="161">
        <v>15</v>
      </c>
      <c r="M282" s="161">
        <f>G282*(1+L282/100)</f>
        <v>0</v>
      </c>
      <c r="N282" s="161">
        <v>0</v>
      </c>
      <c r="O282" s="161">
        <f>ROUND(E282*N282,2)</f>
        <v>0</v>
      </c>
      <c r="P282" s="161">
        <v>0</v>
      </c>
      <c r="Q282" s="161">
        <f>ROUND(E282*P282,2)</f>
        <v>0</v>
      </c>
      <c r="R282" s="161"/>
      <c r="S282" s="161" t="s">
        <v>162</v>
      </c>
      <c r="T282" s="161" t="s">
        <v>184</v>
      </c>
      <c r="U282" s="161">
        <v>0.1</v>
      </c>
      <c r="V282" s="161">
        <f>ROUND(E282*U282,2)</f>
        <v>0.33</v>
      </c>
      <c r="W282" s="16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 t="s">
        <v>185</v>
      </c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outlineLevel="1" x14ac:dyDescent="0.2">
      <c r="A283" s="158"/>
      <c r="B283" s="159"/>
      <c r="C283" s="194" t="s">
        <v>469</v>
      </c>
      <c r="D283" s="189"/>
      <c r="E283" s="190">
        <v>3.3150000000000004</v>
      </c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 t="s">
        <v>187</v>
      </c>
      <c r="AH283" s="151">
        <v>0</v>
      </c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ht="22.5" outlineLevel="1" x14ac:dyDescent="0.2">
      <c r="A284" s="170">
        <v>95</v>
      </c>
      <c r="B284" s="171" t="s">
        <v>485</v>
      </c>
      <c r="C284" s="185" t="s">
        <v>486</v>
      </c>
      <c r="D284" s="172" t="s">
        <v>183</v>
      </c>
      <c r="E284" s="173">
        <v>3.3150000000000004</v>
      </c>
      <c r="F284" s="174"/>
      <c r="G284" s="175">
        <f>ROUND(E284*F284,2)</f>
        <v>0</v>
      </c>
      <c r="H284" s="162"/>
      <c r="I284" s="161">
        <f>ROUND(E284*H284,2)</f>
        <v>0</v>
      </c>
      <c r="J284" s="162"/>
      <c r="K284" s="161">
        <f>ROUND(E284*J284,2)</f>
        <v>0</v>
      </c>
      <c r="L284" s="161">
        <v>15</v>
      </c>
      <c r="M284" s="161">
        <f>G284*(1+L284/100)</f>
        <v>0</v>
      </c>
      <c r="N284" s="161">
        <v>3.0000000000000001E-5</v>
      </c>
      <c r="O284" s="161">
        <f>ROUND(E284*N284,2)</f>
        <v>0</v>
      </c>
      <c r="P284" s="161">
        <v>0</v>
      </c>
      <c r="Q284" s="161">
        <f>ROUND(E284*P284,2)</f>
        <v>0</v>
      </c>
      <c r="R284" s="161"/>
      <c r="S284" s="161" t="s">
        <v>162</v>
      </c>
      <c r="T284" s="161" t="s">
        <v>184</v>
      </c>
      <c r="U284" s="161">
        <v>0.11765</v>
      </c>
      <c r="V284" s="161">
        <f>ROUND(E284*U284,2)</f>
        <v>0.39</v>
      </c>
      <c r="W284" s="16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 t="s">
        <v>185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outlineLevel="1" x14ac:dyDescent="0.2">
      <c r="A285" s="158"/>
      <c r="B285" s="159"/>
      <c r="C285" s="194" t="s">
        <v>469</v>
      </c>
      <c r="D285" s="189"/>
      <c r="E285" s="190">
        <v>3.3150000000000004</v>
      </c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 t="s">
        <v>187</v>
      </c>
      <c r="AH285" s="151">
        <v>0</v>
      </c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ht="22.5" outlineLevel="1" x14ac:dyDescent="0.2">
      <c r="A286" s="176">
        <v>96</v>
      </c>
      <c r="B286" s="177" t="s">
        <v>487</v>
      </c>
      <c r="C286" s="184" t="s">
        <v>488</v>
      </c>
      <c r="D286" s="178" t="s">
        <v>183</v>
      </c>
      <c r="E286" s="179">
        <v>3.3150000000000004</v>
      </c>
      <c r="F286" s="180"/>
      <c r="G286" s="181">
        <f>ROUND(E286*F286,2)</f>
        <v>0</v>
      </c>
      <c r="H286" s="162"/>
      <c r="I286" s="161">
        <f>ROUND(E286*H286,2)</f>
        <v>0</v>
      </c>
      <c r="J286" s="162"/>
      <c r="K286" s="161">
        <f>ROUND(E286*J286,2)</f>
        <v>0</v>
      </c>
      <c r="L286" s="161">
        <v>15</v>
      </c>
      <c r="M286" s="161">
        <f>G286*(1+L286/100)</f>
        <v>0</v>
      </c>
      <c r="N286" s="161">
        <v>0</v>
      </c>
      <c r="O286" s="161">
        <f>ROUND(E286*N286,2)</f>
        <v>0</v>
      </c>
      <c r="P286" s="161">
        <v>0</v>
      </c>
      <c r="Q286" s="161">
        <f>ROUND(E286*P286,2)</f>
        <v>0</v>
      </c>
      <c r="R286" s="161"/>
      <c r="S286" s="161" t="s">
        <v>162</v>
      </c>
      <c r="T286" s="161" t="s">
        <v>184</v>
      </c>
      <c r="U286" s="161">
        <v>0.13400000000000001</v>
      </c>
      <c r="V286" s="161">
        <f>ROUND(E286*U286,2)</f>
        <v>0.44</v>
      </c>
      <c r="W286" s="16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 t="s">
        <v>185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1" x14ac:dyDescent="0.2">
      <c r="A287" s="176">
        <v>97</v>
      </c>
      <c r="B287" s="177" t="s">
        <v>489</v>
      </c>
      <c r="C287" s="184" t="s">
        <v>490</v>
      </c>
      <c r="D287" s="178" t="s">
        <v>223</v>
      </c>
      <c r="E287" s="179">
        <v>3.64385</v>
      </c>
      <c r="F287" s="180"/>
      <c r="G287" s="181">
        <f>ROUND(E287*F287,2)</f>
        <v>0</v>
      </c>
      <c r="H287" s="162"/>
      <c r="I287" s="161">
        <f>ROUND(E287*H287,2)</f>
        <v>0</v>
      </c>
      <c r="J287" s="162"/>
      <c r="K287" s="161">
        <f>ROUND(E287*J287,2)</f>
        <v>0</v>
      </c>
      <c r="L287" s="161">
        <v>15</v>
      </c>
      <c r="M287" s="161">
        <f>G287*(1+L287/100)</f>
        <v>0</v>
      </c>
      <c r="N287" s="161">
        <v>0</v>
      </c>
      <c r="O287" s="161">
        <f>ROUND(E287*N287,2)</f>
        <v>0</v>
      </c>
      <c r="P287" s="161">
        <v>0</v>
      </c>
      <c r="Q287" s="161">
        <f>ROUND(E287*P287,2)</f>
        <v>0</v>
      </c>
      <c r="R287" s="161"/>
      <c r="S287" s="161" t="s">
        <v>162</v>
      </c>
      <c r="T287" s="161" t="s">
        <v>184</v>
      </c>
      <c r="U287" s="161">
        <v>2.048</v>
      </c>
      <c r="V287" s="161">
        <f>ROUND(E287*U287,2)</f>
        <v>7.46</v>
      </c>
      <c r="W287" s="16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 t="s">
        <v>462</v>
      </c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x14ac:dyDescent="0.2">
      <c r="A288" s="164" t="s">
        <v>157</v>
      </c>
      <c r="B288" s="165" t="s">
        <v>104</v>
      </c>
      <c r="C288" s="183" t="s">
        <v>105</v>
      </c>
      <c r="D288" s="166"/>
      <c r="E288" s="167"/>
      <c r="F288" s="168"/>
      <c r="G288" s="169">
        <f>SUMIF(AG289:AG294,"&lt;&gt;NOR",G289:G294)</f>
        <v>0</v>
      </c>
      <c r="H288" s="163"/>
      <c r="I288" s="163">
        <f>SUM(I289:I294)</f>
        <v>0</v>
      </c>
      <c r="J288" s="163"/>
      <c r="K288" s="163">
        <f>SUM(K289:K294)</f>
        <v>0</v>
      </c>
      <c r="L288" s="163"/>
      <c r="M288" s="163">
        <f>SUM(M289:M294)</f>
        <v>0</v>
      </c>
      <c r="N288" s="163"/>
      <c r="O288" s="163">
        <f>SUM(O289:O294)</f>
        <v>2.0599999999999996</v>
      </c>
      <c r="P288" s="163"/>
      <c r="Q288" s="163">
        <f>SUM(Q289:Q294)</f>
        <v>0</v>
      </c>
      <c r="R288" s="163"/>
      <c r="S288" s="163"/>
      <c r="T288" s="163"/>
      <c r="U288" s="163"/>
      <c r="V288" s="163">
        <f>SUM(V289:V294)</f>
        <v>147.02000000000001</v>
      </c>
      <c r="W288" s="163"/>
      <c r="AG288" t="s">
        <v>158</v>
      </c>
    </row>
    <row r="289" spans="1:60" ht="22.5" outlineLevel="1" x14ac:dyDescent="0.2">
      <c r="A289" s="170">
        <v>98</v>
      </c>
      <c r="B289" s="171" t="s">
        <v>491</v>
      </c>
      <c r="C289" s="185" t="s">
        <v>492</v>
      </c>
      <c r="D289" s="172" t="s">
        <v>183</v>
      </c>
      <c r="E289" s="173">
        <v>652</v>
      </c>
      <c r="F289" s="174"/>
      <c r="G289" s="175">
        <f>ROUND(E289*F289,2)</f>
        <v>0</v>
      </c>
      <c r="H289" s="162"/>
      <c r="I289" s="161">
        <f>ROUND(E289*H289,2)</f>
        <v>0</v>
      </c>
      <c r="J289" s="162"/>
      <c r="K289" s="161">
        <f>ROUND(E289*J289,2)</f>
        <v>0</v>
      </c>
      <c r="L289" s="161">
        <v>15</v>
      </c>
      <c r="M289" s="161">
        <f>G289*(1+L289/100)</f>
        <v>0</v>
      </c>
      <c r="N289" s="161">
        <v>0</v>
      </c>
      <c r="O289" s="161">
        <f>ROUND(E289*N289,2)</f>
        <v>0</v>
      </c>
      <c r="P289" s="161">
        <v>0</v>
      </c>
      <c r="Q289" s="161">
        <f>ROUND(E289*P289,2)</f>
        <v>0</v>
      </c>
      <c r="R289" s="161"/>
      <c r="S289" s="161" t="s">
        <v>162</v>
      </c>
      <c r="T289" s="161" t="s">
        <v>184</v>
      </c>
      <c r="U289" s="161">
        <v>0.15000000000000002</v>
      </c>
      <c r="V289" s="161">
        <f>ROUND(E289*U289,2)</f>
        <v>97.8</v>
      </c>
      <c r="W289" s="16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 t="s">
        <v>185</v>
      </c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 x14ac:dyDescent="0.2">
      <c r="A290" s="158"/>
      <c r="B290" s="159"/>
      <c r="C290" s="194" t="s">
        <v>493</v>
      </c>
      <c r="D290" s="189"/>
      <c r="E290" s="190">
        <v>652</v>
      </c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 t="s">
        <v>187</v>
      </c>
      <c r="AH290" s="151">
        <v>0</v>
      </c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outlineLevel="1" x14ac:dyDescent="0.2">
      <c r="A291" s="176">
        <v>99</v>
      </c>
      <c r="B291" s="177" t="s">
        <v>494</v>
      </c>
      <c r="C291" s="184" t="s">
        <v>495</v>
      </c>
      <c r="D291" s="178" t="s">
        <v>183</v>
      </c>
      <c r="E291" s="179">
        <v>652</v>
      </c>
      <c r="F291" s="180"/>
      <c r="G291" s="181">
        <f>ROUND(E291*F291,2)</f>
        <v>0</v>
      </c>
      <c r="H291" s="162"/>
      <c r="I291" s="161">
        <f>ROUND(E291*H291,2)</f>
        <v>0</v>
      </c>
      <c r="J291" s="162"/>
      <c r="K291" s="161">
        <f>ROUND(E291*J291,2)</f>
        <v>0</v>
      </c>
      <c r="L291" s="161">
        <v>15</v>
      </c>
      <c r="M291" s="161">
        <f>G291*(1+L291/100)</f>
        <v>0</v>
      </c>
      <c r="N291" s="161">
        <v>1.0000000000000001E-5</v>
      </c>
      <c r="O291" s="161">
        <f>ROUND(E291*N291,2)</f>
        <v>0.01</v>
      </c>
      <c r="P291" s="161">
        <v>0</v>
      </c>
      <c r="Q291" s="161">
        <f>ROUND(E291*P291,2)</f>
        <v>0</v>
      </c>
      <c r="R291" s="161"/>
      <c r="S291" s="161" t="s">
        <v>162</v>
      </c>
      <c r="T291" s="161" t="s">
        <v>184</v>
      </c>
      <c r="U291" s="161">
        <v>7.0000000000000007E-2</v>
      </c>
      <c r="V291" s="161">
        <f>ROUND(E291*U291,2)</f>
        <v>45.64</v>
      </c>
      <c r="W291" s="16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 t="s">
        <v>185</v>
      </c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outlineLevel="1" x14ac:dyDescent="0.2">
      <c r="A292" s="170">
        <v>100</v>
      </c>
      <c r="B292" s="171" t="s">
        <v>496</v>
      </c>
      <c r="C292" s="185" t="s">
        <v>497</v>
      </c>
      <c r="D292" s="172" t="s">
        <v>183</v>
      </c>
      <c r="E292" s="173">
        <v>1369.2</v>
      </c>
      <c r="F292" s="174"/>
      <c r="G292" s="175">
        <f>ROUND(E292*F292,2)</f>
        <v>0</v>
      </c>
      <c r="H292" s="162"/>
      <c r="I292" s="161">
        <f>ROUND(E292*H292,2)</f>
        <v>0</v>
      </c>
      <c r="J292" s="162"/>
      <c r="K292" s="161">
        <f>ROUND(E292*J292,2)</f>
        <v>0</v>
      </c>
      <c r="L292" s="161">
        <v>15</v>
      </c>
      <c r="M292" s="161">
        <f>G292*(1+L292/100)</f>
        <v>0</v>
      </c>
      <c r="N292" s="161">
        <v>1.5E-3</v>
      </c>
      <c r="O292" s="161">
        <f>ROUND(E292*N292,2)</f>
        <v>2.0499999999999998</v>
      </c>
      <c r="P292" s="161">
        <v>0</v>
      </c>
      <c r="Q292" s="161">
        <f>ROUND(E292*P292,2)</f>
        <v>0</v>
      </c>
      <c r="R292" s="161" t="s">
        <v>224</v>
      </c>
      <c r="S292" s="161" t="s">
        <v>162</v>
      </c>
      <c r="T292" s="161" t="s">
        <v>184</v>
      </c>
      <c r="U292" s="161">
        <v>0</v>
      </c>
      <c r="V292" s="161">
        <f>ROUND(E292*U292,2)</f>
        <v>0</v>
      </c>
      <c r="W292" s="16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 t="s">
        <v>225</v>
      </c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 x14ac:dyDescent="0.2">
      <c r="A293" s="158"/>
      <c r="B293" s="159"/>
      <c r="C293" s="194" t="s">
        <v>498</v>
      </c>
      <c r="D293" s="189"/>
      <c r="E293" s="190">
        <v>1369.2</v>
      </c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 t="s">
        <v>187</v>
      </c>
      <c r="AH293" s="151">
        <v>0</v>
      </c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outlineLevel="1" x14ac:dyDescent="0.2">
      <c r="A294" s="176">
        <v>101</v>
      </c>
      <c r="B294" s="177" t="s">
        <v>499</v>
      </c>
      <c r="C294" s="184" t="s">
        <v>500</v>
      </c>
      <c r="D294" s="178" t="s">
        <v>223</v>
      </c>
      <c r="E294" s="179">
        <v>2.0603200000000004</v>
      </c>
      <c r="F294" s="180"/>
      <c r="G294" s="181">
        <f>ROUND(E294*F294,2)</f>
        <v>0</v>
      </c>
      <c r="H294" s="162"/>
      <c r="I294" s="161">
        <f>ROUND(E294*H294,2)</f>
        <v>0</v>
      </c>
      <c r="J294" s="162"/>
      <c r="K294" s="161">
        <f>ROUND(E294*J294,2)</f>
        <v>0</v>
      </c>
      <c r="L294" s="161">
        <v>15</v>
      </c>
      <c r="M294" s="161">
        <f>G294*(1+L294/100)</f>
        <v>0</v>
      </c>
      <c r="N294" s="161">
        <v>0</v>
      </c>
      <c r="O294" s="161">
        <f>ROUND(E294*N294,2)</f>
        <v>0</v>
      </c>
      <c r="P294" s="161">
        <v>0</v>
      </c>
      <c r="Q294" s="161">
        <f>ROUND(E294*P294,2)</f>
        <v>0</v>
      </c>
      <c r="R294" s="161"/>
      <c r="S294" s="161" t="s">
        <v>162</v>
      </c>
      <c r="T294" s="161" t="s">
        <v>184</v>
      </c>
      <c r="U294" s="161">
        <v>1.7400000000000002</v>
      </c>
      <c r="V294" s="161">
        <f>ROUND(E294*U294,2)</f>
        <v>3.58</v>
      </c>
      <c r="W294" s="16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 t="s">
        <v>462</v>
      </c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x14ac:dyDescent="0.2">
      <c r="A295" s="164" t="s">
        <v>157</v>
      </c>
      <c r="B295" s="165" t="s">
        <v>106</v>
      </c>
      <c r="C295" s="183" t="s">
        <v>107</v>
      </c>
      <c r="D295" s="166"/>
      <c r="E295" s="167"/>
      <c r="F295" s="168"/>
      <c r="G295" s="169">
        <f>SUMIF(AG296:AG298,"&lt;&gt;NOR",G296:G298)</f>
        <v>0</v>
      </c>
      <c r="H295" s="163"/>
      <c r="I295" s="163">
        <f>SUM(I296:I298)</f>
        <v>0</v>
      </c>
      <c r="J295" s="163"/>
      <c r="K295" s="163">
        <f>SUM(K296:K298)</f>
        <v>0</v>
      </c>
      <c r="L295" s="163"/>
      <c r="M295" s="163">
        <f>SUM(M296:M298)</f>
        <v>0</v>
      </c>
      <c r="N295" s="163"/>
      <c r="O295" s="163">
        <f>SUM(O296:O298)</f>
        <v>0.46</v>
      </c>
      <c r="P295" s="163"/>
      <c r="Q295" s="163">
        <f>SUM(Q296:Q298)</f>
        <v>0</v>
      </c>
      <c r="R295" s="163"/>
      <c r="S295" s="163"/>
      <c r="T295" s="163"/>
      <c r="U295" s="163"/>
      <c r="V295" s="163">
        <f>SUM(V296:V298)</f>
        <v>3</v>
      </c>
      <c r="W295" s="163"/>
      <c r="AG295" t="s">
        <v>158</v>
      </c>
    </row>
    <row r="296" spans="1:60" outlineLevel="1" x14ac:dyDescent="0.2">
      <c r="A296" s="176">
        <v>102</v>
      </c>
      <c r="B296" s="177" t="s">
        <v>501</v>
      </c>
      <c r="C296" s="184" t="s">
        <v>502</v>
      </c>
      <c r="D296" s="178" t="s">
        <v>235</v>
      </c>
      <c r="E296" s="179">
        <v>6</v>
      </c>
      <c r="F296" s="180"/>
      <c r="G296" s="181">
        <f>ROUND(E296*F296,2)</f>
        <v>0</v>
      </c>
      <c r="H296" s="162"/>
      <c r="I296" s="161">
        <f>ROUND(E296*H296,2)</f>
        <v>0</v>
      </c>
      <c r="J296" s="162"/>
      <c r="K296" s="161">
        <f>ROUND(E296*J296,2)</f>
        <v>0</v>
      </c>
      <c r="L296" s="161">
        <v>15</v>
      </c>
      <c r="M296" s="161">
        <f>G296*(1+L296/100)</f>
        <v>0</v>
      </c>
      <c r="N296" s="161">
        <v>7.6430000000000012E-2</v>
      </c>
      <c r="O296" s="161">
        <f>ROUND(E296*N296,2)</f>
        <v>0.46</v>
      </c>
      <c r="P296" s="161">
        <v>0</v>
      </c>
      <c r="Q296" s="161">
        <f>ROUND(E296*P296,2)</f>
        <v>0</v>
      </c>
      <c r="R296" s="161"/>
      <c r="S296" s="161" t="s">
        <v>162</v>
      </c>
      <c r="T296" s="161" t="s">
        <v>184</v>
      </c>
      <c r="U296" s="161">
        <v>0.5</v>
      </c>
      <c r="V296" s="161">
        <f>ROUND(E296*U296,2)</f>
        <v>3</v>
      </c>
      <c r="W296" s="16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 t="s">
        <v>185</v>
      </c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">
      <c r="A297" s="170">
        <v>103</v>
      </c>
      <c r="B297" s="171" t="s">
        <v>503</v>
      </c>
      <c r="C297" s="185" t="s">
        <v>504</v>
      </c>
      <c r="D297" s="172" t="s">
        <v>505</v>
      </c>
      <c r="E297" s="173">
        <v>6</v>
      </c>
      <c r="F297" s="174"/>
      <c r="G297" s="175">
        <f>ROUND(E297*F297,2)</f>
        <v>0</v>
      </c>
      <c r="H297" s="162"/>
      <c r="I297" s="161">
        <f>ROUND(E297*H297,2)</f>
        <v>0</v>
      </c>
      <c r="J297" s="162"/>
      <c r="K297" s="161">
        <f>ROUND(E297*J297,2)</f>
        <v>0</v>
      </c>
      <c r="L297" s="161">
        <v>15</v>
      </c>
      <c r="M297" s="161">
        <f>G297*(1+L297/100)</f>
        <v>0</v>
      </c>
      <c r="N297" s="161">
        <v>0</v>
      </c>
      <c r="O297" s="161">
        <f>ROUND(E297*N297,2)</f>
        <v>0</v>
      </c>
      <c r="P297" s="161">
        <v>0</v>
      </c>
      <c r="Q297" s="161">
        <f>ROUND(E297*P297,2)</f>
        <v>0</v>
      </c>
      <c r="R297" s="161"/>
      <c r="S297" s="161" t="s">
        <v>171</v>
      </c>
      <c r="T297" s="161" t="s">
        <v>163</v>
      </c>
      <c r="U297" s="161">
        <v>0</v>
      </c>
      <c r="V297" s="161">
        <f>ROUND(E297*U297,2)</f>
        <v>0</v>
      </c>
      <c r="W297" s="16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 t="s">
        <v>185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1" x14ac:dyDescent="0.2">
      <c r="A298" s="158">
        <v>104</v>
      </c>
      <c r="B298" s="159" t="s">
        <v>506</v>
      </c>
      <c r="C298" s="197" t="s">
        <v>507</v>
      </c>
      <c r="D298" s="160" t="s">
        <v>0</v>
      </c>
      <c r="E298" s="193"/>
      <c r="F298" s="162"/>
      <c r="G298" s="161">
        <f>ROUND(E298*F298,2)</f>
        <v>0</v>
      </c>
      <c r="H298" s="162"/>
      <c r="I298" s="161">
        <f>ROUND(E298*H298,2)</f>
        <v>0</v>
      </c>
      <c r="J298" s="162"/>
      <c r="K298" s="161">
        <f>ROUND(E298*J298,2)</f>
        <v>0</v>
      </c>
      <c r="L298" s="161">
        <v>15</v>
      </c>
      <c r="M298" s="161">
        <f>G298*(1+L298/100)</f>
        <v>0</v>
      </c>
      <c r="N298" s="161">
        <v>0</v>
      </c>
      <c r="O298" s="161">
        <f>ROUND(E298*N298,2)</f>
        <v>0</v>
      </c>
      <c r="P298" s="161">
        <v>0</v>
      </c>
      <c r="Q298" s="161">
        <f>ROUND(E298*P298,2)</f>
        <v>0</v>
      </c>
      <c r="R298" s="161"/>
      <c r="S298" s="161" t="s">
        <v>162</v>
      </c>
      <c r="T298" s="161" t="s">
        <v>184</v>
      </c>
      <c r="U298" s="161">
        <v>0</v>
      </c>
      <c r="V298" s="161">
        <f>ROUND(E298*U298,2)</f>
        <v>0</v>
      </c>
      <c r="W298" s="16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 t="s">
        <v>462</v>
      </c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x14ac:dyDescent="0.2">
      <c r="A299" s="164" t="s">
        <v>157</v>
      </c>
      <c r="B299" s="165" t="s">
        <v>108</v>
      </c>
      <c r="C299" s="183" t="s">
        <v>109</v>
      </c>
      <c r="D299" s="166"/>
      <c r="E299" s="167"/>
      <c r="F299" s="168"/>
      <c r="G299" s="169">
        <f>SUMIF(AG300:AG333,"&lt;&gt;NOR",G300:G333)</f>
        <v>0</v>
      </c>
      <c r="H299" s="163"/>
      <c r="I299" s="163">
        <f>SUM(I300:I333)</f>
        <v>0</v>
      </c>
      <c r="J299" s="163"/>
      <c r="K299" s="163">
        <f>SUM(K300:K333)</f>
        <v>0</v>
      </c>
      <c r="L299" s="163"/>
      <c r="M299" s="163">
        <f>SUM(M300:M333)</f>
        <v>0</v>
      </c>
      <c r="N299" s="163"/>
      <c r="O299" s="163">
        <f>SUM(O300:O333)</f>
        <v>1.78</v>
      </c>
      <c r="P299" s="163"/>
      <c r="Q299" s="163">
        <f>SUM(Q300:Q333)</f>
        <v>1</v>
      </c>
      <c r="R299" s="163"/>
      <c r="S299" s="163"/>
      <c r="T299" s="163"/>
      <c r="U299" s="163"/>
      <c r="V299" s="163">
        <f>SUM(V300:V333)</f>
        <v>372.54000000000008</v>
      </c>
      <c r="W299" s="163"/>
      <c r="AG299" t="s">
        <v>158</v>
      </c>
    </row>
    <row r="300" spans="1:60" outlineLevel="1" x14ac:dyDescent="0.2">
      <c r="A300" s="170">
        <v>105</v>
      </c>
      <c r="B300" s="171" t="s">
        <v>508</v>
      </c>
      <c r="C300" s="185" t="s">
        <v>509</v>
      </c>
      <c r="D300" s="172" t="s">
        <v>199</v>
      </c>
      <c r="E300" s="173">
        <v>18.200000000000003</v>
      </c>
      <c r="F300" s="174"/>
      <c r="G300" s="175">
        <f>ROUND(E300*F300,2)</f>
        <v>0</v>
      </c>
      <c r="H300" s="162"/>
      <c r="I300" s="161">
        <f>ROUND(E300*H300,2)</f>
        <v>0</v>
      </c>
      <c r="J300" s="162"/>
      <c r="K300" s="161">
        <f>ROUND(E300*J300,2)</f>
        <v>0</v>
      </c>
      <c r="L300" s="161">
        <v>15</v>
      </c>
      <c r="M300" s="161">
        <f>G300*(1+L300/100)</f>
        <v>0</v>
      </c>
      <c r="N300" s="161">
        <v>2.3100000000000004E-3</v>
      </c>
      <c r="O300" s="161">
        <f>ROUND(E300*N300,2)</f>
        <v>0.04</v>
      </c>
      <c r="P300" s="161">
        <v>0</v>
      </c>
      <c r="Q300" s="161">
        <f>ROUND(E300*P300,2)</f>
        <v>0</v>
      </c>
      <c r="R300" s="161"/>
      <c r="S300" s="161" t="s">
        <v>162</v>
      </c>
      <c r="T300" s="161" t="s">
        <v>184</v>
      </c>
      <c r="U300" s="161">
        <v>0.26795000000000002</v>
      </c>
      <c r="V300" s="161">
        <f>ROUND(E300*U300,2)</f>
        <v>4.88</v>
      </c>
      <c r="W300" s="16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 t="s">
        <v>185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1" x14ac:dyDescent="0.2">
      <c r="A301" s="158"/>
      <c r="B301" s="159"/>
      <c r="C301" s="194" t="s">
        <v>510</v>
      </c>
      <c r="D301" s="189"/>
      <c r="E301" s="190">
        <v>14.5</v>
      </c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 t="s">
        <v>187</v>
      </c>
      <c r="AH301" s="151">
        <v>0</v>
      </c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1" x14ac:dyDescent="0.2">
      <c r="A302" s="158"/>
      <c r="B302" s="159"/>
      <c r="C302" s="194" t="s">
        <v>511</v>
      </c>
      <c r="D302" s="189"/>
      <c r="E302" s="190">
        <v>3.7</v>
      </c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 t="s">
        <v>187</v>
      </c>
      <c r="AH302" s="151">
        <v>0</v>
      </c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outlineLevel="1" x14ac:dyDescent="0.2">
      <c r="A303" s="170">
        <v>106</v>
      </c>
      <c r="B303" s="171" t="s">
        <v>512</v>
      </c>
      <c r="C303" s="185" t="s">
        <v>513</v>
      </c>
      <c r="D303" s="172" t="s">
        <v>235</v>
      </c>
      <c r="E303" s="173">
        <v>4</v>
      </c>
      <c r="F303" s="174"/>
      <c r="G303" s="175">
        <f>ROUND(E303*F303,2)</f>
        <v>0</v>
      </c>
      <c r="H303" s="162"/>
      <c r="I303" s="161">
        <f>ROUND(E303*H303,2)</f>
        <v>0</v>
      </c>
      <c r="J303" s="162"/>
      <c r="K303" s="161">
        <f>ROUND(E303*J303,2)</f>
        <v>0</v>
      </c>
      <c r="L303" s="161">
        <v>15</v>
      </c>
      <c r="M303" s="161">
        <f>G303*(1+L303/100)</f>
        <v>0</v>
      </c>
      <c r="N303" s="161">
        <v>4.8500000000000001E-3</v>
      </c>
      <c r="O303" s="161">
        <f>ROUND(E303*N303,2)</f>
        <v>0.02</v>
      </c>
      <c r="P303" s="161">
        <v>0</v>
      </c>
      <c r="Q303" s="161">
        <f>ROUND(E303*P303,2)</f>
        <v>0</v>
      </c>
      <c r="R303" s="161"/>
      <c r="S303" s="161" t="s">
        <v>162</v>
      </c>
      <c r="T303" s="161" t="s">
        <v>184</v>
      </c>
      <c r="U303" s="161">
        <v>0.43355000000000005</v>
      </c>
      <c r="V303" s="161">
        <f>ROUND(E303*U303,2)</f>
        <v>1.73</v>
      </c>
      <c r="W303" s="16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 t="s">
        <v>185</v>
      </c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 x14ac:dyDescent="0.2">
      <c r="A304" s="158"/>
      <c r="B304" s="159"/>
      <c r="C304" s="194" t="s">
        <v>514</v>
      </c>
      <c r="D304" s="189"/>
      <c r="E304" s="190">
        <v>4</v>
      </c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 t="s">
        <v>187</v>
      </c>
      <c r="AH304" s="151">
        <v>0</v>
      </c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">
      <c r="A305" s="170">
        <v>107</v>
      </c>
      <c r="B305" s="171" t="s">
        <v>515</v>
      </c>
      <c r="C305" s="185" t="s">
        <v>516</v>
      </c>
      <c r="D305" s="172" t="s">
        <v>199</v>
      </c>
      <c r="E305" s="173">
        <v>128</v>
      </c>
      <c r="F305" s="174"/>
      <c r="G305" s="175">
        <f>ROUND(E305*F305,2)</f>
        <v>0</v>
      </c>
      <c r="H305" s="162"/>
      <c r="I305" s="161">
        <f>ROUND(E305*H305,2)</f>
        <v>0</v>
      </c>
      <c r="J305" s="162"/>
      <c r="K305" s="161">
        <f>ROUND(E305*J305,2)</f>
        <v>0</v>
      </c>
      <c r="L305" s="161">
        <v>15</v>
      </c>
      <c r="M305" s="161">
        <f>G305*(1+L305/100)</f>
        <v>0</v>
      </c>
      <c r="N305" s="161">
        <v>5.3800000000000002E-3</v>
      </c>
      <c r="O305" s="161">
        <f>ROUND(E305*N305,2)</f>
        <v>0.69</v>
      </c>
      <c r="P305" s="161">
        <v>0</v>
      </c>
      <c r="Q305" s="161">
        <f>ROUND(E305*P305,2)</f>
        <v>0</v>
      </c>
      <c r="R305" s="161"/>
      <c r="S305" s="161" t="s">
        <v>162</v>
      </c>
      <c r="T305" s="161" t="s">
        <v>184</v>
      </c>
      <c r="U305" s="161">
        <v>0.83338000000000001</v>
      </c>
      <c r="V305" s="161">
        <f>ROUND(E305*U305,2)</f>
        <v>106.67</v>
      </c>
      <c r="W305" s="16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 t="s">
        <v>185</v>
      </c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1" x14ac:dyDescent="0.2">
      <c r="A306" s="158"/>
      <c r="B306" s="159"/>
      <c r="C306" s="194" t="s">
        <v>517</v>
      </c>
      <c r="D306" s="189"/>
      <c r="E306" s="190">
        <v>128</v>
      </c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 t="s">
        <v>187</v>
      </c>
      <c r="AH306" s="151">
        <v>0</v>
      </c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 x14ac:dyDescent="0.2">
      <c r="A307" s="170">
        <v>108</v>
      </c>
      <c r="B307" s="171" t="s">
        <v>518</v>
      </c>
      <c r="C307" s="185" t="s">
        <v>519</v>
      </c>
      <c r="D307" s="172" t="s">
        <v>199</v>
      </c>
      <c r="E307" s="173">
        <v>3</v>
      </c>
      <c r="F307" s="174"/>
      <c r="G307" s="175">
        <f>ROUND(E307*F307,2)</f>
        <v>0</v>
      </c>
      <c r="H307" s="162"/>
      <c r="I307" s="161">
        <f>ROUND(E307*H307,2)</f>
        <v>0</v>
      </c>
      <c r="J307" s="162"/>
      <c r="K307" s="161">
        <f>ROUND(E307*J307,2)</f>
        <v>0</v>
      </c>
      <c r="L307" s="161">
        <v>15</v>
      </c>
      <c r="M307" s="161">
        <f>G307*(1+L307/100)</f>
        <v>0</v>
      </c>
      <c r="N307" s="161">
        <v>2.5000000000000001E-3</v>
      </c>
      <c r="O307" s="161">
        <f>ROUND(E307*N307,2)</f>
        <v>0.01</v>
      </c>
      <c r="P307" s="161">
        <v>0</v>
      </c>
      <c r="Q307" s="161">
        <f>ROUND(E307*P307,2)</f>
        <v>0</v>
      </c>
      <c r="R307" s="161"/>
      <c r="S307" s="161" t="s">
        <v>162</v>
      </c>
      <c r="T307" s="161" t="s">
        <v>184</v>
      </c>
      <c r="U307" s="161">
        <v>0.55185000000000006</v>
      </c>
      <c r="V307" s="161">
        <f>ROUND(E307*U307,2)</f>
        <v>1.66</v>
      </c>
      <c r="W307" s="16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 t="s">
        <v>185</v>
      </c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 x14ac:dyDescent="0.2">
      <c r="A308" s="158"/>
      <c r="B308" s="159"/>
      <c r="C308" s="194" t="s">
        <v>520</v>
      </c>
      <c r="D308" s="189"/>
      <c r="E308" s="190">
        <v>3</v>
      </c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 t="s">
        <v>187</v>
      </c>
      <c r="AH308" s="151">
        <v>0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">
      <c r="A309" s="170">
        <v>109</v>
      </c>
      <c r="B309" s="171" t="s">
        <v>521</v>
      </c>
      <c r="C309" s="185" t="s">
        <v>522</v>
      </c>
      <c r="D309" s="172" t="s">
        <v>199</v>
      </c>
      <c r="E309" s="173">
        <v>70</v>
      </c>
      <c r="F309" s="174"/>
      <c r="G309" s="175">
        <f>ROUND(E309*F309,2)</f>
        <v>0</v>
      </c>
      <c r="H309" s="162"/>
      <c r="I309" s="161">
        <f>ROUND(E309*H309,2)</f>
        <v>0</v>
      </c>
      <c r="J309" s="162"/>
      <c r="K309" s="161">
        <f>ROUND(E309*J309,2)</f>
        <v>0</v>
      </c>
      <c r="L309" s="161">
        <v>15</v>
      </c>
      <c r="M309" s="161">
        <f>G309*(1+L309/100)</f>
        <v>0</v>
      </c>
      <c r="N309" s="161">
        <v>3.7800000000000004E-3</v>
      </c>
      <c r="O309" s="161">
        <f>ROUND(E309*N309,2)</f>
        <v>0.26</v>
      </c>
      <c r="P309" s="161">
        <v>0</v>
      </c>
      <c r="Q309" s="161">
        <f>ROUND(E309*P309,2)</f>
        <v>0</v>
      </c>
      <c r="R309" s="161"/>
      <c r="S309" s="161" t="s">
        <v>162</v>
      </c>
      <c r="T309" s="161" t="s">
        <v>184</v>
      </c>
      <c r="U309" s="161">
        <v>0.64195000000000002</v>
      </c>
      <c r="V309" s="161">
        <f>ROUND(E309*U309,2)</f>
        <v>44.94</v>
      </c>
      <c r="W309" s="16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 t="s">
        <v>185</v>
      </c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1" x14ac:dyDescent="0.2">
      <c r="A310" s="158"/>
      <c r="B310" s="159"/>
      <c r="C310" s="194" t="s">
        <v>523</v>
      </c>
      <c r="D310" s="189"/>
      <c r="E310" s="190">
        <v>70</v>
      </c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 t="s">
        <v>187</v>
      </c>
      <c r="AH310" s="151">
        <v>0</v>
      </c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1" x14ac:dyDescent="0.2">
      <c r="A311" s="170">
        <v>110</v>
      </c>
      <c r="B311" s="171" t="s">
        <v>524</v>
      </c>
      <c r="C311" s="185" t="s">
        <v>525</v>
      </c>
      <c r="D311" s="172" t="s">
        <v>183</v>
      </c>
      <c r="E311" s="173">
        <v>8.4600000000000009</v>
      </c>
      <c r="F311" s="174"/>
      <c r="G311" s="175">
        <f>ROUND(E311*F311,2)</f>
        <v>0</v>
      </c>
      <c r="H311" s="162"/>
      <c r="I311" s="161">
        <f>ROUND(E311*H311,2)</f>
        <v>0</v>
      </c>
      <c r="J311" s="162"/>
      <c r="K311" s="161">
        <f>ROUND(E311*J311,2)</f>
        <v>0</v>
      </c>
      <c r="L311" s="161">
        <v>15</v>
      </c>
      <c r="M311" s="161">
        <f>G311*(1+L311/100)</f>
        <v>0</v>
      </c>
      <c r="N311" s="161">
        <v>0</v>
      </c>
      <c r="O311" s="161">
        <f>ROUND(E311*N311,2)</f>
        <v>0</v>
      </c>
      <c r="P311" s="161">
        <v>0</v>
      </c>
      <c r="Q311" s="161">
        <f>ROUND(E311*P311,2)</f>
        <v>0</v>
      </c>
      <c r="R311" s="161"/>
      <c r="S311" s="161" t="s">
        <v>162</v>
      </c>
      <c r="T311" s="161" t="s">
        <v>184</v>
      </c>
      <c r="U311" s="161">
        <v>1.2765000000000002</v>
      </c>
      <c r="V311" s="161">
        <f>ROUND(E311*U311,2)</f>
        <v>10.8</v>
      </c>
      <c r="W311" s="16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 t="s">
        <v>185</v>
      </c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outlineLevel="1" x14ac:dyDescent="0.2">
      <c r="A312" s="158"/>
      <c r="B312" s="159"/>
      <c r="C312" s="194" t="s">
        <v>526</v>
      </c>
      <c r="D312" s="189"/>
      <c r="E312" s="190">
        <v>8.4600000000000009</v>
      </c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 t="s">
        <v>187</v>
      </c>
      <c r="AH312" s="151">
        <v>0</v>
      </c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outlineLevel="1" x14ac:dyDescent="0.2">
      <c r="A313" s="170">
        <v>111</v>
      </c>
      <c r="B313" s="171" t="s">
        <v>527</v>
      </c>
      <c r="C313" s="185" t="s">
        <v>528</v>
      </c>
      <c r="D313" s="172" t="s">
        <v>199</v>
      </c>
      <c r="E313" s="173">
        <v>187.75</v>
      </c>
      <c r="F313" s="174"/>
      <c r="G313" s="175">
        <f>ROUND(E313*F313,2)</f>
        <v>0</v>
      </c>
      <c r="H313" s="162"/>
      <c r="I313" s="161">
        <f>ROUND(E313*H313,2)</f>
        <v>0</v>
      </c>
      <c r="J313" s="162"/>
      <c r="K313" s="161">
        <f>ROUND(E313*J313,2)</f>
        <v>0</v>
      </c>
      <c r="L313" s="161">
        <v>15</v>
      </c>
      <c r="M313" s="161">
        <f>G313*(1+L313/100)</f>
        <v>0</v>
      </c>
      <c r="N313" s="161">
        <v>1.58E-3</v>
      </c>
      <c r="O313" s="161">
        <f>ROUND(E313*N313,2)</f>
        <v>0.3</v>
      </c>
      <c r="P313" s="161">
        <v>0</v>
      </c>
      <c r="Q313" s="161">
        <f>ROUND(E313*P313,2)</f>
        <v>0</v>
      </c>
      <c r="R313" s="161"/>
      <c r="S313" s="161" t="s">
        <v>162</v>
      </c>
      <c r="T313" s="161" t="s">
        <v>184</v>
      </c>
      <c r="U313" s="161">
        <v>0.85101000000000004</v>
      </c>
      <c r="V313" s="161">
        <f>ROUND(E313*U313,2)</f>
        <v>159.78</v>
      </c>
      <c r="W313" s="16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 t="s">
        <v>185</v>
      </c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 x14ac:dyDescent="0.2">
      <c r="A314" s="158"/>
      <c r="B314" s="159"/>
      <c r="C314" s="194" t="s">
        <v>529</v>
      </c>
      <c r="D314" s="189"/>
      <c r="E314" s="190">
        <v>7.75</v>
      </c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 t="s">
        <v>187</v>
      </c>
      <c r="AH314" s="151">
        <v>0</v>
      </c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outlineLevel="1" x14ac:dyDescent="0.2">
      <c r="A315" s="158"/>
      <c r="B315" s="159"/>
      <c r="C315" s="194" t="s">
        <v>530</v>
      </c>
      <c r="D315" s="189"/>
      <c r="E315" s="190">
        <v>12.8</v>
      </c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 t="s">
        <v>187</v>
      </c>
      <c r="AH315" s="151">
        <v>0</v>
      </c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outlineLevel="1" x14ac:dyDescent="0.2">
      <c r="A316" s="158"/>
      <c r="B316" s="159"/>
      <c r="C316" s="194" t="s">
        <v>531</v>
      </c>
      <c r="D316" s="189"/>
      <c r="E316" s="190">
        <v>1.8</v>
      </c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 t="s">
        <v>187</v>
      </c>
      <c r="AH316" s="151">
        <v>0</v>
      </c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outlineLevel="1" x14ac:dyDescent="0.2">
      <c r="A317" s="158"/>
      <c r="B317" s="159"/>
      <c r="C317" s="194" t="s">
        <v>532</v>
      </c>
      <c r="D317" s="189"/>
      <c r="E317" s="190">
        <v>24.8</v>
      </c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 t="s">
        <v>187</v>
      </c>
      <c r="AH317" s="151">
        <v>0</v>
      </c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1" x14ac:dyDescent="0.2">
      <c r="A318" s="158"/>
      <c r="B318" s="159"/>
      <c r="C318" s="194" t="s">
        <v>533</v>
      </c>
      <c r="D318" s="189"/>
      <c r="E318" s="190">
        <v>124.7</v>
      </c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 t="s">
        <v>187</v>
      </c>
      <c r="AH318" s="151">
        <v>0</v>
      </c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outlineLevel="1" x14ac:dyDescent="0.2">
      <c r="A319" s="158"/>
      <c r="B319" s="159"/>
      <c r="C319" s="194" t="s">
        <v>534</v>
      </c>
      <c r="D319" s="189"/>
      <c r="E319" s="190">
        <v>9.6000000000000014</v>
      </c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 t="s">
        <v>187</v>
      </c>
      <c r="AH319" s="151">
        <v>0</v>
      </c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outlineLevel="1" x14ac:dyDescent="0.2">
      <c r="A320" s="158"/>
      <c r="B320" s="159"/>
      <c r="C320" s="194" t="s">
        <v>535</v>
      </c>
      <c r="D320" s="189"/>
      <c r="E320" s="190">
        <v>6.3000000000000007</v>
      </c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 t="s">
        <v>187</v>
      </c>
      <c r="AH320" s="151">
        <v>0</v>
      </c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 x14ac:dyDescent="0.2">
      <c r="A321" s="170">
        <v>112</v>
      </c>
      <c r="B321" s="171" t="s">
        <v>536</v>
      </c>
      <c r="C321" s="185" t="s">
        <v>537</v>
      </c>
      <c r="D321" s="172" t="s">
        <v>183</v>
      </c>
      <c r="E321" s="173">
        <v>8.4600000000000009</v>
      </c>
      <c r="F321" s="174"/>
      <c r="G321" s="175">
        <f>ROUND(E321*F321,2)</f>
        <v>0</v>
      </c>
      <c r="H321" s="162"/>
      <c r="I321" s="161">
        <f>ROUND(E321*H321,2)</f>
        <v>0</v>
      </c>
      <c r="J321" s="162"/>
      <c r="K321" s="161">
        <f>ROUND(E321*J321,2)</f>
        <v>0</v>
      </c>
      <c r="L321" s="161">
        <v>15</v>
      </c>
      <c r="M321" s="161">
        <f>G321*(1+L321/100)</f>
        <v>0</v>
      </c>
      <c r="N321" s="161">
        <v>0</v>
      </c>
      <c r="O321" s="161">
        <f>ROUND(E321*N321,2)</f>
        <v>0</v>
      </c>
      <c r="P321" s="161">
        <v>7.3200000000000001E-3</v>
      </c>
      <c r="Q321" s="161">
        <f>ROUND(E321*P321,2)</f>
        <v>0.06</v>
      </c>
      <c r="R321" s="161"/>
      <c r="S321" s="161" t="s">
        <v>162</v>
      </c>
      <c r="T321" s="161" t="s">
        <v>184</v>
      </c>
      <c r="U321" s="161">
        <v>0.115</v>
      </c>
      <c r="V321" s="161">
        <f>ROUND(E321*U321,2)</f>
        <v>0.97</v>
      </c>
      <c r="W321" s="16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 t="s">
        <v>185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1" x14ac:dyDescent="0.2">
      <c r="A322" s="158"/>
      <c r="B322" s="159"/>
      <c r="C322" s="194" t="s">
        <v>538</v>
      </c>
      <c r="D322" s="189"/>
      <c r="E322" s="190">
        <v>8.4600000000000009</v>
      </c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 t="s">
        <v>187</v>
      </c>
      <c r="AH322" s="151">
        <v>0</v>
      </c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outlineLevel="1" x14ac:dyDescent="0.2">
      <c r="A323" s="176">
        <v>113</v>
      </c>
      <c r="B323" s="177" t="s">
        <v>539</v>
      </c>
      <c r="C323" s="184" t="s">
        <v>540</v>
      </c>
      <c r="D323" s="178" t="s">
        <v>199</v>
      </c>
      <c r="E323" s="179">
        <v>14.5</v>
      </c>
      <c r="F323" s="180"/>
      <c r="G323" s="181">
        <f>ROUND(E323*F323,2)</f>
        <v>0</v>
      </c>
      <c r="H323" s="162"/>
      <c r="I323" s="161">
        <f>ROUND(E323*H323,2)</f>
        <v>0</v>
      </c>
      <c r="J323" s="162"/>
      <c r="K323" s="161">
        <f>ROUND(E323*J323,2)</f>
        <v>0</v>
      </c>
      <c r="L323" s="161">
        <v>15</v>
      </c>
      <c r="M323" s="161">
        <f>G323*(1+L323/100)</f>
        <v>0</v>
      </c>
      <c r="N323" s="161">
        <v>0</v>
      </c>
      <c r="O323" s="161">
        <f>ROUND(E323*N323,2)</f>
        <v>0</v>
      </c>
      <c r="P323" s="161">
        <v>2.98E-3</v>
      </c>
      <c r="Q323" s="161">
        <f>ROUND(E323*P323,2)</f>
        <v>0.04</v>
      </c>
      <c r="R323" s="161"/>
      <c r="S323" s="161" t="s">
        <v>162</v>
      </c>
      <c r="T323" s="161" t="s">
        <v>184</v>
      </c>
      <c r="U323" s="161">
        <v>5.7500000000000002E-2</v>
      </c>
      <c r="V323" s="161">
        <f>ROUND(E323*U323,2)</f>
        <v>0.83</v>
      </c>
      <c r="W323" s="16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 t="s">
        <v>185</v>
      </c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outlineLevel="1" x14ac:dyDescent="0.2">
      <c r="A324" s="176">
        <v>114</v>
      </c>
      <c r="B324" s="177" t="s">
        <v>541</v>
      </c>
      <c r="C324" s="184" t="s">
        <v>542</v>
      </c>
      <c r="D324" s="178" t="s">
        <v>199</v>
      </c>
      <c r="E324" s="179">
        <v>128</v>
      </c>
      <c r="F324" s="180"/>
      <c r="G324" s="181">
        <f>ROUND(E324*F324,2)</f>
        <v>0</v>
      </c>
      <c r="H324" s="162"/>
      <c r="I324" s="161">
        <f>ROUND(E324*H324,2)</f>
        <v>0</v>
      </c>
      <c r="J324" s="162"/>
      <c r="K324" s="161">
        <f>ROUND(E324*J324,2)</f>
        <v>0</v>
      </c>
      <c r="L324" s="161">
        <v>15</v>
      </c>
      <c r="M324" s="161">
        <f>G324*(1+L324/100)</f>
        <v>0</v>
      </c>
      <c r="N324" s="161">
        <v>0</v>
      </c>
      <c r="O324" s="161">
        <f>ROUND(E324*N324,2)</f>
        <v>0</v>
      </c>
      <c r="P324" s="161">
        <v>3.3600000000000001E-3</v>
      </c>
      <c r="Q324" s="161">
        <f>ROUND(E324*P324,2)</f>
        <v>0.43</v>
      </c>
      <c r="R324" s="161"/>
      <c r="S324" s="161" t="s">
        <v>162</v>
      </c>
      <c r="T324" s="161" t="s">
        <v>184</v>
      </c>
      <c r="U324" s="161">
        <v>7.9350000000000004E-2</v>
      </c>
      <c r="V324" s="161">
        <f>ROUND(E324*U324,2)</f>
        <v>10.16</v>
      </c>
      <c r="W324" s="16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 t="s">
        <v>185</v>
      </c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ht="22.5" outlineLevel="1" x14ac:dyDescent="0.2">
      <c r="A325" s="176">
        <v>115</v>
      </c>
      <c r="B325" s="177" t="s">
        <v>543</v>
      </c>
      <c r="C325" s="184" t="s">
        <v>544</v>
      </c>
      <c r="D325" s="178" t="s">
        <v>199</v>
      </c>
      <c r="E325" s="179">
        <v>187.75</v>
      </c>
      <c r="F325" s="180"/>
      <c r="G325" s="181">
        <f>ROUND(E325*F325,2)</f>
        <v>0</v>
      </c>
      <c r="H325" s="162"/>
      <c r="I325" s="161">
        <f>ROUND(E325*H325,2)</f>
        <v>0</v>
      </c>
      <c r="J325" s="162"/>
      <c r="K325" s="161">
        <f>ROUND(E325*J325,2)</f>
        <v>0</v>
      </c>
      <c r="L325" s="161">
        <v>15</v>
      </c>
      <c r="M325" s="161">
        <f>G325*(1+L325/100)</f>
        <v>0</v>
      </c>
      <c r="N325" s="161">
        <v>0</v>
      </c>
      <c r="O325" s="161">
        <f>ROUND(E325*N325,2)</f>
        <v>0</v>
      </c>
      <c r="P325" s="161">
        <v>1.3500000000000001E-3</v>
      </c>
      <c r="Q325" s="161">
        <f>ROUND(E325*P325,2)</f>
        <v>0.25</v>
      </c>
      <c r="R325" s="161"/>
      <c r="S325" s="161" t="s">
        <v>162</v>
      </c>
      <c r="T325" s="161" t="s">
        <v>184</v>
      </c>
      <c r="U325" s="161">
        <v>9.2000000000000012E-2</v>
      </c>
      <c r="V325" s="161">
        <f>ROUND(E325*U325,2)</f>
        <v>17.27</v>
      </c>
      <c r="W325" s="16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 t="s">
        <v>185</v>
      </c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ht="22.5" outlineLevel="1" x14ac:dyDescent="0.2">
      <c r="A326" s="170">
        <v>116</v>
      </c>
      <c r="B326" s="171" t="s">
        <v>545</v>
      </c>
      <c r="C326" s="185" t="s">
        <v>546</v>
      </c>
      <c r="D326" s="172" t="s">
        <v>199</v>
      </c>
      <c r="E326" s="173">
        <v>34.5</v>
      </c>
      <c r="F326" s="174"/>
      <c r="G326" s="175">
        <f>ROUND(E326*F326,2)</f>
        <v>0</v>
      </c>
      <c r="H326" s="162"/>
      <c r="I326" s="161">
        <f>ROUND(E326*H326,2)</f>
        <v>0</v>
      </c>
      <c r="J326" s="162"/>
      <c r="K326" s="161">
        <f>ROUND(E326*J326,2)</f>
        <v>0</v>
      </c>
      <c r="L326" s="161">
        <v>15</v>
      </c>
      <c r="M326" s="161">
        <f>G326*(1+L326/100)</f>
        <v>0</v>
      </c>
      <c r="N326" s="161">
        <v>0</v>
      </c>
      <c r="O326" s="161">
        <f>ROUND(E326*N326,2)</f>
        <v>0</v>
      </c>
      <c r="P326" s="161">
        <v>4.1800000000000006E-3</v>
      </c>
      <c r="Q326" s="161">
        <f>ROUND(E326*P326,2)</f>
        <v>0.14000000000000001</v>
      </c>
      <c r="R326" s="161"/>
      <c r="S326" s="161" t="s">
        <v>162</v>
      </c>
      <c r="T326" s="161" t="s">
        <v>184</v>
      </c>
      <c r="U326" s="161">
        <v>6.9000000000000006E-2</v>
      </c>
      <c r="V326" s="161">
        <f>ROUND(E326*U326,2)</f>
        <v>2.38</v>
      </c>
      <c r="W326" s="16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 t="s">
        <v>185</v>
      </c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">
      <c r="A327" s="158"/>
      <c r="B327" s="159"/>
      <c r="C327" s="194" t="s">
        <v>547</v>
      </c>
      <c r="D327" s="189"/>
      <c r="E327" s="190">
        <v>34.5</v>
      </c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 t="s">
        <v>187</v>
      </c>
      <c r="AH327" s="151">
        <v>0</v>
      </c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outlineLevel="1" x14ac:dyDescent="0.2">
      <c r="A328" s="170">
        <v>117</v>
      </c>
      <c r="B328" s="171" t="s">
        <v>548</v>
      </c>
      <c r="C328" s="185" t="s">
        <v>549</v>
      </c>
      <c r="D328" s="172" t="s">
        <v>199</v>
      </c>
      <c r="E328" s="173">
        <v>35.5</v>
      </c>
      <c r="F328" s="174"/>
      <c r="G328" s="175">
        <f>ROUND(E328*F328,2)</f>
        <v>0</v>
      </c>
      <c r="H328" s="162"/>
      <c r="I328" s="161">
        <f>ROUND(E328*H328,2)</f>
        <v>0</v>
      </c>
      <c r="J328" s="162"/>
      <c r="K328" s="161">
        <f>ROUND(E328*J328,2)</f>
        <v>0</v>
      </c>
      <c r="L328" s="161">
        <v>15</v>
      </c>
      <c r="M328" s="161">
        <f>G328*(1+L328/100)</f>
        <v>0</v>
      </c>
      <c r="N328" s="161">
        <v>0</v>
      </c>
      <c r="O328" s="161">
        <f>ROUND(E328*N328,2)</f>
        <v>0</v>
      </c>
      <c r="P328" s="161">
        <v>2.2600000000000003E-3</v>
      </c>
      <c r="Q328" s="161">
        <f>ROUND(E328*P328,2)</f>
        <v>0.08</v>
      </c>
      <c r="R328" s="161"/>
      <c r="S328" s="161" t="s">
        <v>162</v>
      </c>
      <c r="T328" s="161" t="s">
        <v>184</v>
      </c>
      <c r="U328" s="161">
        <v>5.7500000000000002E-2</v>
      </c>
      <c r="V328" s="161">
        <f>ROUND(E328*U328,2)</f>
        <v>2.04</v>
      </c>
      <c r="W328" s="16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 t="s">
        <v>185</v>
      </c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outlineLevel="1" x14ac:dyDescent="0.2">
      <c r="A329" s="158"/>
      <c r="B329" s="159"/>
      <c r="C329" s="194" t="s">
        <v>550</v>
      </c>
      <c r="D329" s="189"/>
      <c r="E329" s="190">
        <v>35.5</v>
      </c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 t="s">
        <v>187</v>
      </c>
      <c r="AH329" s="151">
        <v>0</v>
      </c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outlineLevel="1" x14ac:dyDescent="0.2">
      <c r="A330" s="170">
        <v>118</v>
      </c>
      <c r="B330" s="171" t="s">
        <v>551</v>
      </c>
      <c r="C330" s="185" t="s">
        <v>552</v>
      </c>
      <c r="D330" s="172" t="s">
        <v>183</v>
      </c>
      <c r="E330" s="173">
        <v>96.094000000000008</v>
      </c>
      <c r="F330" s="174"/>
      <c r="G330" s="175">
        <f>ROUND(E330*F330,2)</f>
        <v>0</v>
      </c>
      <c r="H330" s="162"/>
      <c r="I330" s="161">
        <f>ROUND(E330*H330,2)</f>
        <v>0</v>
      </c>
      <c r="J330" s="162"/>
      <c r="K330" s="161">
        <f>ROUND(E330*J330,2)</f>
        <v>0</v>
      </c>
      <c r="L330" s="161">
        <v>15</v>
      </c>
      <c r="M330" s="161">
        <f>G330*(1+L330/100)</f>
        <v>0</v>
      </c>
      <c r="N330" s="161">
        <v>4.8000000000000004E-3</v>
      </c>
      <c r="O330" s="161">
        <f>ROUND(E330*N330,2)</f>
        <v>0.46</v>
      </c>
      <c r="P330" s="161">
        <v>0</v>
      </c>
      <c r="Q330" s="161">
        <f>ROUND(E330*P330,2)</f>
        <v>0</v>
      </c>
      <c r="R330" s="161" t="s">
        <v>224</v>
      </c>
      <c r="S330" s="161" t="s">
        <v>162</v>
      </c>
      <c r="T330" s="161" t="s">
        <v>184</v>
      </c>
      <c r="U330" s="161">
        <v>0</v>
      </c>
      <c r="V330" s="161">
        <f>ROUND(E330*U330,2)</f>
        <v>0</v>
      </c>
      <c r="W330" s="16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 t="s">
        <v>225</v>
      </c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outlineLevel="1" x14ac:dyDescent="0.2">
      <c r="A331" s="158"/>
      <c r="B331" s="159"/>
      <c r="C331" s="194" t="s">
        <v>553</v>
      </c>
      <c r="D331" s="189"/>
      <c r="E331" s="190">
        <v>86.365000000000009</v>
      </c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 t="s">
        <v>187</v>
      </c>
      <c r="AH331" s="151">
        <v>0</v>
      </c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outlineLevel="1" x14ac:dyDescent="0.2">
      <c r="A332" s="158"/>
      <c r="B332" s="159"/>
      <c r="C332" s="194" t="s">
        <v>554</v>
      </c>
      <c r="D332" s="189"/>
      <c r="E332" s="190">
        <v>9.729000000000001</v>
      </c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 t="s">
        <v>187</v>
      </c>
      <c r="AH332" s="151">
        <v>0</v>
      </c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outlineLevel="1" x14ac:dyDescent="0.2">
      <c r="A333" s="176">
        <v>119</v>
      </c>
      <c r="B333" s="177" t="s">
        <v>555</v>
      </c>
      <c r="C333" s="184" t="s">
        <v>556</v>
      </c>
      <c r="D333" s="178" t="s">
        <v>223</v>
      </c>
      <c r="E333" s="179">
        <v>1.7800800000000001</v>
      </c>
      <c r="F333" s="180"/>
      <c r="G333" s="181">
        <f>ROUND(E333*F333,2)</f>
        <v>0</v>
      </c>
      <c r="H333" s="162"/>
      <c r="I333" s="161">
        <f>ROUND(E333*H333,2)</f>
        <v>0</v>
      </c>
      <c r="J333" s="162"/>
      <c r="K333" s="161">
        <f>ROUND(E333*J333,2)</f>
        <v>0</v>
      </c>
      <c r="L333" s="161">
        <v>15</v>
      </c>
      <c r="M333" s="161">
        <f>G333*(1+L333/100)</f>
        <v>0</v>
      </c>
      <c r="N333" s="161">
        <v>0</v>
      </c>
      <c r="O333" s="161">
        <f>ROUND(E333*N333,2)</f>
        <v>0</v>
      </c>
      <c r="P333" s="161">
        <v>0</v>
      </c>
      <c r="Q333" s="161">
        <f>ROUND(E333*P333,2)</f>
        <v>0</v>
      </c>
      <c r="R333" s="161"/>
      <c r="S333" s="161" t="s">
        <v>162</v>
      </c>
      <c r="T333" s="161" t="s">
        <v>184</v>
      </c>
      <c r="U333" s="161">
        <v>4.7370000000000001</v>
      </c>
      <c r="V333" s="161">
        <f>ROUND(E333*U333,2)</f>
        <v>8.43</v>
      </c>
      <c r="W333" s="16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 t="s">
        <v>462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x14ac:dyDescent="0.2">
      <c r="A334" s="164" t="s">
        <v>157</v>
      </c>
      <c r="B334" s="165" t="s">
        <v>110</v>
      </c>
      <c r="C334" s="183" t="s">
        <v>111</v>
      </c>
      <c r="D334" s="166"/>
      <c r="E334" s="167"/>
      <c r="F334" s="168"/>
      <c r="G334" s="169">
        <f>SUMIF(AG335:AG358,"&lt;&gt;NOR",G335:G358)</f>
        <v>0</v>
      </c>
      <c r="H334" s="163"/>
      <c r="I334" s="163">
        <f>SUM(I335:I358)</f>
        <v>0</v>
      </c>
      <c r="J334" s="163"/>
      <c r="K334" s="163">
        <f>SUM(K335:K358)</f>
        <v>0</v>
      </c>
      <c r="L334" s="163"/>
      <c r="M334" s="163">
        <f>SUM(M335:M358)</f>
        <v>0</v>
      </c>
      <c r="N334" s="163"/>
      <c r="O334" s="163">
        <f>SUM(O335:O358)</f>
        <v>0.42000000000000004</v>
      </c>
      <c r="P334" s="163"/>
      <c r="Q334" s="163">
        <f>SUM(Q335:Q358)</f>
        <v>0</v>
      </c>
      <c r="R334" s="163"/>
      <c r="S334" s="163"/>
      <c r="T334" s="163"/>
      <c r="U334" s="163"/>
      <c r="V334" s="163">
        <f>SUM(V335:V358)</f>
        <v>20.270000000000003</v>
      </c>
      <c r="W334" s="163"/>
      <c r="AG334" t="s">
        <v>158</v>
      </c>
    </row>
    <row r="335" spans="1:60" ht="22.5" outlineLevel="1" x14ac:dyDescent="0.2">
      <c r="A335" s="170">
        <v>120</v>
      </c>
      <c r="B335" s="171" t="s">
        <v>557</v>
      </c>
      <c r="C335" s="185" t="s">
        <v>558</v>
      </c>
      <c r="D335" s="172" t="s">
        <v>183</v>
      </c>
      <c r="E335" s="173">
        <v>5.5500000000000007</v>
      </c>
      <c r="F335" s="174"/>
      <c r="G335" s="175">
        <f>ROUND(E335*F335,2)</f>
        <v>0</v>
      </c>
      <c r="H335" s="162"/>
      <c r="I335" s="161">
        <f>ROUND(E335*H335,2)</f>
        <v>0</v>
      </c>
      <c r="J335" s="162"/>
      <c r="K335" s="161">
        <f>ROUND(E335*J335,2)</f>
        <v>0</v>
      </c>
      <c r="L335" s="161">
        <v>15</v>
      </c>
      <c r="M335" s="161">
        <f>G335*(1+L335/100)</f>
        <v>0</v>
      </c>
      <c r="N335" s="161">
        <v>7.6000000000000004E-4</v>
      </c>
      <c r="O335" s="161">
        <f>ROUND(E335*N335,2)</f>
        <v>0</v>
      </c>
      <c r="P335" s="161">
        <v>0</v>
      </c>
      <c r="Q335" s="161">
        <f>ROUND(E335*P335,2)</f>
        <v>0</v>
      </c>
      <c r="R335" s="161"/>
      <c r="S335" s="161" t="s">
        <v>162</v>
      </c>
      <c r="T335" s="161" t="s">
        <v>184</v>
      </c>
      <c r="U335" s="161">
        <v>0.52700000000000002</v>
      </c>
      <c r="V335" s="161">
        <f>ROUND(E335*U335,2)</f>
        <v>2.92</v>
      </c>
      <c r="W335" s="16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 t="s">
        <v>185</v>
      </c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outlineLevel="1" x14ac:dyDescent="0.2">
      <c r="A336" s="158"/>
      <c r="B336" s="159"/>
      <c r="C336" s="194" t="s">
        <v>559</v>
      </c>
      <c r="D336" s="189"/>
      <c r="E336" s="190">
        <v>5.5500000000000007</v>
      </c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 t="s">
        <v>187</v>
      </c>
      <c r="AH336" s="151">
        <v>0</v>
      </c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 x14ac:dyDescent="0.2">
      <c r="A337" s="170">
        <v>121</v>
      </c>
      <c r="B337" s="171" t="s">
        <v>560</v>
      </c>
      <c r="C337" s="185" t="s">
        <v>561</v>
      </c>
      <c r="D337" s="172" t="s">
        <v>183</v>
      </c>
      <c r="E337" s="173">
        <v>28.540000000000003</v>
      </c>
      <c r="F337" s="174"/>
      <c r="G337" s="175">
        <f>ROUND(E337*F337,2)</f>
        <v>0</v>
      </c>
      <c r="H337" s="162"/>
      <c r="I337" s="161">
        <f>ROUND(E337*H337,2)</f>
        <v>0</v>
      </c>
      <c r="J337" s="162"/>
      <c r="K337" s="161">
        <f>ROUND(E337*J337,2)</f>
        <v>0</v>
      </c>
      <c r="L337" s="161">
        <v>15</v>
      </c>
      <c r="M337" s="161">
        <f>G337*(1+L337/100)</f>
        <v>0</v>
      </c>
      <c r="N337" s="161">
        <v>0</v>
      </c>
      <c r="O337" s="161">
        <f>ROUND(E337*N337,2)</f>
        <v>0</v>
      </c>
      <c r="P337" s="161">
        <v>0</v>
      </c>
      <c r="Q337" s="161">
        <f>ROUND(E337*P337,2)</f>
        <v>0</v>
      </c>
      <c r="R337" s="161"/>
      <c r="S337" s="161" t="s">
        <v>162</v>
      </c>
      <c r="T337" s="161" t="s">
        <v>184</v>
      </c>
      <c r="U337" s="161">
        <v>0.37000000000000005</v>
      </c>
      <c r="V337" s="161">
        <f>ROUND(E337*U337,2)</f>
        <v>10.56</v>
      </c>
      <c r="W337" s="16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 t="s">
        <v>185</v>
      </c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 x14ac:dyDescent="0.2">
      <c r="A338" s="158"/>
      <c r="B338" s="159"/>
      <c r="C338" s="194" t="s">
        <v>562</v>
      </c>
      <c r="D338" s="189"/>
      <c r="E338" s="190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 t="s">
        <v>187</v>
      </c>
      <c r="AH338" s="151">
        <v>0</v>
      </c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 x14ac:dyDescent="0.2">
      <c r="A339" s="158"/>
      <c r="B339" s="159"/>
      <c r="C339" s="195" t="s">
        <v>394</v>
      </c>
      <c r="D339" s="191"/>
      <c r="E339" s="192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 t="s">
        <v>187</v>
      </c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ht="22.5" outlineLevel="1" x14ac:dyDescent="0.2">
      <c r="A340" s="158"/>
      <c r="B340" s="159"/>
      <c r="C340" s="196" t="s">
        <v>563</v>
      </c>
      <c r="D340" s="191"/>
      <c r="E340" s="192">
        <v>14.270000000000001</v>
      </c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 t="s">
        <v>187</v>
      </c>
      <c r="AH340" s="151">
        <v>2</v>
      </c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outlineLevel="1" x14ac:dyDescent="0.2">
      <c r="A341" s="158"/>
      <c r="B341" s="159"/>
      <c r="C341" s="195" t="s">
        <v>396</v>
      </c>
      <c r="D341" s="191"/>
      <c r="E341" s="192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 t="s">
        <v>187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outlineLevel="1" x14ac:dyDescent="0.2">
      <c r="A342" s="158"/>
      <c r="B342" s="159"/>
      <c r="C342" s="194" t="s">
        <v>564</v>
      </c>
      <c r="D342" s="189"/>
      <c r="E342" s="190">
        <v>28.540000000000003</v>
      </c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 t="s">
        <v>187</v>
      </c>
      <c r="AH342" s="151">
        <v>0</v>
      </c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outlineLevel="1" x14ac:dyDescent="0.2">
      <c r="A343" s="176">
        <v>122</v>
      </c>
      <c r="B343" s="177" t="s">
        <v>565</v>
      </c>
      <c r="C343" s="184" t="s">
        <v>566</v>
      </c>
      <c r="D343" s="178" t="s">
        <v>183</v>
      </c>
      <c r="E343" s="179">
        <v>28.540000000000003</v>
      </c>
      <c r="F343" s="180"/>
      <c r="G343" s="181">
        <f>ROUND(E343*F343,2)</f>
        <v>0</v>
      </c>
      <c r="H343" s="162"/>
      <c r="I343" s="161">
        <f>ROUND(E343*H343,2)</f>
        <v>0</v>
      </c>
      <c r="J343" s="162"/>
      <c r="K343" s="161">
        <f>ROUND(E343*J343,2)</f>
        <v>0</v>
      </c>
      <c r="L343" s="161">
        <v>15</v>
      </c>
      <c r="M343" s="161">
        <f>G343*(1+L343/100)</f>
        <v>0</v>
      </c>
      <c r="N343" s="161">
        <v>0</v>
      </c>
      <c r="O343" s="161">
        <f>ROUND(E343*N343,2)</f>
        <v>0</v>
      </c>
      <c r="P343" s="161">
        <v>0</v>
      </c>
      <c r="Q343" s="161">
        <f>ROUND(E343*P343,2)</f>
        <v>0</v>
      </c>
      <c r="R343" s="161"/>
      <c r="S343" s="161" t="s">
        <v>162</v>
      </c>
      <c r="T343" s="161" t="s">
        <v>184</v>
      </c>
      <c r="U343" s="161">
        <v>0.08</v>
      </c>
      <c r="V343" s="161">
        <f>ROUND(E343*U343,2)</f>
        <v>2.2799999999999998</v>
      </c>
      <c r="W343" s="16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 t="s">
        <v>185</v>
      </c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outlineLevel="1" x14ac:dyDescent="0.2">
      <c r="A344" s="170">
        <v>123</v>
      </c>
      <c r="B344" s="171" t="s">
        <v>567</v>
      </c>
      <c r="C344" s="185" t="s">
        <v>568</v>
      </c>
      <c r="D344" s="172" t="s">
        <v>199</v>
      </c>
      <c r="E344" s="173">
        <v>7</v>
      </c>
      <c r="F344" s="174"/>
      <c r="G344" s="175">
        <f>ROUND(E344*F344,2)</f>
        <v>0</v>
      </c>
      <c r="H344" s="162"/>
      <c r="I344" s="161">
        <f>ROUND(E344*H344,2)</f>
        <v>0</v>
      </c>
      <c r="J344" s="162"/>
      <c r="K344" s="161">
        <f>ROUND(E344*J344,2)</f>
        <v>0</v>
      </c>
      <c r="L344" s="161">
        <v>15</v>
      </c>
      <c r="M344" s="161">
        <f>G344*(1+L344/100)</f>
        <v>0</v>
      </c>
      <c r="N344" s="161">
        <v>0</v>
      </c>
      <c r="O344" s="161">
        <f>ROUND(E344*N344,2)</f>
        <v>0</v>
      </c>
      <c r="P344" s="161">
        <v>0</v>
      </c>
      <c r="Q344" s="161">
        <f>ROUND(E344*P344,2)</f>
        <v>0</v>
      </c>
      <c r="R344" s="161"/>
      <c r="S344" s="161" t="s">
        <v>162</v>
      </c>
      <c r="T344" s="161" t="s">
        <v>184</v>
      </c>
      <c r="U344" s="161">
        <v>0.21000000000000002</v>
      </c>
      <c r="V344" s="161">
        <f>ROUND(E344*U344,2)</f>
        <v>1.47</v>
      </c>
      <c r="W344" s="16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 t="s">
        <v>185</v>
      </c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">
      <c r="A345" s="158"/>
      <c r="B345" s="159"/>
      <c r="C345" s="194" t="s">
        <v>569</v>
      </c>
      <c r="D345" s="189"/>
      <c r="E345" s="190">
        <v>7</v>
      </c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 t="s">
        <v>187</v>
      </c>
      <c r="AH345" s="151">
        <v>0</v>
      </c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outlineLevel="1" x14ac:dyDescent="0.2">
      <c r="A346" s="170">
        <v>124</v>
      </c>
      <c r="B346" s="171" t="s">
        <v>570</v>
      </c>
      <c r="C346" s="185" t="s">
        <v>566</v>
      </c>
      <c r="D346" s="172" t="s">
        <v>199</v>
      </c>
      <c r="E346" s="173">
        <v>7</v>
      </c>
      <c r="F346" s="174"/>
      <c r="G346" s="175">
        <f>ROUND(E346*F346,2)</f>
        <v>0</v>
      </c>
      <c r="H346" s="162"/>
      <c r="I346" s="161">
        <f>ROUND(E346*H346,2)</f>
        <v>0</v>
      </c>
      <c r="J346" s="162"/>
      <c r="K346" s="161">
        <f>ROUND(E346*J346,2)</f>
        <v>0</v>
      </c>
      <c r="L346" s="161">
        <v>15</v>
      </c>
      <c r="M346" s="161">
        <f>G346*(1+L346/100)</f>
        <v>0</v>
      </c>
      <c r="N346" s="161">
        <v>0</v>
      </c>
      <c r="O346" s="161">
        <f>ROUND(E346*N346,2)</f>
        <v>0</v>
      </c>
      <c r="P346" s="161">
        <v>0</v>
      </c>
      <c r="Q346" s="161">
        <f>ROUND(E346*P346,2)</f>
        <v>0</v>
      </c>
      <c r="R346" s="161"/>
      <c r="S346" s="161" t="s">
        <v>162</v>
      </c>
      <c r="T346" s="161" t="s">
        <v>184</v>
      </c>
      <c r="U346" s="161">
        <v>0.02</v>
      </c>
      <c r="V346" s="161">
        <f>ROUND(E346*U346,2)</f>
        <v>0.14000000000000001</v>
      </c>
      <c r="W346" s="16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 t="s">
        <v>185</v>
      </c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outlineLevel="1" x14ac:dyDescent="0.2">
      <c r="A347" s="158"/>
      <c r="B347" s="159"/>
      <c r="C347" s="194" t="s">
        <v>569</v>
      </c>
      <c r="D347" s="189"/>
      <c r="E347" s="190">
        <v>7</v>
      </c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 t="s">
        <v>187</v>
      </c>
      <c r="AH347" s="151">
        <v>0</v>
      </c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outlineLevel="1" x14ac:dyDescent="0.2">
      <c r="A348" s="170">
        <v>125</v>
      </c>
      <c r="B348" s="171" t="s">
        <v>571</v>
      </c>
      <c r="C348" s="185" t="s">
        <v>572</v>
      </c>
      <c r="D348" s="172" t="s">
        <v>199</v>
      </c>
      <c r="E348" s="173">
        <v>10.4</v>
      </c>
      <c r="F348" s="174"/>
      <c r="G348" s="175">
        <f>ROUND(E348*F348,2)</f>
        <v>0</v>
      </c>
      <c r="H348" s="162"/>
      <c r="I348" s="161">
        <f>ROUND(E348*H348,2)</f>
        <v>0</v>
      </c>
      <c r="J348" s="162"/>
      <c r="K348" s="161">
        <f>ROUND(E348*J348,2)</f>
        <v>0</v>
      </c>
      <c r="L348" s="161">
        <v>15</v>
      </c>
      <c r="M348" s="161">
        <f>G348*(1+L348/100)</f>
        <v>0</v>
      </c>
      <c r="N348" s="161">
        <v>0</v>
      </c>
      <c r="O348" s="161">
        <f>ROUND(E348*N348,2)</f>
        <v>0</v>
      </c>
      <c r="P348" s="161">
        <v>0</v>
      </c>
      <c r="Q348" s="161">
        <f>ROUND(E348*P348,2)</f>
        <v>0</v>
      </c>
      <c r="R348" s="161"/>
      <c r="S348" s="161" t="s">
        <v>162</v>
      </c>
      <c r="T348" s="161" t="s">
        <v>184</v>
      </c>
      <c r="U348" s="161">
        <v>0.17</v>
      </c>
      <c r="V348" s="161">
        <f>ROUND(E348*U348,2)</f>
        <v>1.77</v>
      </c>
      <c r="W348" s="16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 t="s">
        <v>185</v>
      </c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 x14ac:dyDescent="0.2">
      <c r="A349" s="158"/>
      <c r="B349" s="159"/>
      <c r="C349" s="194" t="s">
        <v>573</v>
      </c>
      <c r="D349" s="189"/>
      <c r="E349" s="190">
        <v>10.4</v>
      </c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 t="s">
        <v>187</v>
      </c>
      <c r="AH349" s="151">
        <v>0</v>
      </c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outlineLevel="1" x14ac:dyDescent="0.2">
      <c r="A350" s="176">
        <v>126</v>
      </c>
      <c r="B350" s="177" t="s">
        <v>574</v>
      </c>
      <c r="C350" s="184" t="s">
        <v>566</v>
      </c>
      <c r="D350" s="178" t="s">
        <v>199</v>
      </c>
      <c r="E350" s="179">
        <v>10.4</v>
      </c>
      <c r="F350" s="180"/>
      <c r="G350" s="181">
        <f>ROUND(E350*F350,2)</f>
        <v>0</v>
      </c>
      <c r="H350" s="162"/>
      <c r="I350" s="161">
        <f>ROUND(E350*H350,2)</f>
        <v>0</v>
      </c>
      <c r="J350" s="162"/>
      <c r="K350" s="161">
        <f>ROUND(E350*J350,2)</f>
        <v>0</v>
      </c>
      <c r="L350" s="161">
        <v>15</v>
      </c>
      <c r="M350" s="161">
        <f>G350*(1+L350/100)</f>
        <v>0</v>
      </c>
      <c r="N350" s="161">
        <v>0</v>
      </c>
      <c r="O350" s="161">
        <f>ROUND(E350*N350,2)</f>
        <v>0</v>
      </c>
      <c r="P350" s="161">
        <v>0</v>
      </c>
      <c r="Q350" s="161">
        <f>ROUND(E350*P350,2)</f>
        <v>0</v>
      </c>
      <c r="R350" s="161"/>
      <c r="S350" s="161" t="s">
        <v>162</v>
      </c>
      <c r="T350" s="161" t="s">
        <v>184</v>
      </c>
      <c r="U350" s="161">
        <v>0.02</v>
      </c>
      <c r="V350" s="161">
        <f>ROUND(E350*U350,2)</f>
        <v>0.21</v>
      </c>
      <c r="W350" s="16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 t="s">
        <v>185</v>
      </c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outlineLevel="1" x14ac:dyDescent="0.2">
      <c r="A351" s="170">
        <v>127</v>
      </c>
      <c r="B351" s="171" t="s">
        <v>575</v>
      </c>
      <c r="C351" s="185" t="s">
        <v>576</v>
      </c>
      <c r="D351" s="172" t="s">
        <v>183</v>
      </c>
      <c r="E351" s="173">
        <v>33.410000000000004</v>
      </c>
      <c r="F351" s="174"/>
      <c r="G351" s="175">
        <f>ROUND(E351*F351,2)</f>
        <v>0</v>
      </c>
      <c r="H351" s="162"/>
      <c r="I351" s="161">
        <f>ROUND(E351*H351,2)</f>
        <v>0</v>
      </c>
      <c r="J351" s="162"/>
      <c r="K351" s="161">
        <f>ROUND(E351*J351,2)</f>
        <v>0</v>
      </c>
      <c r="L351" s="161">
        <v>15</v>
      </c>
      <c r="M351" s="161">
        <f>G351*(1+L351/100)</f>
        <v>0</v>
      </c>
      <c r="N351" s="161">
        <v>1.17E-2</v>
      </c>
      <c r="O351" s="161">
        <f>ROUND(E351*N351,2)</f>
        <v>0.39</v>
      </c>
      <c r="P351" s="161">
        <v>0</v>
      </c>
      <c r="Q351" s="161">
        <f>ROUND(E351*P351,2)</f>
        <v>0</v>
      </c>
      <c r="R351" s="161" t="s">
        <v>224</v>
      </c>
      <c r="S351" s="161" t="s">
        <v>162</v>
      </c>
      <c r="T351" s="161" t="s">
        <v>163</v>
      </c>
      <c r="U351" s="161">
        <v>0</v>
      </c>
      <c r="V351" s="161">
        <f>ROUND(E351*U351,2)</f>
        <v>0</v>
      </c>
      <c r="W351" s="16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 t="s">
        <v>225</v>
      </c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outlineLevel="1" x14ac:dyDescent="0.2">
      <c r="A352" s="158"/>
      <c r="B352" s="159"/>
      <c r="C352" s="195" t="s">
        <v>394</v>
      </c>
      <c r="D352" s="191"/>
      <c r="E352" s="192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 t="s">
        <v>187</v>
      </c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outlineLevel="1" x14ac:dyDescent="0.2">
      <c r="A353" s="158"/>
      <c r="B353" s="159"/>
      <c r="C353" s="196" t="s">
        <v>577</v>
      </c>
      <c r="D353" s="191"/>
      <c r="E353" s="192">
        <v>31.394000000000002</v>
      </c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 t="s">
        <v>187</v>
      </c>
      <c r="AH353" s="151">
        <v>2</v>
      </c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outlineLevel="1" x14ac:dyDescent="0.2">
      <c r="A354" s="158"/>
      <c r="B354" s="159"/>
      <c r="C354" s="195" t="s">
        <v>396</v>
      </c>
      <c r="D354" s="191"/>
      <c r="E354" s="192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 t="s">
        <v>187</v>
      </c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outlineLevel="1" x14ac:dyDescent="0.2">
      <c r="A355" s="158"/>
      <c r="B355" s="159"/>
      <c r="C355" s="194" t="s">
        <v>578</v>
      </c>
      <c r="D355" s="189"/>
      <c r="E355" s="190">
        <v>33.410000000000004</v>
      </c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 t="s">
        <v>187</v>
      </c>
      <c r="AH355" s="151">
        <v>0</v>
      </c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outlineLevel="1" x14ac:dyDescent="0.2">
      <c r="A356" s="176">
        <v>128</v>
      </c>
      <c r="B356" s="177" t="s">
        <v>579</v>
      </c>
      <c r="C356" s="184" t="s">
        <v>580</v>
      </c>
      <c r="D356" s="178" t="s">
        <v>199</v>
      </c>
      <c r="E356" s="179">
        <v>7.5</v>
      </c>
      <c r="F356" s="180"/>
      <c r="G356" s="181">
        <f>ROUND(E356*F356,2)</f>
        <v>0</v>
      </c>
      <c r="H356" s="162"/>
      <c r="I356" s="161">
        <f>ROUND(E356*H356,2)</f>
        <v>0</v>
      </c>
      <c r="J356" s="162"/>
      <c r="K356" s="161">
        <f>ROUND(E356*J356,2)</f>
        <v>0</v>
      </c>
      <c r="L356" s="161">
        <v>15</v>
      </c>
      <c r="M356" s="161">
        <f>G356*(1+L356/100)</f>
        <v>0</v>
      </c>
      <c r="N356" s="161">
        <v>3.9000000000000003E-3</v>
      </c>
      <c r="O356" s="161">
        <f>ROUND(E356*N356,2)</f>
        <v>0.03</v>
      </c>
      <c r="P356" s="161">
        <v>0</v>
      </c>
      <c r="Q356" s="161">
        <f>ROUND(E356*P356,2)</f>
        <v>0</v>
      </c>
      <c r="R356" s="161" t="s">
        <v>224</v>
      </c>
      <c r="S356" s="161" t="s">
        <v>162</v>
      </c>
      <c r="T356" s="161" t="s">
        <v>184</v>
      </c>
      <c r="U356" s="161">
        <v>0</v>
      </c>
      <c r="V356" s="161">
        <f>ROUND(E356*U356,2)</f>
        <v>0</v>
      </c>
      <c r="W356" s="16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 t="s">
        <v>225</v>
      </c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outlineLevel="1" x14ac:dyDescent="0.2">
      <c r="A357" s="176">
        <v>129</v>
      </c>
      <c r="B357" s="177" t="s">
        <v>581</v>
      </c>
      <c r="C357" s="184" t="s">
        <v>582</v>
      </c>
      <c r="D357" s="178" t="s">
        <v>199</v>
      </c>
      <c r="E357" s="179">
        <v>6</v>
      </c>
      <c r="F357" s="180"/>
      <c r="G357" s="181">
        <f>ROUND(E357*F357,2)</f>
        <v>0</v>
      </c>
      <c r="H357" s="162"/>
      <c r="I357" s="161">
        <f>ROUND(E357*H357,2)</f>
        <v>0</v>
      </c>
      <c r="J357" s="162"/>
      <c r="K357" s="161">
        <f>ROUND(E357*J357,2)</f>
        <v>0</v>
      </c>
      <c r="L357" s="161">
        <v>15</v>
      </c>
      <c r="M357" s="161">
        <f>G357*(1+L357/100)</f>
        <v>0</v>
      </c>
      <c r="N357" s="161">
        <v>0</v>
      </c>
      <c r="O357" s="161">
        <f>ROUND(E357*N357,2)</f>
        <v>0</v>
      </c>
      <c r="P357" s="161">
        <v>0</v>
      </c>
      <c r="Q357" s="161">
        <f>ROUND(E357*P357,2)</f>
        <v>0</v>
      </c>
      <c r="R357" s="161" t="s">
        <v>224</v>
      </c>
      <c r="S357" s="161" t="s">
        <v>162</v>
      </c>
      <c r="T357" s="161" t="s">
        <v>184</v>
      </c>
      <c r="U357" s="161">
        <v>0</v>
      </c>
      <c r="V357" s="161">
        <f>ROUND(E357*U357,2)</f>
        <v>0</v>
      </c>
      <c r="W357" s="16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 t="s">
        <v>225</v>
      </c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outlineLevel="1" x14ac:dyDescent="0.2">
      <c r="A358" s="176">
        <v>130</v>
      </c>
      <c r="B358" s="177" t="s">
        <v>583</v>
      </c>
      <c r="C358" s="184" t="s">
        <v>584</v>
      </c>
      <c r="D358" s="178" t="s">
        <v>223</v>
      </c>
      <c r="E358" s="179">
        <v>0.42437000000000002</v>
      </c>
      <c r="F358" s="180"/>
      <c r="G358" s="181">
        <f>ROUND(E358*F358,2)</f>
        <v>0</v>
      </c>
      <c r="H358" s="162"/>
      <c r="I358" s="161">
        <f>ROUND(E358*H358,2)</f>
        <v>0</v>
      </c>
      <c r="J358" s="162"/>
      <c r="K358" s="161">
        <f>ROUND(E358*J358,2)</f>
        <v>0</v>
      </c>
      <c r="L358" s="161">
        <v>15</v>
      </c>
      <c r="M358" s="161">
        <f>G358*(1+L358/100)</f>
        <v>0</v>
      </c>
      <c r="N358" s="161">
        <v>0</v>
      </c>
      <c r="O358" s="161">
        <f>ROUND(E358*N358,2)</f>
        <v>0</v>
      </c>
      <c r="P358" s="161">
        <v>0</v>
      </c>
      <c r="Q358" s="161">
        <f>ROUND(E358*P358,2)</f>
        <v>0</v>
      </c>
      <c r="R358" s="161"/>
      <c r="S358" s="161" t="s">
        <v>162</v>
      </c>
      <c r="T358" s="161" t="s">
        <v>184</v>
      </c>
      <c r="U358" s="161">
        <v>2.1780000000000004</v>
      </c>
      <c r="V358" s="161">
        <f>ROUND(E358*U358,2)</f>
        <v>0.92</v>
      </c>
      <c r="W358" s="16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 t="s">
        <v>462</v>
      </c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x14ac:dyDescent="0.2">
      <c r="A359" s="164" t="s">
        <v>157</v>
      </c>
      <c r="B359" s="165" t="s">
        <v>112</v>
      </c>
      <c r="C359" s="183" t="s">
        <v>113</v>
      </c>
      <c r="D359" s="166"/>
      <c r="E359" s="167"/>
      <c r="F359" s="168"/>
      <c r="G359" s="169">
        <f>SUMIF(AG360:AG365,"&lt;&gt;NOR",G360:G365)</f>
        <v>0</v>
      </c>
      <c r="H359" s="163"/>
      <c r="I359" s="163">
        <f>SUM(I360:I365)</f>
        <v>0</v>
      </c>
      <c r="J359" s="163"/>
      <c r="K359" s="163">
        <f>SUM(K360:K365)</f>
        <v>0</v>
      </c>
      <c r="L359" s="163"/>
      <c r="M359" s="163">
        <f>SUM(M360:M365)</f>
        <v>0</v>
      </c>
      <c r="N359" s="163"/>
      <c r="O359" s="163">
        <f>SUM(O360:O365)</f>
        <v>0</v>
      </c>
      <c r="P359" s="163"/>
      <c r="Q359" s="163">
        <f>SUM(Q360:Q365)</f>
        <v>1.76</v>
      </c>
      <c r="R359" s="163"/>
      <c r="S359" s="163"/>
      <c r="T359" s="163"/>
      <c r="U359" s="163"/>
      <c r="V359" s="163">
        <f>SUM(V360:V365)</f>
        <v>46.970000000000006</v>
      </c>
      <c r="W359" s="163"/>
      <c r="AG359" t="s">
        <v>158</v>
      </c>
    </row>
    <row r="360" spans="1:60" outlineLevel="1" x14ac:dyDescent="0.2">
      <c r="A360" s="176">
        <v>131</v>
      </c>
      <c r="B360" s="177" t="s">
        <v>585</v>
      </c>
      <c r="C360" s="184" t="s">
        <v>586</v>
      </c>
      <c r="D360" s="178" t="s">
        <v>183</v>
      </c>
      <c r="E360" s="179">
        <v>92.820000000000007</v>
      </c>
      <c r="F360" s="180"/>
      <c r="G360" s="181">
        <f>ROUND(E360*F360,2)</f>
        <v>0</v>
      </c>
      <c r="H360" s="162"/>
      <c r="I360" s="161">
        <f>ROUND(E360*H360,2)</f>
        <v>0</v>
      </c>
      <c r="J360" s="162"/>
      <c r="K360" s="161">
        <f>ROUND(E360*J360,2)</f>
        <v>0</v>
      </c>
      <c r="L360" s="161">
        <v>15</v>
      </c>
      <c r="M360" s="161">
        <f>G360*(1+L360/100)</f>
        <v>0</v>
      </c>
      <c r="N360" s="161">
        <v>0</v>
      </c>
      <c r="O360" s="161">
        <f>ROUND(E360*N360,2)</f>
        <v>0</v>
      </c>
      <c r="P360" s="161">
        <v>1.098E-2</v>
      </c>
      <c r="Q360" s="161">
        <f>ROUND(E360*P360,2)</f>
        <v>1.02</v>
      </c>
      <c r="R360" s="161"/>
      <c r="S360" s="161" t="s">
        <v>162</v>
      </c>
      <c r="T360" s="161" t="s">
        <v>184</v>
      </c>
      <c r="U360" s="161">
        <v>0.44</v>
      </c>
      <c r="V360" s="161">
        <f>ROUND(E360*U360,2)</f>
        <v>40.840000000000003</v>
      </c>
      <c r="W360" s="16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 t="s">
        <v>185</v>
      </c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outlineLevel="1" x14ac:dyDescent="0.2">
      <c r="A361" s="176">
        <v>132</v>
      </c>
      <c r="B361" s="177" t="s">
        <v>587</v>
      </c>
      <c r="C361" s="184" t="s">
        <v>588</v>
      </c>
      <c r="D361" s="178" t="s">
        <v>183</v>
      </c>
      <c r="E361" s="179">
        <v>92.820000000000007</v>
      </c>
      <c r="F361" s="180"/>
      <c r="G361" s="181">
        <f>ROUND(E361*F361,2)</f>
        <v>0</v>
      </c>
      <c r="H361" s="162"/>
      <c r="I361" s="161">
        <f>ROUND(E361*H361,2)</f>
        <v>0</v>
      </c>
      <c r="J361" s="162"/>
      <c r="K361" s="161">
        <f>ROUND(E361*J361,2)</f>
        <v>0</v>
      </c>
      <c r="L361" s="161">
        <v>15</v>
      </c>
      <c r="M361" s="161">
        <f>G361*(1+L361/100)</f>
        <v>0</v>
      </c>
      <c r="N361" s="161">
        <v>0</v>
      </c>
      <c r="O361" s="161">
        <f>ROUND(E361*N361,2)</f>
        <v>0</v>
      </c>
      <c r="P361" s="161">
        <v>8.0000000000000002E-3</v>
      </c>
      <c r="Q361" s="161">
        <f>ROUND(E361*P361,2)</f>
        <v>0.74</v>
      </c>
      <c r="R361" s="161"/>
      <c r="S361" s="161" t="s">
        <v>162</v>
      </c>
      <c r="T361" s="161" t="s">
        <v>184</v>
      </c>
      <c r="U361" s="161">
        <v>6.6000000000000003E-2</v>
      </c>
      <c r="V361" s="161">
        <f>ROUND(E361*U361,2)</f>
        <v>6.13</v>
      </c>
      <c r="W361" s="16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 t="s">
        <v>185</v>
      </c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outlineLevel="1" x14ac:dyDescent="0.2">
      <c r="A362" s="170">
        <v>133</v>
      </c>
      <c r="B362" s="171" t="s">
        <v>589</v>
      </c>
      <c r="C362" s="185" t="s">
        <v>590</v>
      </c>
      <c r="D362" s="172" t="s">
        <v>183</v>
      </c>
      <c r="E362" s="173">
        <v>92.820000000000007</v>
      </c>
      <c r="F362" s="174"/>
      <c r="G362" s="175">
        <f>ROUND(E362*F362,2)</f>
        <v>0</v>
      </c>
      <c r="H362" s="162"/>
      <c r="I362" s="161">
        <f>ROUND(E362*H362,2)</f>
        <v>0</v>
      </c>
      <c r="J362" s="162"/>
      <c r="K362" s="161">
        <f>ROUND(E362*J362,2)</f>
        <v>0</v>
      </c>
      <c r="L362" s="161">
        <v>15</v>
      </c>
      <c r="M362" s="161">
        <f>G362*(1+L362/100)</f>
        <v>0</v>
      </c>
      <c r="N362" s="161">
        <v>0</v>
      </c>
      <c r="O362" s="161">
        <f>ROUND(E362*N362,2)</f>
        <v>0</v>
      </c>
      <c r="P362" s="161">
        <v>0</v>
      </c>
      <c r="Q362" s="161">
        <f>ROUND(E362*P362,2)</f>
        <v>0</v>
      </c>
      <c r="R362" s="161"/>
      <c r="S362" s="161" t="s">
        <v>171</v>
      </c>
      <c r="T362" s="161" t="s">
        <v>163</v>
      </c>
      <c r="U362" s="161">
        <v>0</v>
      </c>
      <c r="V362" s="161">
        <f>ROUND(E362*U362,2)</f>
        <v>0</v>
      </c>
      <c r="W362" s="16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 t="s">
        <v>185</v>
      </c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outlineLevel="1" x14ac:dyDescent="0.2">
      <c r="A363" s="158"/>
      <c r="B363" s="159"/>
      <c r="C363" s="194" t="s">
        <v>591</v>
      </c>
      <c r="D363" s="189"/>
      <c r="E363" s="190">
        <v>92.820000000000007</v>
      </c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 t="s">
        <v>187</v>
      </c>
      <c r="AH363" s="151">
        <v>0</v>
      </c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outlineLevel="1" x14ac:dyDescent="0.2">
      <c r="A364" s="170">
        <v>134</v>
      </c>
      <c r="B364" s="171" t="s">
        <v>592</v>
      </c>
      <c r="C364" s="185" t="s">
        <v>593</v>
      </c>
      <c r="D364" s="172" t="s">
        <v>199</v>
      </c>
      <c r="E364" s="173">
        <v>80</v>
      </c>
      <c r="F364" s="174"/>
      <c r="G364" s="175">
        <f>ROUND(E364*F364,2)</f>
        <v>0</v>
      </c>
      <c r="H364" s="162"/>
      <c r="I364" s="161">
        <f>ROUND(E364*H364,2)</f>
        <v>0</v>
      </c>
      <c r="J364" s="162"/>
      <c r="K364" s="161">
        <f>ROUND(E364*J364,2)</f>
        <v>0</v>
      </c>
      <c r="L364" s="161">
        <v>15</v>
      </c>
      <c r="M364" s="161">
        <f>G364*(1+L364/100)</f>
        <v>0</v>
      </c>
      <c r="N364" s="161">
        <v>0</v>
      </c>
      <c r="O364" s="161">
        <f>ROUND(E364*N364,2)</f>
        <v>0</v>
      </c>
      <c r="P364" s="161">
        <v>0</v>
      </c>
      <c r="Q364" s="161">
        <f>ROUND(E364*P364,2)</f>
        <v>0</v>
      </c>
      <c r="R364" s="161"/>
      <c r="S364" s="161" t="s">
        <v>171</v>
      </c>
      <c r="T364" s="161" t="s">
        <v>163</v>
      </c>
      <c r="U364" s="161">
        <v>0</v>
      </c>
      <c r="V364" s="161">
        <f>ROUND(E364*U364,2)</f>
        <v>0</v>
      </c>
      <c r="W364" s="16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 t="s">
        <v>185</v>
      </c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outlineLevel="1" x14ac:dyDescent="0.2">
      <c r="A365" s="158">
        <v>135</v>
      </c>
      <c r="B365" s="159" t="s">
        <v>594</v>
      </c>
      <c r="C365" s="197" t="s">
        <v>595</v>
      </c>
      <c r="D365" s="160" t="s">
        <v>0</v>
      </c>
      <c r="E365" s="193"/>
      <c r="F365" s="162"/>
      <c r="G365" s="161">
        <f>ROUND(E365*F365,2)</f>
        <v>0</v>
      </c>
      <c r="H365" s="162"/>
      <c r="I365" s="161">
        <f>ROUND(E365*H365,2)</f>
        <v>0</v>
      </c>
      <c r="J365" s="162"/>
      <c r="K365" s="161">
        <f>ROUND(E365*J365,2)</f>
        <v>0</v>
      </c>
      <c r="L365" s="161">
        <v>15</v>
      </c>
      <c r="M365" s="161">
        <f>G365*(1+L365/100)</f>
        <v>0</v>
      </c>
      <c r="N365" s="161">
        <v>0</v>
      </c>
      <c r="O365" s="161">
        <f>ROUND(E365*N365,2)</f>
        <v>0</v>
      </c>
      <c r="P365" s="161">
        <v>0</v>
      </c>
      <c r="Q365" s="161">
        <f>ROUND(E365*P365,2)</f>
        <v>0</v>
      </c>
      <c r="R365" s="161"/>
      <c r="S365" s="161" t="s">
        <v>162</v>
      </c>
      <c r="T365" s="161" t="s">
        <v>184</v>
      </c>
      <c r="U365" s="161">
        <v>0</v>
      </c>
      <c r="V365" s="161">
        <f>ROUND(E365*U365,2)</f>
        <v>0</v>
      </c>
      <c r="W365" s="16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 t="s">
        <v>462</v>
      </c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x14ac:dyDescent="0.2">
      <c r="A366" s="164" t="s">
        <v>157</v>
      </c>
      <c r="B366" s="165" t="s">
        <v>114</v>
      </c>
      <c r="C366" s="183" t="s">
        <v>115</v>
      </c>
      <c r="D366" s="166"/>
      <c r="E366" s="167"/>
      <c r="F366" s="168"/>
      <c r="G366" s="169">
        <f>SUMIF(AG367:AG379,"&lt;&gt;NOR",G367:G379)</f>
        <v>0</v>
      </c>
      <c r="H366" s="163"/>
      <c r="I366" s="163">
        <f>SUM(I367:I379)</f>
        <v>0</v>
      </c>
      <c r="J366" s="163"/>
      <c r="K366" s="163">
        <f>SUM(K367:K379)</f>
        <v>0</v>
      </c>
      <c r="L366" s="163"/>
      <c r="M366" s="163">
        <f>SUM(M367:M379)</f>
        <v>0</v>
      </c>
      <c r="N366" s="163"/>
      <c r="O366" s="163">
        <f>SUM(O367:O379)</f>
        <v>0</v>
      </c>
      <c r="P366" s="163"/>
      <c r="Q366" s="163">
        <f>SUM(Q367:Q379)</f>
        <v>0.06</v>
      </c>
      <c r="R366" s="163"/>
      <c r="S366" s="163"/>
      <c r="T366" s="163"/>
      <c r="U366" s="163"/>
      <c r="V366" s="163">
        <f>SUM(V367:V379)</f>
        <v>5.82</v>
      </c>
      <c r="W366" s="163"/>
      <c r="AG366" t="s">
        <v>158</v>
      </c>
    </row>
    <row r="367" spans="1:60" outlineLevel="1" x14ac:dyDescent="0.2">
      <c r="A367" s="170">
        <v>136</v>
      </c>
      <c r="B367" s="171" t="s">
        <v>596</v>
      </c>
      <c r="C367" s="185" t="s">
        <v>597</v>
      </c>
      <c r="D367" s="172" t="s">
        <v>598</v>
      </c>
      <c r="E367" s="173">
        <v>60</v>
      </c>
      <c r="F367" s="174"/>
      <c r="G367" s="175">
        <f>ROUND(E367*F367,2)</f>
        <v>0</v>
      </c>
      <c r="H367" s="162"/>
      <c r="I367" s="161">
        <f>ROUND(E367*H367,2)</f>
        <v>0</v>
      </c>
      <c r="J367" s="162"/>
      <c r="K367" s="161">
        <f>ROUND(E367*J367,2)</f>
        <v>0</v>
      </c>
      <c r="L367" s="161">
        <v>15</v>
      </c>
      <c r="M367" s="161">
        <f>G367*(1+L367/100)</f>
        <v>0</v>
      </c>
      <c r="N367" s="161">
        <v>5.0000000000000002E-5</v>
      </c>
      <c r="O367" s="161">
        <f>ROUND(E367*N367,2)</f>
        <v>0</v>
      </c>
      <c r="P367" s="161">
        <v>1E-3</v>
      </c>
      <c r="Q367" s="161">
        <f>ROUND(E367*P367,2)</f>
        <v>0.06</v>
      </c>
      <c r="R367" s="161"/>
      <c r="S367" s="161" t="s">
        <v>162</v>
      </c>
      <c r="T367" s="161" t="s">
        <v>184</v>
      </c>
      <c r="U367" s="161">
        <v>9.7000000000000003E-2</v>
      </c>
      <c r="V367" s="161">
        <f>ROUND(E367*U367,2)</f>
        <v>5.82</v>
      </c>
      <c r="W367" s="16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 t="s">
        <v>185</v>
      </c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outlineLevel="1" x14ac:dyDescent="0.2">
      <c r="A368" s="158"/>
      <c r="B368" s="159"/>
      <c r="C368" s="194" t="s">
        <v>599</v>
      </c>
      <c r="D368" s="189"/>
      <c r="E368" s="190">
        <v>60</v>
      </c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 t="s">
        <v>187</v>
      </c>
      <c r="AH368" s="151">
        <v>0</v>
      </c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outlineLevel="1" x14ac:dyDescent="0.2">
      <c r="A369" s="170">
        <v>137</v>
      </c>
      <c r="B369" s="171" t="s">
        <v>600</v>
      </c>
      <c r="C369" s="185" t="s">
        <v>601</v>
      </c>
      <c r="D369" s="172" t="s">
        <v>369</v>
      </c>
      <c r="E369" s="173">
        <v>3</v>
      </c>
      <c r="F369" s="174"/>
      <c r="G369" s="175">
        <f>ROUND(E369*F369,2)</f>
        <v>0</v>
      </c>
      <c r="H369" s="162"/>
      <c r="I369" s="161">
        <f>ROUND(E369*H369,2)</f>
        <v>0</v>
      </c>
      <c r="J369" s="162"/>
      <c r="K369" s="161">
        <f>ROUND(E369*J369,2)</f>
        <v>0</v>
      </c>
      <c r="L369" s="161">
        <v>15</v>
      </c>
      <c r="M369" s="161">
        <f>G369*(1+L369/100)</f>
        <v>0</v>
      </c>
      <c r="N369" s="161">
        <v>0</v>
      </c>
      <c r="O369" s="161">
        <f>ROUND(E369*N369,2)</f>
        <v>0</v>
      </c>
      <c r="P369" s="161">
        <v>0</v>
      </c>
      <c r="Q369" s="161">
        <f>ROUND(E369*P369,2)</f>
        <v>0</v>
      </c>
      <c r="R369" s="161"/>
      <c r="S369" s="161" t="s">
        <v>171</v>
      </c>
      <c r="T369" s="161" t="s">
        <v>163</v>
      </c>
      <c r="U369" s="161">
        <v>0</v>
      </c>
      <c r="V369" s="161">
        <f>ROUND(E369*U369,2)</f>
        <v>0</v>
      </c>
      <c r="W369" s="16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 t="s">
        <v>185</v>
      </c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outlineLevel="1" x14ac:dyDescent="0.2">
      <c r="A370" s="158"/>
      <c r="B370" s="159"/>
      <c r="C370" s="194" t="s">
        <v>602</v>
      </c>
      <c r="D370" s="189"/>
      <c r="E370" s="190">
        <v>3</v>
      </c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 t="s">
        <v>187</v>
      </c>
      <c r="AH370" s="151">
        <v>0</v>
      </c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ht="22.5" outlineLevel="1" x14ac:dyDescent="0.2">
      <c r="A371" s="170">
        <v>138</v>
      </c>
      <c r="B371" s="171" t="s">
        <v>603</v>
      </c>
      <c r="C371" s="185" t="s">
        <v>604</v>
      </c>
      <c r="D371" s="172" t="s">
        <v>369</v>
      </c>
      <c r="E371" s="173">
        <v>1</v>
      </c>
      <c r="F371" s="174"/>
      <c r="G371" s="175">
        <f>ROUND(E371*F371,2)</f>
        <v>0</v>
      </c>
      <c r="H371" s="162"/>
      <c r="I371" s="161">
        <f>ROUND(E371*H371,2)</f>
        <v>0</v>
      </c>
      <c r="J371" s="162"/>
      <c r="K371" s="161">
        <f>ROUND(E371*J371,2)</f>
        <v>0</v>
      </c>
      <c r="L371" s="161">
        <v>15</v>
      </c>
      <c r="M371" s="161">
        <f>G371*(1+L371/100)</f>
        <v>0</v>
      </c>
      <c r="N371" s="161">
        <v>0</v>
      </c>
      <c r="O371" s="161">
        <f>ROUND(E371*N371,2)</f>
        <v>0</v>
      </c>
      <c r="P371" s="161">
        <v>0</v>
      </c>
      <c r="Q371" s="161">
        <f>ROUND(E371*P371,2)</f>
        <v>0</v>
      </c>
      <c r="R371" s="161"/>
      <c r="S371" s="161" t="s">
        <v>171</v>
      </c>
      <c r="T371" s="161" t="s">
        <v>163</v>
      </c>
      <c r="U371" s="161">
        <v>0</v>
      </c>
      <c r="V371" s="161">
        <f>ROUND(E371*U371,2)</f>
        <v>0</v>
      </c>
      <c r="W371" s="16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 t="s">
        <v>185</v>
      </c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outlineLevel="1" x14ac:dyDescent="0.2">
      <c r="A372" s="158"/>
      <c r="B372" s="159"/>
      <c r="C372" s="194" t="s">
        <v>605</v>
      </c>
      <c r="D372" s="189"/>
      <c r="E372" s="190">
        <v>1</v>
      </c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 t="s">
        <v>187</v>
      </c>
      <c r="AH372" s="151">
        <v>0</v>
      </c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ht="22.5" outlineLevel="1" x14ac:dyDescent="0.2">
      <c r="A373" s="170">
        <v>139</v>
      </c>
      <c r="B373" s="171" t="s">
        <v>606</v>
      </c>
      <c r="C373" s="185" t="s">
        <v>607</v>
      </c>
      <c r="D373" s="172" t="s">
        <v>369</v>
      </c>
      <c r="E373" s="173">
        <v>1</v>
      </c>
      <c r="F373" s="174"/>
      <c r="G373" s="175">
        <f>ROUND(E373*F373,2)</f>
        <v>0</v>
      </c>
      <c r="H373" s="162"/>
      <c r="I373" s="161">
        <f>ROUND(E373*H373,2)</f>
        <v>0</v>
      </c>
      <c r="J373" s="162"/>
      <c r="K373" s="161">
        <f>ROUND(E373*J373,2)</f>
        <v>0</v>
      </c>
      <c r="L373" s="161">
        <v>15</v>
      </c>
      <c r="M373" s="161">
        <f>G373*(1+L373/100)</f>
        <v>0</v>
      </c>
      <c r="N373" s="161">
        <v>0</v>
      </c>
      <c r="O373" s="161">
        <f>ROUND(E373*N373,2)</f>
        <v>0</v>
      </c>
      <c r="P373" s="161">
        <v>0</v>
      </c>
      <c r="Q373" s="161">
        <f>ROUND(E373*P373,2)</f>
        <v>0</v>
      </c>
      <c r="R373" s="161"/>
      <c r="S373" s="161" t="s">
        <v>171</v>
      </c>
      <c r="T373" s="161" t="s">
        <v>163</v>
      </c>
      <c r="U373" s="161">
        <v>0</v>
      </c>
      <c r="V373" s="161">
        <f>ROUND(E373*U373,2)</f>
        <v>0</v>
      </c>
      <c r="W373" s="16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 t="s">
        <v>185</v>
      </c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outlineLevel="1" x14ac:dyDescent="0.2">
      <c r="A374" s="158"/>
      <c r="B374" s="159"/>
      <c r="C374" s="194" t="s">
        <v>608</v>
      </c>
      <c r="D374" s="189"/>
      <c r="E374" s="190">
        <v>1</v>
      </c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 t="s">
        <v>187</v>
      </c>
      <c r="AH374" s="151">
        <v>0</v>
      </c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outlineLevel="1" x14ac:dyDescent="0.2">
      <c r="A375" s="170">
        <v>140</v>
      </c>
      <c r="B375" s="171" t="s">
        <v>609</v>
      </c>
      <c r="C375" s="185" t="s">
        <v>610</v>
      </c>
      <c r="D375" s="172" t="s">
        <v>369</v>
      </c>
      <c r="E375" s="173">
        <v>1</v>
      </c>
      <c r="F375" s="174"/>
      <c r="G375" s="175">
        <f>ROUND(E375*F375,2)</f>
        <v>0</v>
      </c>
      <c r="H375" s="162"/>
      <c r="I375" s="161">
        <f>ROUND(E375*H375,2)</f>
        <v>0</v>
      </c>
      <c r="J375" s="162"/>
      <c r="K375" s="161">
        <f>ROUND(E375*J375,2)</f>
        <v>0</v>
      </c>
      <c r="L375" s="161">
        <v>15</v>
      </c>
      <c r="M375" s="161">
        <f>G375*(1+L375/100)</f>
        <v>0</v>
      </c>
      <c r="N375" s="161">
        <v>0</v>
      </c>
      <c r="O375" s="161">
        <f>ROUND(E375*N375,2)</f>
        <v>0</v>
      </c>
      <c r="P375" s="161">
        <v>0</v>
      </c>
      <c r="Q375" s="161">
        <f>ROUND(E375*P375,2)</f>
        <v>0</v>
      </c>
      <c r="R375" s="161"/>
      <c r="S375" s="161" t="s">
        <v>171</v>
      </c>
      <c r="T375" s="161" t="s">
        <v>163</v>
      </c>
      <c r="U375" s="161">
        <v>0</v>
      </c>
      <c r="V375" s="161">
        <f>ROUND(E375*U375,2)</f>
        <v>0</v>
      </c>
      <c r="W375" s="16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 t="s">
        <v>185</v>
      </c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outlineLevel="1" x14ac:dyDescent="0.2">
      <c r="A376" s="158"/>
      <c r="B376" s="159"/>
      <c r="C376" s="194" t="s">
        <v>611</v>
      </c>
      <c r="D376" s="189"/>
      <c r="E376" s="190">
        <v>1</v>
      </c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 t="s">
        <v>187</v>
      </c>
      <c r="AH376" s="151">
        <v>0</v>
      </c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outlineLevel="1" x14ac:dyDescent="0.2">
      <c r="A377" s="170">
        <v>141</v>
      </c>
      <c r="B377" s="171" t="s">
        <v>612</v>
      </c>
      <c r="C377" s="185" t="s">
        <v>613</v>
      </c>
      <c r="D377" s="172" t="s">
        <v>369</v>
      </c>
      <c r="E377" s="173">
        <v>1</v>
      </c>
      <c r="F377" s="174"/>
      <c r="G377" s="175">
        <f>ROUND(E377*F377,2)</f>
        <v>0</v>
      </c>
      <c r="H377" s="162"/>
      <c r="I377" s="161">
        <f>ROUND(E377*H377,2)</f>
        <v>0</v>
      </c>
      <c r="J377" s="162"/>
      <c r="K377" s="161">
        <f>ROUND(E377*J377,2)</f>
        <v>0</v>
      </c>
      <c r="L377" s="161">
        <v>15</v>
      </c>
      <c r="M377" s="161">
        <f>G377*(1+L377/100)</f>
        <v>0</v>
      </c>
      <c r="N377" s="161">
        <v>0</v>
      </c>
      <c r="O377" s="161">
        <f>ROUND(E377*N377,2)</f>
        <v>0</v>
      </c>
      <c r="P377" s="161">
        <v>0</v>
      </c>
      <c r="Q377" s="161">
        <f>ROUND(E377*P377,2)</f>
        <v>0</v>
      </c>
      <c r="R377" s="161"/>
      <c r="S377" s="161" t="s">
        <v>171</v>
      </c>
      <c r="T377" s="161" t="s">
        <v>163</v>
      </c>
      <c r="U377" s="161">
        <v>0</v>
      </c>
      <c r="V377" s="161">
        <f>ROUND(E377*U377,2)</f>
        <v>0</v>
      </c>
      <c r="W377" s="16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 t="s">
        <v>185</v>
      </c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outlineLevel="1" x14ac:dyDescent="0.2">
      <c r="A378" s="158"/>
      <c r="B378" s="159"/>
      <c r="C378" s="194" t="s">
        <v>614</v>
      </c>
      <c r="D378" s="189"/>
      <c r="E378" s="190">
        <v>1</v>
      </c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 t="s">
        <v>187</v>
      </c>
      <c r="AH378" s="151">
        <v>0</v>
      </c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outlineLevel="1" x14ac:dyDescent="0.2">
      <c r="A379" s="158">
        <v>142</v>
      </c>
      <c r="B379" s="159" t="s">
        <v>615</v>
      </c>
      <c r="C379" s="197" t="s">
        <v>616</v>
      </c>
      <c r="D379" s="160" t="s">
        <v>0</v>
      </c>
      <c r="E379" s="193"/>
      <c r="F379" s="162"/>
      <c r="G379" s="161">
        <f>ROUND(E379*F379,2)</f>
        <v>0</v>
      </c>
      <c r="H379" s="162"/>
      <c r="I379" s="161">
        <f>ROUND(E379*H379,2)</f>
        <v>0</v>
      </c>
      <c r="J379" s="162"/>
      <c r="K379" s="161">
        <f>ROUND(E379*J379,2)</f>
        <v>0</v>
      </c>
      <c r="L379" s="161">
        <v>15</v>
      </c>
      <c r="M379" s="161">
        <f>G379*(1+L379/100)</f>
        <v>0</v>
      </c>
      <c r="N379" s="161">
        <v>0</v>
      </c>
      <c r="O379" s="161">
        <f>ROUND(E379*N379,2)</f>
        <v>0</v>
      </c>
      <c r="P379" s="161">
        <v>0</v>
      </c>
      <c r="Q379" s="161">
        <f>ROUND(E379*P379,2)</f>
        <v>0</v>
      </c>
      <c r="R379" s="161"/>
      <c r="S379" s="161" t="s">
        <v>162</v>
      </c>
      <c r="T379" s="161" t="s">
        <v>184</v>
      </c>
      <c r="U379" s="161">
        <v>0</v>
      </c>
      <c r="V379" s="161">
        <f>ROUND(E379*U379,2)</f>
        <v>0</v>
      </c>
      <c r="W379" s="16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 t="s">
        <v>462</v>
      </c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x14ac:dyDescent="0.2">
      <c r="A380" s="164" t="s">
        <v>157</v>
      </c>
      <c r="B380" s="165" t="s">
        <v>116</v>
      </c>
      <c r="C380" s="183" t="s">
        <v>117</v>
      </c>
      <c r="D380" s="166"/>
      <c r="E380" s="167"/>
      <c r="F380" s="168"/>
      <c r="G380" s="169">
        <f>SUMIF(AG381:AG396,"&lt;&gt;NOR",G381:G396)</f>
        <v>0</v>
      </c>
      <c r="H380" s="163"/>
      <c r="I380" s="163">
        <f>SUM(I381:I396)</f>
        <v>0</v>
      </c>
      <c r="J380" s="163"/>
      <c r="K380" s="163">
        <f>SUM(K381:K396)</f>
        <v>0</v>
      </c>
      <c r="L380" s="163"/>
      <c r="M380" s="163">
        <f>SUM(M381:M396)</f>
        <v>0</v>
      </c>
      <c r="N380" s="163"/>
      <c r="O380" s="163">
        <f>SUM(O381:O396)</f>
        <v>0.15000000000000002</v>
      </c>
      <c r="P380" s="163"/>
      <c r="Q380" s="163">
        <f>SUM(Q381:Q396)</f>
        <v>0</v>
      </c>
      <c r="R380" s="163"/>
      <c r="S380" s="163"/>
      <c r="T380" s="163"/>
      <c r="U380" s="163"/>
      <c r="V380" s="163">
        <f>SUM(V381:V396)</f>
        <v>21.97</v>
      </c>
      <c r="W380" s="163"/>
      <c r="AG380" t="s">
        <v>158</v>
      </c>
    </row>
    <row r="381" spans="1:60" ht="22.5" outlineLevel="1" x14ac:dyDescent="0.2">
      <c r="A381" s="170">
        <v>143</v>
      </c>
      <c r="B381" s="171" t="s">
        <v>617</v>
      </c>
      <c r="C381" s="185" t="s">
        <v>618</v>
      </c>
      <c r="D381" s="172" t="s">
        <v>199</v>
      </c>
      <c r="E381" s="173">
        <v>4</v>
      </c>
      <c r="F381" s="174"/>
      <c r="G381" s="175">
        <f>ROUND(E381*F381,2)</f>
        <v>0</v>
      </c>
      <c r="H381" s="162"/>
      <c r="I381" s="161">
        <f>ROUND(E381*H381,2)</f>
        <v>0</v>
      </c>
      <c r="J381" s="162"/>
      <c r="K381" s="161">
        <f>ROUND(E381*J381,2)</f>
        <v>0</v>
      </c>
      <c r="L381" s="161">
        <v>15</v>
      </c>
      <c r="M381" s="161">
        <f>G381*(1+L381/100)</f>
        <v>0</v>
      </c>
      <c r="N381" s="161">
        <v>5.5100000000000001E-3</v>
      </c>
      <c r="O381" s="161">
        <f>ROUND(E381*N381,2)</f>
        <v>0.02</v>
      </c>
      <c r="P381" s="161">
        <v>0</v>
      </c>
      <c r="Q381" s="161">
        <f>ROUND(E381*P381,2)</f>
        <v>0</v>
      </c>
      <c r="R381" s="161"/>
      <c r="S381" s="161" t="s">
        <v>162</v>
      </c>
      <c r="T381" s="161" t="s">
        <v>184</v>
      </c>
      <c r="U381" s="161">
        <v>0.42500000000000004</v>
      </c>
      <c r="V381" s="161">
        <f>ROUND(E381*U381,2)</f>
        <v>1.7</v>
      </c>
      <c r="W381" s="16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 t="s">
        <v>185</v>
      </c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outlineLevel="1" x14ac:dyDescent="0.2">
      <c r="A382" s="158"/>
      <c r="B382" s="159"/>
      <c r="C382" s="194" t="s">
        <v>619</v>
      </c>
      <c r="D382" s="189"/>
      <c r="E382" s="190">
        <v>4</v>
      </c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 t="s">
        <v>187</v>
      </c>
      <c r="AH382" s="151">
        <v>0</v>
      </c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outlineLevel="1" x14ac:dyDescent="0.2">
      <c r="A383" s="170">
        <v>144</v>
      </c>
      <c r="B383" s="171" t="s">
        <v>620</v>
      </c>
      <c r="C383" s="185" t="s">
        <v>621</v>
      </c>
      <c r="D383" s="172" t="s">
        <v>199</v>
      </c>
      <c r="E383" s="173">
        <v>23.6</v>
      </c>
      <c r="F383" s="174"/>
      <c r="G383" s="175">
        <f>ROUND(E383*F383,2)</f>
        <v>0</v>
      </c>
      <c r="H383" s="162"/>
      <c r="I383" s="161">
        <f>ROUND(E383*H383,2)</f>
        <v>0</v>
      </c>
      <c r="J383" s="162"/>
      <c r="K383" s="161">
        <f>ROUND(E383*J383,2)</f>
        <v>0</v>
      </c>
      <c r="L383" s="161">
        <v>15</v>
      </c>
      <c r="M383" s="161">
        <f>G383*(1+L383/100)</f>
        <v>0</v>
      </c>
      <c r="N383" s="161">
        <v>4.0000000000000003E-5</v>
      </c>
      <c r="O383" s="161">
        <f>ROUND(E383*N383,2)</f>
        <v>0</v>
      </c>
      <c r="P383" s="161">
        <v>0</v>
      </c>
      <c r="Q383" s="161">
        <f>ROUND(E383*P383,2)</f>
        <v>0</v>
      </c>
      <c r="R383" s="161"/>
      <c r="S383" s="161" t="s">
        <v>162</v>
      </c>
      <c r="T383" s="161" t="s">
        <v>184</v>
      </c>
      <c r="U383" s="161">
        <v>0.32</v>
      </c>
      <c r="V383" s="161">
        <f>ROUND(E383*U383,2)</f>
        <v>7.55</v>
      </c>
      <c r="W383" s="16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 t="s">
        <v>185</v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outlineLevel="1" x14ac:dyDescent="0.2">
      <c r="A384" s="158"/>
      <c r="B384" s="159"/>
      <c r="C384" s="194" t="s">
        <v>622</v>
      </c>
      <c r="D384" s="189"/>
      <c r="E384" s="190">
        <v>23.6</v>
      </c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 t="s">
        <v>187</v>
      </c>
      <c r="AH384" s="151">
        <v>0</v>
      </c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outlineLevel="1" x14ac:dyDescent="0.2">
      <c r="A385" s="170">
        <v>145</v>
      </c>
      <c r="B385" s="171" t="s">
        <v>623</v>
      </c>
      <c r="C385" s="185" t="s">
        <v>624</v>
      </c>
      <c r="D385" s="172" t="s">
        <v>199</v>
      </c>
      <c r="E385" s="173">
        <v>17.8</v>
      </c>
      <c r="F385" s="174"/>
      <c r="G385" s="175">
        <f>ROUND(E385*F385,2)</f>
        <v>0</v>
      </c>
      <c r="H385" s="162"/>
      <c r="I385" s="161">
        <f>ROUND(E385*H385,2)</f>
        <v>0</v>
      </c>
      <c r="J385" s="162"/>
      <c r="K385" s="161">
        <f>ROUND(E385*J385,2)</f>
        <v>0</v>
      </c>
      <c r="L385" s="161">
        <v>15</v>
      </c>
      <c r="M385" s="161">
        <f>G385*(1+L385/100)</f>
        <v>0</v>
      </c>
      <c r="N385" s="161">
        <v>6.0000000000000002E-5</v>
      </c>
      <c r="O385" s="161">
        <f>ROUND(E385*N385,2)</f>
        <v>0</v>
      </c>
      <c r="P385" s="161">
        <v>0</v>
      </c>
      <c r="Q385" s="161">
        <f>ROUND(E385*P385,2)</f>
        <v>0</v>
      </c>
      <c r="R385" s="161"/>
      <c r="S385" s="161" t="s">
        <v>162</v>
      </c>
      <c r="T385" s="161" t="s">
        <v>184</v>
      </c>
      <c r="U385" s="161">
        <v>0.46800000000000003</v>
      </c>
      <c r="V385" s="161">
        <f>ROUND(E385*U385,2)</f>
        <v>8.33</v>
      </c>
      <c r="W385" s="16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 t="s">
        <v>185</v>
      </c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outlineLevel="1" x14ac:dyDescent="0.2">
      <c r="A386" s="158"/>
      <c r="B386" s="159"/>
      <c r="C386" s="194" t="s">
        <v>625</v>
      </c>
      <c r="D386" s="189"/>
      <c r="E386" s="190">
        <v>4.2</v>
      </c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 t="s">
        <v>187</v>
      </c>
      <c r="AH386" s="151">
        <v>0</v>
      </c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outlineLevel="1" x14ac:dyDescent="0.2">
      <c r="A387" s="158"/>
      <c r="B387" s="159"/>
      <c r="C387" s="194" t="s">
        <v>626</v>
      </c>
      <c r="D387" s="189"/>
      <c r="E387" s="190">
        <v>13.600000000000001</v>
      </c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 t="s">
        <v>187</v>
      </c>
      <c r="AH387" s="151">
        <v>0</v>
      </c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outlineLevel="1" x14ac:dyDescent="0.2">
      <c r="A388" s="170">
        <v>146</v>
      </c>
      <c r="B388" s="171" t="s">
        <v>627</v>
      </c>
      <c r="C388" s="185" t="s">
        <v>628</v>
      </c>
      <c r="D388" s="172" t="s">
        <v>199</v>
      </c>
      <c r="E388" s="173">
        <v>5.8000000000000007</v>
      </c>
      <c r="F388" s="174"/>
      <c r="G388" s="175">
        <f>ROUND(E388*F388,2)</f>
        <v>0</v>
      </c>
      <c r="H388" s="162"/>
      <c r="I388" s="161">
        <f>ROUND(E388*H388,2)</f>
        <v>0</v>
      </c>
      <c r="J388" s="162"/>
      <c r="K388" s="161">
        <f>ROUND(E388*J388,2)</f>
        <v>0</v>
      </c>
      <c r="L388" s="161">
        <v>15</v>
      </c>
      <c r="M388" s="161">
        <f>G388*(1+L388/100)</f>
        <v>0</v>
      </c>
      <c r="N388" s="161">
        <v>8.0000000000000007E-5</v>
      </c>
      <c r="O388" s="161">
        <f>ROUND(E388*N388,2)</f>
        <v>0</v>
      </c>
      <c r="P388" s="161">
        <v>0</v>
      </c>
      <c r="Q388" s="161">
        <f>ROUND(E388*P388,2)</f>
        <v>0</v>
      </c>
      <c r="R388" s="161"/>
      <c r="S388" s="161" t="s">
        <v>162</v>
      </c>
      <c r="T388" s="161" t="s">
        <v>184</v>
      </c>
      <c r="U388" s="161">
        <v>0.75700000000000001</v>
      </c>
      <c r="V388" s="161">
        <f>ROUND(E388*U388,2)</f>
        <v>4.3899999999999997</v>
      </c>
      <c r="W388" s="16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 t="s">
        <v>185</v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60" outlineLevel="1" x14ac:dyDescent="0.2">
      <c r="A389" s="158"/>
      <c r="B389" s="159"/>
      <c r="C389" s="194" t="s">
        <v>629</v>
      </c>
      <c r="D389" s="189"/>
      <c r="E389" s="190">
        <v>5.8000000000000007</v>
      </c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 t="s">
        <v>187</v>
      </c>
      <c r="AH389" s="151">
        <v>0</v>
      </c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outlineLevel="1" x14ac:dyDescent="0.2">
      <c r="A390" s="170">
        <v>147</v>
      </c>
      <c r="B390" s="171" t="s">
        <v>630</v>
      </c>
      <c r="C390" s="185" t="s">
        <v>631</v>
      </c>
      <c r="D390" s="172" t="s">
        <v>235</v>
      </c>
      <c r="E390" s="173">
        <v>1</v>
      </c>
      <c r="F390" s="174"/>
      <c r="G390" s="175">
        <f>ROUND(E390*F390,2)</f>
        <v>0</v>
      </c>
      <c r="H390" s="162"/>
      <c r="I390" s="161">
        <f>ROUND(E390*H390,2)</f>
        <v>0</v>
      </c>
      <c r="J390" s="162"/>
      <c r="K390" s="161">
        <f>ROUND(E390*J390,2)</f>
        <v>0</v>
      </c>
      <c r="L390" s="161">
        <v>15</v>
      </c>
      <c r="M390" s="161">
        <f>G390*(1+L390/100)</f>
        <v>0</v>
      </c>
      <c r="N390" s="161">
        <v>1.8100000000000002E-2</v>
      </c>
      <c r="O390" s="161">
        <f>ROUND(E390*N390,2)</f>
        <v>0.02</v>
      </c>
      <c r="P390" s="161">
        <v>0</v>
      </c>
      <c r="Q390" s="161">
        <f>ROUND(E390*P390,2)</f>
        <v>0</v>
      </c>
      <c r="R390" s="161" t="s">
        <v>224</v>
      </c>
      <c r="S390" s="161" t="s">
        <v>162</v>
      </c>
      <c r="T390" s="161" t="s">
        <v>184</v>
      </c>
      <c r="U390" s="161">
        <v>0</v>
      </c>
      <c r="V390" s="161">
        <f>ROUND(E390*U390,2)</f>
        <v>0</v>
      </c>
      <c r="W390" s="16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 t="s">
        <v>225</v>
      </c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outlineLevel="1" x14ac:dyDescent="0.2">
      <c r="A391" s="158"/>
      <c r="B391" s="159"/>
      <c r="C391" s="194" t="s">
        <v>632</v>
      </c>
      <c r="D391" s="189"/>
      <c r="E391" s="190">
        <v>1</v>
      </c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 t="s">
        <v>187</v>
      </c>
      <c r="AH391" s="151">
        <v>0</v>
      </c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outlineLevel="1" x14ac:dyDescent="0.2">
      <c r="A392" s="170">
        <v>148</v>
      </c>
      <c r="B392" s="171" t="s">
        <v>633</v>
      </c>
      <c r="C392" s="185" t="s">
        <v>634</v>
      </c>
      <c r="D392" s="172" t="s">
        <v>235</v>
      </c>
      <c r="E392" s="173">
        <v>2</v>
      </c>
      <c r="F392" s="174"/>
      <c r="G392" s="175">
        <f>ROUND(E392*F392,2)</f>
        <v>0</v>
      </c>
      <c r="H392" s="162"/>
      <c r="I392" s="161">
        <f>ROUND(E392*H392,2)</f>
        <v>0</v>
      </c>
      <c r="J392" s="162"/>
      <c r="K392" s="161">
        <f>ROUND(E392*J392,2)</f>
        <v>0</v>
      </c>
      <c r="L392" s="161">
        <v>15</v>
      </c>
      <c r="M392" s="161">
        <f>G392*(1+L392/100)</f>
        <v>0</v>
      </c>
      <c r="N392" s="161">
        <v>3.5000000000000003E-2</v>
      </c>
      <c r="O392" s="161">
        <f>ROUND(E392*N392,2)</f>
        <v>7.0000000000000007E-2</v>
      </c>
      <c r="P392" s="161">
        <v>0</v>
      </c>
      <c r="Q392" s="161">
        <f>ROUND(E392*P392,2)</f>
        <v>0</v>
      </c>
      <c r="R392" s="161" t="s">
        <v>224</v>
      </c>
      <c r="S392" s="161" t="s">
        <v>162</v>
      </c>
      <c r="T392" s="161" t="s">
        <v>184</v>
      </c>
      <c r="U392" s="161">
        <v>0</v>
      </c>
      <c r="V392" s="161">
        <f>ROUND(E392*U392,2)</f>
        <v>0</v>
      </c>
      <c r="W392" s="16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 t="s">
        <v>225</v>
      </c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outlineLevel="1" x14ac:dyDescent="0.2">
      <c r="A393" s="158"/>
      <c r="B393" s="159"/>
      <c r="C393" s="194" t="s">
        <v>635</v>
      </c>
      <c r="D393" s="189"/>
      <c r="E393" s="190">
        <v>2</v>
      </c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 t="s">
        <v>187</v>
      </c>
      <c r="AH393" s="151">
        <v>0</v>
      </c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outlineLevel="1" x14ac:dyDescent="0.2">
      <c r="A394" s="170">
        <v>149</v>
      </c>
      <c r="B394" s="171" t="s">
        <v>636</v>
      </c>
      <c r="C394" s="185" t="s">
        <v>637</v>
      </c>
      <c r="D394" s="172" t="s">
        <v>235</v>
      </c>
      <c r="E394" s="173">
        <v>1</v>
      </c>
      <c r="F394" s="174"/>
      <c r="G394" s="175">
        <f>ROUND(E394*F394,2)</f>
        <v>0</v>
      </c>
      <c r="H394" s="162"/>
      <c r="I394" s="161">
        <f>ROUND(E394*H394,2)</f>
        <v>0</v>
      </c>
      <c r="J394" s="162"/>
      <c r="K394" s="161">
        <f>ROUND(E394*J394,2)</f>
        <v>0</v>
      </c>
      <c r="L394" s="161">
        <v>15</v>
      </c>
      <c r="M394" s="161">
        <f>G394*(1+L394/100)</f>
        <v>0</v>
      </c>
      <c r="N394" s="161">
        <v>0.04</v>
      </c>
      <c r="O394" s="161">
        <f>ROUND(E394*N394,2)</f>
        <v>0.04</v>
      </c>
      <c r="P394" s="161">
        <v>0</v>
      </c>
      <c r="Q394" s="161">
        <f>ROUND(E394*P394,2)</f>
        <v>0</v>
      </c>
      <c r="R394" s="161" t="s">
        <v>224</v>
      </c>
      <c r="S394" s="161" t="s">
        <v>184</v>
      </c>
      <c r="T394" s="161" t="s">
        <v>163</v>
      </c>
      <c r="U394" s="161">
        <v>0</v>
      </c>
      <c r="V394" s="161">
        <f>ROUND(E394*U394,2)</f>
        <v>0</v>
      </c>
      <c r="W394" s="16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 t="s">
        <v>225</v>
      </c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outlineLevel="1" x14ac:dyDescent="0.2">
      <c r="A395" s="158"/>
      <c r="B395" s="159"/>
      <c r="C395" s="194" t="s">
        <v>638</v>
      </c>
      <c r="D395" s="189"/>
      <c r="E395" s="190">
        <v>1</v>
      </c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 t="s">
        <v>187</v>
      </c>
      <c r="AH395" s="151">
        <v>0</v>
      </c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outlineLevel="1" x14ac:dyDescent="0.2">
      <c r="A396" s="158">
        <v>150</v>
      </c>
      <c r="B396" s="159" t="s">
        <v>639</v>
      </c>
      <c r="C396" s="197" t="s">
        <v>640</v>
      </c>
      <c r="D396" s="160" t="s">
        <v>0</v>
      </c>
      <c r="E396" s="193"/>
      <c r="F396" s="162"/>
      <c r="G396" s="161">
        <f>ROUND(E396*F396,2)</f>
        <v>0</v>
      </c>
      <c r="H396" s="162"/>
      <c r="I396" s="161">
        <f>ROUND(E396*H396,2)</f>
        <v>0</v>
      </c>
      <c r="J396" s="162"/>
      <c r="K396" s="161">
        <f>ROUND(E396*J396,2)</f>
        <v>0</v>
      </c>
      <c r="L396" s="161">
        <v>15</v>
      </c>
      <c r="M396" s="161">
        <f>G396*(1+L396/100)</f>
        <v>0</v>
      </c>
      <c r="N396" s="161">
        <v>0</v>
      </c>
      <c r="O396" s="161">
        <f>ROUND(E396*N396,2)</f>
        <v>0</v>
      </c>
      <c r="P396" s="161">
        <v>0</v>
      </c>
      <c r="Q396" s="161">
        <f>ROUND(E396*P396,2)</f>
        <v>0</v>
      </c>
      <c r="R396" s="161"/>
      <c r="S396" s="161" t="s">
        <v>171</v>
      </c>
      <c r="T396" s="161" t="s">
        <v>163</v>
      </c>
      <c r="U396" s="161">
        <v>0</v>
      </c>
      <c r="V396" s="161">
        <f>ROUND(E396*U396,2)</f>
        <v>0</v>
      </c>
      <c r="W396" s="16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 t="s">
        <v>462</v>
      </c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x14ac:dyDescent="0.2">
      <c r="A397" s="164" t="s">
        <v>157</v>
      </c>
      <c r="B397" s="165" t="s">
        <v>121</v>
      </c>
      <c r="C397" s="183" t="s">
        <v>122</v>
      </c>
      <c r="D397" s="166"/>
      <c r="E397" s="167"/>
      <c r="F397" s="168"/>
      <c r="G397" s="169">
        <f>SUMIF(AG398:AG408,"&lt;&gt;NOR",G398:G408)</f>
        <v>0</v>
      </c>
      <c r="H397" s="163"/>
      <c r="I397" s="163">
        <f>SUM(I398:I408)</f>
        <v>0</v>
      </c>
      <c r="J397" s="163"/>
      <c r="K397" s="163">
        <f>SUM(K398:K408)</f>
        <v>0</v>
      </c>
      <c r="L397" s="163"/>
      <c r="M397" s="163">
        <f>SUM(M398:M408)</f>
        <v>0</v>
      </c>
      <c r="N397" s="163"/>
      <c r="O397" s="163">
        <f>SUM(O398:O408)</f>
        <v>0.08</v>
      </c>
      <c r="P397" s="163"/>
      <c r="Q397" s="163">
        <f>SUM(Q398:Q408)</f>
        <v>0</v>
      </c>
      <c r="R397" s="163"/>
      <c r="S397" s="163"/>
      <c r="T397" s="163"/>
      <c r="U397" s="163"/>
      <c r="V397" s="163">
        <f>SUM(V398:V408)</f>
        <v>48.85</v>
      </c>
      <c r="W397" s="163"/>
      <c r="AG397" t="s">
        <v>158</v>
      </c>
    </row>
    <row r="398" spans="1:60" outlineLevel="1" x14ac:dyDescent="0.2">
      <c r="A398" s="170">
        <v>151</v>
      </c>
      <c r="B398" s="171" t="s">
        <v>641</v>
      </c>
      <c r="C398" s="185" t="s">
        <v>642</v>
      </c>
      <c r="D398" s="172" t="s">
        <v>183</v>
      </c>
      <c r="E398" s="173">
        <v>19</v>
      </c>
      <c r="F398" s="174"/>
      <c r="G398" s="175">
        <f>ROUND(E398*F398,2)</f>
        <v>0</v>
      </c>
      <c r="H398" s="162"/>
      <c r="I398" s="161">
        <f>ROUND(E398*H398,2)</f>
        <v>0</v>
      </c>
      <c r="J398" s="162"/>
      <c r="K398" s="161">
        <f>ROUND(E398*J398,2)</f>
        <v>0</v>
      </c>
      <c r="L398" s="161">
        <v>15</v>
      </c>
      <c r="M398" s="161">
        <f>G398*(1+L398/100)</f>
        <v>0</v>
      </c>
      <c r="N398" s="161">
        <v>1.5000000000000001E-4</v>
      </c>
      <c r="O398" s="161">
        <f>ROUND(E398*N398,2)</f>
        <v>0</v>
      </c>
      <c r="P398" s="161">
        <v>0</v>
      </c>
      <c r="Q398" s="161">
        <f>ROUND(E398*P398,2)</f>
        <v>0</v>
      </c>
      <c r="R398" s="161"/>
      <c r="S398" s="161" t="s">
        <v>162</v>
      </c>
      <c r="T398" s="161" t="s">
        <v>184</v>
      </c>
      <c r="U398" s="161">
        <v>0.22800000000000001</v>
      </c>
      <c r="V398" s="161">
        <f>ROUND(E398*U398,2)</f>
        <v>4.33</v>
      </c>
      <c r="W398" s="16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 t="s">
        <v>185</v>
      </c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outlineLevel="1" x14ac:dyDescent="0.2">
      <c r="A399" s="158"/>
      <c r="B399" s="159"/>
      <c r="C399" s="194" t="s">
        <v>643</v>
      </c>
      <c r="D399" s="189"/>
      <c r="E399" s="190">
        <v>12.5</v>
      </c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 t="s">
        <v>187</v>
      </c>
      <c r="AH399" s="151">
        <v>0</v>
      </c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outlineLevel="1" x14ac:dyDescent="0.2">
      <c r="A400" s="158"/>
      <c r="B400" s="159"/>
      <c r="C400" s="194" t="s">
        <v>644</v>
      </c>
      <c r="D400" s="189"/>
      <c r="E400" s="190">
        <v>1.5</v>
      </c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 t="s">
        <v>187</v>
      </c>
      <c r="AH400" s="151">
        <v>0</v>
      </c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outlineLevel="1" x14ac:dyDescent="0.2">
      <c r="A401" s="158"/>
      <c r="B401" s="159"/>
      <c r="C401" s="194" t="s">
        <v>645</v>
      </c>
      <c r="D401" s="189"/>
      <c r="E401" s="190">
        <v>5</v>
      </c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 t="s">
        <v>187</v>
      </c>
      <c r="AH401" s="151">
        <v>0</v>
      </c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ht="22.5" outlineLevel="1" x14ac:dyDescent="0.2">
      <c r="A402" s="176">
        <v>152</v>
      </c>
      <c r="B402" s="177" t="s">
        <v>646</v>
      </c>
      <c r="C402" s="184" t="s">
        <v>647</v>
      </c>
      <c r="D402" s="178" t="s">
        <v>183</v>
      </c>
      <c r="E402" s="179">
        <v>19</v>
      </c>
      <c r="F402" s="180"/>
      <c r="G402" s="181">
        <f>ROUND(E402*F402,2)</f>
        <v>0</v>
      </c>
      <c r="H402" s="162"/>
      <c r="I402" s="161">
        <f>ROUND(E402*H402,2)</f>
        <v>0</v>
      </c>
      <c r="J402" s="162"/>
      <c r="K402" s="161">
        <f>ROUND(E402*J402,2)</f>
        <v>0</v>
      </c>
      <c r="L402" s="161">
        <v>15</v>
      </c>
      <c r="M402" s="161">
        <f>G402*(1+L402/100)</f>
        <v>0</v>
      </c>
      <c r="N402" s="161">
        <v>4.2000000000000002E-4</v>
      </c>
      <c r="O402" s="161">
        <f>ROUND(E402*N402,2)</f>
        <v>0.01</v>
      </c>
      <c r="P402" s="161">
        <v>0</v>
      </c>
      <c r="Q402" s="161">
        <f>ROUND(E402*P402,2)</f>
        <v>0</v>
      </c>
      <c r="R402" s="161"/>
      <c r="S402" s="161" t="s">
        <v>162</v>
      </c>
      <c r="T402" s="161" t="s">
        <v>163</v>
      </c>
      <c r="U402" s="161">
        <v>0.28700000000000003</v>
      </c>
      <c r="V402" s="161">
        <f>ROUND(E402*U402,2)</f>
        <v>5.45</v>
      </c>
      <c r="W402" s="16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 t="s">
        <v>185</v>
      </c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outlineLevel="1" x14ac:dyDescent="0.2">
      <c r="A403" s="170">
        <v>153</v>
      </c>
      <c r="B403" s="171" t="s">
        <v>648</v>
      </c>
      <c r="C403" s="185" t="s">
        <v>649</v>
      </c>
      <c r="D403" s="172" t="s">
        <v>183</v>
      </c>
      <c r="E403" s="173">
        <v>201.4</v>
      </c>
      <c r="F403" s="174"/>
      <c r="G403" s="175">
        <f>ROUND(E403*F403,2)</f>
        <v>0</v>
      </c>
      <c r="H403" s="162"/>
      <c r="I403" s="161">
        <f>ROUND(E403*H403,2)</f>
        <v>0</v>
      </c>
      <c r="J403" s="162"/>
      <c r="K403" s="161">
        <f>ROUND(E403*J403,2)</f>
        <v>0</v>
      </c>
      <c r="L403" s="161">
        <v>15</v>
      </c>
      <c r="M403" s="161">
        <f>G403*(1+L403/100)</f>
        <v>0</v>
      </c>
      <c r="N403" s="161">
        <v>3.7000000000000005E-4</v>
      </c>
      <c r="O403" s="161">
        <f>ROUND(E403*N403,2)</f>
        <v>7.0000000000000007E-2</v>
      </c>
      <c r="P403" s="161">
        <v>0</v>
      </c>
      <c r="Q403" s="161">
        <f>ROUND(E403*P403,2)</f>
        <v>0</v>
      </c>
      <c r="R403" s="161"/>
      <c r="S403" s="161" t="s">
        <v>162</v>
      </c>
      <c r="T403" s="161" t="s">
        <v>184</v>
      </c>
      <c r="U403" s="161">
        <v>0.19400000000000001</v>
      </c>
      <c r="V403" s="161">
        <f>ROUND(E403*U403,2)</f>
        <v>39.07</v>
      </c>
      <c r="W403" s="16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 t="s">
        <v>185</v>
      </c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outlineLevel="1" x14ac:dyDescent="0.2">
      <c r="A404" s="158"/>
      <c r="B404" s="159"/>
      <c r="C404" s="194" t="s">
        <v>650</v>
      </c>
      <c r="D404" s="189"/>
      <c r="E404" s="190">
        <v>15.840000000000002</v>
      </c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 t="s">
        <v>187</v>
      </c>
      <c r="AH404" s="151">
        <v>0</v>
      </c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outlineLevel="1" x14ac:dyDescent="0.2">
      <c r="A405" s="158"/>
      <c r="B405" s="159"/>
      <c r="C405" s="194" t="s">
        <v>651</v>
      </c>
      <c r="D405" s="189"/>
      <c r="E405" s="190">
        <v>125</v>
      </c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 t="s">
        <v>187</v>
      </c>
      <c r="AH405" s="151">
        <v>0</v>
      </c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outlineLevel="1" x14ac:dyDescent="0.2">
      <c r="A406" s="158"/>
      <c r="B406" s="159"/>
      <c r="C406" s="194" t="s">
        <v>652</v>
      </c>
      <c r="D406" s="189"/>
      <c r="E406" s="190">
        <v>46.2</v>
      </c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 t="s">
        <v>187</v>
      </c>
      <c r="AH406" s="151">
        <v>0</v>
      </c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outlineLevel="1" x14ac:dyDescent="0.2">
      <c r="A407" s="158"/>
      <c r="B407" s="159"/>
      <c r="C407" s="194" t="s">
        <v>653</v>
      </c>
      <c r="D407" s="189"/>
      <c r="E407" s="190">
        <v>9.9</v>
      </c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 t="s">
        <v>187</v>
      </c>
      <c r="AH407" s="151">
        <v>0</v>
      </c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ht="22.5" outlineLevel="1" x14ac:dyDescent="0.2">
      <c r="A408" s="158"/>
      <c r="B408" s="159"/>
      <c r="C408" s="194" t="s">
        <v>654</v>
      </c>
      <c r="D408" s="189"/>
      <c r="E408" s="190">
        <v>4.4600000000000009</v>
      </c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 t="s">
        <v>187</v>
      </c>
      <c r="AH408" s="151">
        <v>0</v>
      </c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x14ac:dyDescent="0.2">
      <c r="A409" s="164" t="s">
        <v>157</v>
      </c>
      <c r="B409" s="165" t="s">
        <v>123</v>
      </c>
      <c r="C409" s="183" t="s">
        <v>124</v>
      </c>
      <c r="D409" s="166"/>
      <c r="E409" s="167"/>
      <c r="F409" s="168"/>
      <c r="G409" s="169">
        <f>SUMIF(AG410:AG413,"&lt;&gt;NOR",G410:G413)</f>
        <v>0</v>
      </c>
      <c r="H409" s="163"/>
      <c r="I409" s="163">
        <f>SUM(I410:I413)</f>
        <v>0</v>
      </c>
      <c r="J409" s="163"/>
      <c r="K409" s="163">
        <f>SUM(K410:K413)</f>
        <v>0</v>
      </c>
      <c r="L409" s="163"/>
      <c r="M409" s="163">
        <f>SUM(M410:M413)</f>
        <v>0</v>
      </c>
      <c r="N409" s="163"/>
      <c r="O409" s="163">
        <f>SUM(O410:O413)</f>
        <v>0.01</v>
      </c>
      <c r="P409" s="163"/>
      <c r="Q409" s="163">
        <f>SUM(Q410:Q413)</f>
        <v>0</v>
      </c>
      <c r="R409" s="163"/>
      <c r="S409" s="163"/>
      <c r="T409" s="163"/>
      <c r="U409" s="163"/>
      <c r="V409" s="163">
        <f>SUM(V410:V413)</f>
        <v>4.03</v>
      </c>
      <c r="W409" s="163"/>
      <c r="AG409" t="s">
        <v>158</v>
      </c>
    </row>
    <row r="410" spans="1:60" outlineLevel="1" x14ac:dyDescent="0.2">
      <c r="A410" s="170">
        <v>154</v>
      </c>
      <c r="B410" s="171" t="s">
        <v>655</v>
      </c>
      <c r="C410" s="185" t="s">
        <v>656</v>
      </c>
      <c r="D410" s="172" t="s">
        <v>183</v>
      </c>
      <c r="E410" s="173">
        <v>30</v>
      </c>
      <c r="F410" s="174"/>
      <c r="G410" s="175">
        <f>ROUND(E410*F410,2)</f>
        <v>0</v>
      </c>
      <c r="H410" s="162"/>
      <c r="I410" s="161">
        <f>ROUND(E410*H410,2)</f>
        <v>0</v>
      </c>
      <c r="J410" s="162"/>
      <c r="K410" s="161">
        <f>ROUND(E410*J410,2)</f>
        <v>0</v>
      </c>
      <c r="L410" s="161">
        <v>15</v>
      </c>
      <c r="M410" s="161">
        <f>G410*(1+L410/100)</f>
        <v>0</v>
      </c>
      <c r="N410" s="161">
        <v>3.2000000000000003E-4</v>
      </c>
      <c r="O410" s="161">
        <f>ROUND(E410*N410,2)</f>
        <v>0.01</v>
      </c>
      <c r="P410" s="161">
        <v>0</v>
      </c>
      <c r="Q410" s="161">
        <f>ROUND(E410*P410,2)</f>
        <v>0</v>
      </c>
      <c r="R410" s="161"/>
      <c r="S410" s="161" t="s">
        <v>162</v>
      </c>
      <c r="T410" s="161" t="s">
        <v>184</v>
      </c>
      <c r="U410" s="161">
        <v>0.13439000000000001</v>
      </c>
      <c r="V410" s="161">
        <f>ROUND(E410*U410,2)</f>
        <v>4.03</v>
      </c>
      <c r="W410" s="16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 t="s">
        <v>468</v>
      </c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outlineLevel="1" x14ac:dyDescent="0.2">
      <c r="A411" s="158"/>
      <c r="B411" s="159"/>
      <c r="C411" s="194" t="s">
        <v>657</v>
      </c>
      <c r="D411" s="189"/>
      <c r="E411" s="190">
        <v>20</v>
      </c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 t="s">
        <v>187</v>
      </c>
      <c r="AH411" s="151">
        <v>0</v>
      </c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outlineLevel="1" x14ac:dyDescent="0.2">
      <c r="A412" s="158"/>
      <c r="B412" s="159"/>
      <c r="C412" s="194" t="s">
        <v>658</v>
      </c>
      <c r="D412" s="189"/>
      <c r="E412" s="190">
        <v>5</v>
      </c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 t="s">
        <v>187</v>
      </c>
      <c r="AH412" s="151">
        <v>0</v>
      </c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outlineLevel="1" x14ac:dyDescent="0.2">
      <c r="A413" s="158"/>
      <c r="B413" s="159"/>
      <c r="C413" s="194" t="s">
        <v>659</v>
      </c>
      <c r="D413" s="189"/>
      <c r="E413" s="190">
        <v>5</v>
      </c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 t="s">
        <v>187</v>
      </c>
      <c r="AH413" s="151">
        <v>0</v>
      </c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x14ac:dyDescent="0.2">
      <c r="A414" s="164" t="s">
        <v>157</v>
      </c>
      <c r="B414" s="165" t="s">
        <v>125</v>
      </c>
      <c r="C414" s="183" t="s">
        <v>126</v>
      </c>
      <c r="D414" s="166"/>
      <c r="E414" s="167"/>
      <c r="F414" s="168"/>
      <c r="G414" s="169">
        <f>SUMIF(AG415:AG418,"&lt;&gt;NOR",G415:G418)</f>
        <v>0</v>
      </c>
      <c r="H414" s="163"/>
      <c r="I414" s="163">
        <f>SUM(I415:I418)</f>
        <v>0</v>
      </c>
      <c r="J414" s="163"/>
      <c r="K414" s="163">
        <f>SUM(K415:K418)</f>
        <v>0</v>
      </c>
      <c r="L414" s="163"/>
      <c r="M414" s="163">
        <f>SUM(M415:M418)</f>
        <v>0</v>
      </c>
      <c r="N414" s="163"/>
      <c r="O414" s="163">
        <f>SUM(O415:O418)</f>
        <v>0</v>
      </c>
      <c r="P414" s="163"/>
      <c r="Q414" s="163">
        <f>SUM(Q415:Q418)</f>
        <v>0</v>
      </c>
      <c r="R414" s="163"/>
      <c r="S414" s="163"/>
      <c r="T414" s="163"/>
      <c r="U414" s="163"/>
      <c r="V414" s="163">
        <f>SUM(V415:V418)</f>
        <v>0</v>
      </c>
      <c r="W414" s="163"/>
      <c r="AG414" t="s">
        <v>158</v>
      </c>
    </row>
    <row r="415" spans="1:60" outlineLevel="1" x14ac:dyDescent="0.2">
      <c r="A415" s="170">
        <v>155</v>
      </c>
      <c r="B415" s="171" t="s">
        <v>660</v>
      </c>
      <c r="C415" s="185" t="s">
        <v>661</v>
      </c>
      <c r="D415" s="172" t="s">
        <v>199</v>
      </c>
      <c r="E415" s="173">
        <v>65</v>
      </c>
      <c r="F415" s="174"/>
      <c r="G415" s="175">
        <f>ROUND(E415*F415,2)</f>
        <v>0</v>
      </c>
      <c r="H415" s="162"/>
      <c r="I415" s="161">
        <f>ROUND(E415*H415,2)</f>
        <v>0</v>
      </c>
      <c r="J415" s="162"/>
      <c r="K415" s="161">
        <f>ROUND(E415*J415,2)</f>
        <v>0</v>
      </c>
      <c r="L415" s="161">
        <v>15</v>
      </c>
      <c r="M415" s="161">
        <f>G415*(1+L415/100)</f>
        <v>0</v>
      </c>
      <c r="N415" s="161">
        <v>0</v>
      </c>
      <c r="O415" s="161">
        <f>ROUND(E415*N415,2)</f>
        <v>0</v>
      </c>
      <c r="P415" s="161">
        <v>0</v>
      </c>
      <c r="Q415" s="161">
        <f>ROUND(E415*P415,2)</f>
        <v>0</v>
      </c>
      <c r="R415" s="161"/>
      <c r="S415" s="161" t="s">
        <v>171</v>
      </c>
      <c r="T415" s="161" t="s">
        <v>163</v>
      </c>
      <c r="U415" s="161">
        <v>0</v>
      </c>
      <c r="V415" s="161">
        <f>ROUND(E415*U415,2)</f>
        <v>0</v>
      </c>
      <c r="W415" s="16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 t="s">
        <v>185</v>
      </c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outlineLevel="1" x14ac:dyDescent="0.2">
      <c r="A416" s="158"/>
      <c r="B416" s="159"/>
      <c r="C416" s="194" t="s">
        <v>662</v>
      </c>
      <c r="D416" s="189"/>
      <c r="E416" s="190">
        <v>65</v>
      </c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 t="s">
        <v>187</v>
      </c>
      <c r="AH416" s="151">
        <v>0</v>
      </c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ht="22.5" outlineLevel="1" x14ac:dyDescent="0.2">
      <c r="A417" s="176">
        <v>156</v>
      </c>
      <c r="B417" s="177" t="s">
        <v>663</v>
      </c>
      <c r="C417" s="184" t="s">
        <v>664</v>
      </c>
      <c r="D417" s="178" t="s">
        <v>199</v>
      </c>
      <c r="E417" s="179">
        <v>65</v>
      </c>
      <c r="F417" s="180"/>
      <c r="G417" s="181">
        <f>ROUND(E417*F417,2)</f>
        <v>0</v>
      </c>
      <c r="H417" s="162"/>
      <c r="I417" s="161">
        <f>ROUND(E417*H417,2)</f>
        <v>0</v>
      </c>
      <c r="J417" s="162"/>
      <c r="K417" s="161">
        <f>ROUND(E417*J417,2)</f>
        <v>0</v>
      </c>
      <c r="L417" s="161">
        <v>15</v>
      </c>
      <c r="M417" s="161">
        <f>G417*(1+L417/100)</f>
        <v>0</v>
      </c>
      <c r="N417" s="161">
        <v>0</v>
      </c>
      <c r="O417" s="161">
        <f>ROUND(E417*N417,2)</f>
        <v>0</v>
      </c>
      <c r="P417" s="161">
        <v>0</v>
      </c>
      <c r="Q417" s="161">
        <f>ROUND(E417*P417,2)</f>
        <v>0</v>
      </c>
      <c r="R417" s="161"/>
      <c r="S417" s="161" t="s">
        <v>171</v>
      </c>
      <c r="T417" s="161" t="s">
        <v>163</v>
      </c>
      <c r="U417" s="161">
        <v>0</v>
      </c>
      <c r="V417" s="161">
        <f>ROUND(E417*U417,2)</f>
        <v>0</v>
      </c>
      <c r="W417" s="16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 t="s">
        <v>185</v>
      </c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outlineLevel="1" x14ac:dyDescent="0.2">
      <c r="A418" s="176">
        <v>157</v>
      </c>
      <c r="B418" s="177" t="s">
        <v>665</v>
      </c>
      <c r="C418" s="184" t="s">
        <v>666</v>
      </c>
      <c r="D418" s="178" t="s">
        <v>505</v>
      </c>
      <c r="E418" s="179">
        <v>1</v>
      </c>
      <c r="F418" s="180"/>
      <c r="G418" s="181">
        <f>ROUND(E418*F418,2)</f>
        <v>0</v>
      </c>
      <c r="H418" s="162"/>
      <c r="I418" s="161">
        <f>ROUND(E418*H418,2)</f>
        <v>0</v>
      </c>
      <c r="J418" s="162"/>
      <c r="K418" s="161">
        <f>ROUND(E418*J418,2)</f>
        <v>0</v>
      </c>
      <c r="L418" s="161">
        <v>15</v>
      </c>
      <c r="M418" s="161">
        <f>G418*(1+L418/100)</f>
        <v>0</v>
      </c>
      <c r="N418" s="161">
        <v>0</v>
      </c>
      <c r="O418" s="161">
        <f>ROUND(E418*N418,2)</f>
        <v>0</v>
      </c>
      <c r="P418" s="161">
        <v>0</v>
      </c>
      <c r="Q418" s="161">
        <f>ROUND(E418*P418,2)</f>
        <v>0</v>
      </c>
      <c r="R418" s="161"/>
      <c r="S418" s="161" t="s">
        <v>171</v>
      </c>
      <c r="T418" s="161" t="s">
        <v>163</v>
      </c>
      <c r="U418" s="161">
        <v>0</v>
      </c>
      <c r="V418" s="161">
        <f>ROUND(E418*U418,2)</f>
        <v>0</v>
      </c>
      <c r="W418" s="16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 t="s">
        <v>185</v>
      </c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x14ac:dyDescent="0.2">
      <c r="A419" s="164" t="s">
        <v>157</v>
      </c>
      <c r="B419" s="165" t="s">
        <v>127</v>
      </c>
      <c r="C419" s="183" t="s">
        <v>128</v>
      </c>
      <c r="D419" s="166"/>
      <c r="E419" s="167"/>
      <c r="F419" s="168"/>
      <c r="G419" s="169">
        <f>SUMIF(AG420:AG424,"&lt;&gt;NOR",G420:G424)</f>
        <v>0</v>
      </c>
      <c r="H419" s="163"/>
      <c r="I419" s="163">
        <f>SUM(I420:I424)</f>
        <v>0</v>
      </c>
      <c r="J419" s="163"/>
      <c r="K419" s="163">
        <f>SUM(K420:K424)</f>
        <v>0</v>
      </c>
      <c r="L419" s="163"/>
      <c r="M419" s="163">
        <f>SUM(M420:M424)</f>
        <v>0</v>
      </c>
      <c r="N419" s="163"/>
      <c r="O419" s="163">
        <f>SUM(O420:O424)</f>
        <v>0</v>
      </c>
      <c r="P419" s="163"/>
      <c r="Q419" s="163">
        <f>SUM(Q420:Q424)</f>
        <v>0</v>
      </c>
      <c r="R419" s="163"/>
      <c r="S419" s="163"/>
      <c r="T419" s="163"/>
      <c r="U419" s="163"/>
      <c r="V419" s="163">
        <f>SUM(V420:V424)</f>
        <v>69.61999999999999</v>
      </c>
      <c r="W419" s="163"/>
      <c r="AG419" t="s">
        <v>158</v>
      </c>
    </row>
    <row r="420" spans="1:60" outlineLevel="1" x14ac:dyDescent="0.2">
      <c r="A420" s="176">
        <v>158</v>
      </c>
      <c r="B420" s="177" t="s">
        <v>667</v>
      </c>
      <c r="C420" s="184" t="s">
        <v>668</v>
      </c>
      <c r="D420" s="178" t="s">
        <v>223</v>
      </c>
      <c r="E420" s="179">
        <v>105.48254</v>
      </c>
      <c r="F420" s="180"/>
      <c r="G420" s="181">
        <f>ROUND(E420*F420,2)</f>
        <v>0</v>
      </c>
      <c r="H420" s="162"/>
      <c r="I420" s="161">
        <f>ROUND(E420*H420,2)</f>
        <v>0</v>
      </c>
      <c r="J420" s="162"/>
      <c r="K420" s="161">
        <f>ROUND(E420*J420,2)</f>
        <v>0</v>
      </c>
      <c r="L420" s="161">
        <v>15</v>
      </c>
      <c r="M420" s="161">
        <f>G420*(1+L420/100)</f>
        <v>0</v>
      </c>
      <c r="N420" s="161">
        <v>0</v>
      </c>
      <c r="O420" s="161">
        <f>ROUND(E420*N420,2)</f>
        <v>0</v>
      </c>
      <c r="P420" s="161">
        <v>0</v>
      </c>
      <c r="Q420" s="161">
        <f>ROUND(E420*P420,2)</f>
        <v>0</v>
      </c>
      <c r="R420" s="161"/>
      <c r="S420" s="161" t="s">
        <v>162</v>
      </c>
      <c r="T420" s="161" t="s">
        <v>184</v>
      </c>
      <c r="U420" s="161">
        <v>0.16400000000000001</v>
      </c>
      <c r="V420" s="161">
        <f>ROUND(E420*U420,2)</f>
        <v>17.3</v>
      </c>
      <c r="W420" s="16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 t="s">
        <v>669</v>
      </c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outlineLevel="1" x14ac:dyDescent="0.2">
      <c r="A421" s="176">
        <v>159</v>
      </c>
      <c r="B421" s="177" t="s">
        <v>670</v>
      </c>
      <c r="C421" s="184" t="s">
        <v>671</v>
      </c>
      <c r="D421" s="178" t="s">
        <v>223</v>
      </c>
      <c r="E421" s="179">
        <v>105.48254</v>
      </c>
      <c r="F421" s="180"/>
      <c r="G421" s="181">
        <f>ROUND(E421*F421,2)</f>
        <v>0</v>
      </c>
      <c r="H421" s="162"/>
      <c r="I421" s="161">
        <f>ROUND(E421*H421,2)</f>
        <v>0</v>
      </c>
      <c r="J421" s="162"/>
      <c r="K421" s="161">
        <f>ROUND(E421*J421,2)</f>
        <v>0</v>
      </c>
      <c r="L421" s="161">
        <v>15</v>
      </c>
      <c r="M421" s="161">
        <f>G421*(1+L421/100)</f>
        <v>0</v>
      </c>
      <c r="N421" s="161">
        <v>0</v>
      </c>
      <c r="O421" s="161">
        <f>ROUND(E421*N421,2)</f>
        <v>0</v>
      </c>
      <c r="P421" s="161">
        <v>0</v>
      </c>
      <c r="Q421" s="161">
        <f>ROUND(E421*P421,2)</f>
        <v>0</v>
      </c>
      <c r="R421" s="161"/>
      <c r="S421" s="161" t="s">
        <v>162</v>
      </c>
      <c r="T421" s="161" t="s">
        <v>184</v>
      </c>
      <c r="U421" s="161">
        <v>0.49000000000000005</v>
      </c>
      <c r="V421" s="161">
        <f>ROUND(E421*U421,2)</f>
        <v>51.69</v>
      </c>
      <c r="W421" s="16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 t="s">
        <v>669</v>
      </c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outlineLevel="1" x14ac:dyDescent="0.2">
      <c r="A422" s="176">
        <v>160</v>
      </c>
      <c r="B422" s="177" t="s">
        <v>672</v>
      </c>
      <c r="C422" s="184" t="s">
        <v>673</v>
      </c>
      <c r="D422" s="178" t="s">
        <v>223</v>
      </c>
      <c r="E422" s="179">
        <v>210.96509</v>
      </c>
      <c r="F422" s="180"/>
      <c r="G422" s="181">
        <f>ROUND(E422*F422,2)</f>
        <v>0</v>
      </c>
      <c r="H422" s="162"/>
      <c r="I422" s="161">
        <f>ROUND(E422*H422,2)</f>
        <v>0</v>
      </c>
      <c r="J422" s="162"/>
      <c r="K422" s="161">
        <f>ROUND(E422*J422,2)</f>
        <v>0</v>
      </c>
      <c r="L422" s="161">
        <v>15</v>
      </c>
      <c r="M422" s="161">
        <f>G422*(1+L422/100)</f>
        <v>0</v>
      </c>
      <c r="N422" s="161">
        <v>0</v>
      </c>
      <c r="O422" s="161">
        <f>ROUND(E422*N422,2)</f>
        <v>0</v>
      </c>
      <c r="P422" s="161">
        <v>0</v>
      </c>
      <c r="Q422" s="161">
        <f>ROUND(E422*P422,2)</f>
        <v>0</v>
      </c>
      <c r="R422" s="161"/>
      <c r="S422" s="161" t="s">
        <v>162</v>
      </c>
      <c r="T422" s="161" t="s">
        <v>184</v>
      </c>
      <c r="U422" s="161">
        <v>0</v>
      </c>
      <c r="V422" s="161">
        <f>ROUND(E422*U422,2)</f>
        <v>0</v>
      </c>
      <c r="W422" s="16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 t="s">
        <v>669</v>
      </c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outlineLevel="1" x14ac:dyDescent="0.2">
      <c r="A423" s="176">
        <v>161</v>
      </c>
      <c r="B423" s="177" t="s">
        <v>674</v>
      </c>
      <c r="C423" s="184" t="s">
        <v>675</v>
      </c>
      <c r="D423" s="178" t="s">
        <v>223</v>
      </c>
      <c r="E423" s="179">
        <v>105.48254</v>
      </c>
      <c r="F423" s="180"/>
      <c r="G423" s="181">
        <f>ROUND(E423*F423,2)</f>
        <v>0</v>
      </c>
      <c r="H423" s="162"/>
      <c r="I423" s="161">
        <f>ROUND(E423*H423,2)</f>
        <v>0</v>
      </c>
      <c r="J423" s="162"/>
      <c r="K423" s="161">
        <f>ROUND(E423*J423,2)</f>
        <v>0</v>
      </c>
      <c r="L423" s="161">
        <v>15</v>
      </c>
      <c r="M423" s="161">
        <f>G423*(1+L423/100)</f>
        <v>0</v>
      </c>
      <c r="N423" s="161">
        <v>0</v>
      </c>
      <c r="O423" s="161">
        <f>ROUND(E423*N423,2)</f>
        <v>0</v>
      </c>
      <c r="P423" s="161">
        <v>0</v>
      </c>
      <c r="Q423" s="161">
        <f>ROUND(E423*P423,2)</f>
        <v>0</v>
      </c>
      <c r="R423" s="161"/>
      <c r="S423" s="161" t="s">
        <v>162</v>
      </c>
      <c r="T423" s="161" t="s">
        <v>163</v>
      </c>
      <c r="U423" s="161">
        <v>0</v>
      </c>
      <c r="V423" s="161">
        <f>ROUND(E423*U423,2)</f>
        <v>0</v>
      </c>
      <c r="W423" s="16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 t="s">
        <v>669</v>
      </c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outlineLevel="1" x14ac:dyDescent="0.2">
      <c r="A424" s="170">
        <v>162</v>
      </c>
      <c r="B424" s="171" t="s">
        <v>676</v>
      </c>
      <c r="C424" s="185" t="s">
        <v>677</v>
      </c>
      <c r="D424" s="172" t="s">
        <v>223</v>
      </c>
      <c r="E424" s="173">
        <v>105.48254</v>
      </c>
      <c r="F424" s="174"/>
      <c r="G424" s="175">
        <f>ROUND(E424*F424,2)</f>
        <v>0</v>
      </c>
      <c r="H424" s="162"/>
      <c r="I424" s="161">
        <f>ROUND(E424*H424,2)</f>
        <v>0</v>
      </c>
      <c r="J424" s="162"/>
      <c r="K424" s="161">
        <f>ROUND(E424*J424,2)</f>
        <v>0</v>
      </c>
      <c r="L424" s="161">
        <v>15</v>
      </c>
      <c r="M424" s="161">
        <f>G424*(1+L424/100)</f>
        <v>0</v>
      </c>
      <c r="N424" s="161">
        <v>0</v>
      </c>
      <c r="O424" s="161">
        <f>ROUND(E424*N424,2)</f>
        <v>0</v>
      </c>
      <c r="P424" s="161">
        <v>0</v>
      </c>
      <c r="Q424" s="161">
        <f>ROUND(E424*P424,2)</f>
        <v>0</v>
      </c>
      <c r="R424" s="161"/>
      <c r="S424" s="161" t="s">
        <v>162</v>
      </c>
      <c r="T424" s="161" t="s">
        <v>184</v>
      </c>
      <c r="U424" s="161">
        <v>6.0000000000000001E-3</v>
      </c>
      <c r="V424" s="161">
        <f>ROUND(E424*U424,2)</f>
        <v>0.63</v>
      </c>
      <c r="W424" s="16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 t="s">
        <v>669</v>
      </c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x14ac:dyDescent="0.2">
      <c r="A425" s="5"/>
      <c r="B425" s="6"/>
      <c r="C425" s="186"/>
      <c r="D425" s="8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AE425">
        <v>15</v>
      </c>
      <c r="AF425">
        <v>21</v>
      </c>
    </row>
    <row r="426" spans="1:60" x14ac:dyDescent="0.2">
      <c r="A426" s="154"/>
      <c r="B426" s="155" t="s">
        <v>31</v>
      </c>
      <c r="C426" s="187"/>
      <c r="D426" s="156"/>
      <c r="E426" s="157"/>
      <c r="F426" s="157"/>
      <c r="G426" s="182">
        <f>G8+G31+G36+G41+G46+G52+G59+G202+G213+G223+G240+G249+G263+G265+G273+G288+G295+G299+G334+G359+G366+G380+G397+G409+G414+G419</f>
        <v>0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AE426">
        <f>SUMIF(L7:L424,AE425,G7:G424)</f>
        <v>0</v>
      </c>
      <c r="AF426">
        <f>SUMIF(L7:L424,AF425,G7:G424)</f>
        <v>0</v>
      </c>
      <c r="AG426" t="s">
        <v>177</v>
      </c>
    </row>
    <row r="427" spans="1:60" x14ac:dyDescent="0.2">
      <c r="A427" s="272" t="s">
        <v>678</v>
      </c>
      <c r="B427" s="272"/>
      <c r="C427" s="186"/>
      <c r="D427" s="8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60" x14ac:dyDescent="0.2">
      <c r="A428" s="5"/>
      <c r="B428" s="6" t="s">
        <v>679</v>
      </c>
      <c r="C428" s="186" t="s">
        <v>680</v>
      </c>
      <c r="D428" s="8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AG428" t="s">
        <v>681</v>
      </c>
    </row>
    <row r="429" spans="1:60" x14ac:dyDescent="0.2">
      <c r="A429" s="5"/>
      <c r="B429" s="6" t="s">
        <v>682</v>
      </c>
      <c r="C429" s="186" t="s">
        <v>299</v>
      </c>
      <c r="D429" s="8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AG429" t="s">
        <v>683</v>
      </c>
    </row>
    <row r="430" spans="1:60" x14ac:dyDescent="0.2">
      <c r="A430" s="5"/>
      <c r="B430" s="6"/>
      <c r="C430" s="186" t="s">
        <v>299</v>
      </c>
      <c r="D430" s="8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AG430" t="s">
        <v>684</v>
      </c>
    </row>
    <row r="431" spans="1:60" x14ac:dyDescent="0.2">
      <c r="A431" s="5"/>
      <c r="B431" s="6"/>
      <c r="C431" s="186"/>
      <c r="D431" s="8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60" x14ac:dyDescent="0.2">
      <c r="A432" s="5"/>
      <c r="B432" s="6"/>
      <c r="C432" s="186"/>
      <c r="D432" s="8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33" x14ac:dyDescent="0.2">
      <c r="A433" s="5"/>
      <c r="B433" s="6"/>
      <c r="C433" s="186"/>
      <c r="D433" s="8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33" x14ac:dyDescent="0.2">
      <c r="A434" s="270" t="s">
        <v>178</v>
      </c>
      <c r="B434" s="270"/>
      <c r="C434" s="271"/>
      <c r="D434" s="8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33" x14ac:dyDescent="0.2">
      <c r="A435" s="251"/>
      <c r="B435" s="252"/>
      <c r="C435" s="253"/>
      <c r="D435" s="252"/>
      <c r="E435" s="252"/>
      <c r="F435" s="252"/>
      <c r="G435" s="25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AG435" t="s">
        <v>179</v>
      </c>
    </row>
    <row r="436" spans="1:33" x14ac:dyDescent="0.2">
      <c r="A436" s="255"/>
      <c r="B436" s="256"/>
      <c r="C436" s="257"/>
      <c r="D436" s="256"/>
      <c r="E436" s="256"/>
      <c r="F436" s="256"/>
      <c r="G436" s="258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33" x14ac:dyDescent="0.2">
      <c r="A437" s="255"/>
      <c r="B437" s="256"/>
      <c r="C437" s="257"/>
      <c r="D437" s="256"/>
      <c r="E437" s="256"/>
      <c r="F437" s="256"/>
      <c r="G437" s="258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33" x14ac:dyDescent="0.2">
      <c r="A438" s="255"/>
      <c r="B438" s="256"/>
      <c r="C438" s="257"/>
      <c r="D438" s="256"/>
      <c r="E438" s="256"/>
      <c r="F438" s="256"/>
      <c r="G438" s="258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33" x14ac:dyDescent="0.2">
      <c r="A439" s="259"/>
      <c r="B439" s="260"/>
      <c r="C439" s="261"/>
      <c r="D439" s="260"/>
      <c r="E439" s="260"/>
      <c r="F439" s="260"/>
      <c r="G439" s="262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33" x14ac:dyDescent="0.2">
      <c r="A440" s="5"/>
      <c r="B440" s="6"/>
      <c r="C440" s="186"/>
      <c r="D440" s="8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33" x14ac:dyDescent="0.2">
      <c r="C441" s="188"/>
      <c r="D441" s="142"/>
      <c r="AG441" t="s">
        <v>180</v>
      </c>
    </row>
    <row r="442" spans="1:33" x14ac:dyDescent="0.2">
      <c r="D442" s="142"/>
    </row>
    <row r="443" spans="1:33" x14ac:dyDescent="0.2">
      <c r="D443" s="142"/>
    </row>
    <row r="444" spans="1:33" x14ac:dyDescent="0.2">
      <c r="D444" s="142"/>
    </row>
    <row r="445" spans="1:33" x14ac:dyDescent="0.2">
      <c r="D445" s="142"/>
    </row>
    <row r="446" spans="1:33" x14ac:dyDescent="0.2">
      <c r="D446" s="142"/>
    </row>
    <row r="447" spans="1:33" x14ac:dyDescent="0.2">
      <c r="D447" s="142"/>
    </row>
    <row r="448" spans="1:33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7">
    <mergeCell ref="A435:G439"/>
    <mergeCell ref="A1:G1"/>
    <mergeCell ref="C2:G2"/>
    <mergeCell ref="C3:G3"/>
    <mergeCell ref="C4:G4"/>
    <mergeCell ref="A427:B427"/>
    <mergeCell ref="A434:C43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24B2-BFBF-4930-96E6-E7582F2960F1}">
  <sheetPr>
    <outlinePr summaryBelow="0"/>
  </sheetPr>
  <dimension ref="A1:BH5000"/>
  <sheetViews>
    <sheetView workbookViewId="0">
      <pane ySplit="7" topLeftCell="A8" activePane="bottomLeft" state="frozen"/>
      <selection pane="bottomLeft" activeCell="B3" sqref="B3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38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7</v>
      </c>
      <c r="B1" s="263"/>
      <c r="C1" s="263"/>
      <c r="D1" s="263"/>
      <c r="E1" s="263"/>
      <c r="F1" s="263"/>
      <c r="G1" s="263"/>
      <c r="AG1" t="s">
        <v>132</v>
      </c>
    </row>
    <row r="2" spans="1:60" ht="24.95" customHeight="1" x14ac:dyDescent="0.2">
      <c r="A2" s="143" t="s">
        <v>8</v>
      </c>
      <c r="B2" s="72" t="s">
        <v>60</v>
      </c>
      <c r="C2" s="264" t="s">
        <v>43</v>
      </c>
      <c r="D2" s="265"/>
      <c r="E2" s="265"/>
      <c r="F2" s="265"/>
      <c r="G2" s="266"/>
      <c r="AG2" t="s">
        <v>133</v>
      </c>
    </row>
    <row r="3" spans="1:60" ht="24.95" customHeight="1" x14ac:dyDescent="0.2">
      <c r="A3" s="143" t="s">
        <v>9</v>
      </c>
      <c r="B3" s="72" t="s">
        <v>62</v>
      </c>
      <c r="C3" s="264" t="s">
        <v>63</v>
      </c>
      <c r="D3" s="265"/>
      <c r="E3" s="265"/>
      <c r="F3" s="265"/>
      <c r="G3" s="266"/>
      <c r="AC3" s="90" t="s">
        <v>133</v>
      </c>
      <c r="AG3" t="s">
        <v>135</v>
      </c>
    </row>
    <row r="4" spans="1:60" ht="24.95" customHeight="1" x14ac:dyDescent="0.2">
      <c r="A4" s="144" t="s">
        <v>10</v>
      </c>
      <c r="B4" s="145" t="s">
        <v>60</v>
      </c>
      <c r="C4" s="267" t="s">
        <v>61</v>
      </c>
      <c r="D4" s="268"/>
      <c r="E4" s="268"/>
      <c r="F4" s="268"/>
      <c r="G4" s="269"/>
      <c r="AG4" t="s">
        <v>136</v>
      </c>
    </row>
    <row r="5" spans="1:60" x14ac:dyDescent="0.2">
      <c r="D5" s="142"/>
    </row>
    <row r="6" spans="1:60" ht="38.25" x14ac:dyDescent="0.2">
      <c r="A6" s="147" t="s">
        <v>137</v>
      </c>
      <c r="B6" s="149" t="s">
        <v>138</v>
      </c>
      <c r="C6" s="149" t="s">
        <v>139</v>
      </c>
      <c r="D6" s="148" t="s">
        <v>140</v>
      </c>
      <c r="E6" s="147" t="s">
        <v>141</v>
      </c>
      <c r="F6" s="146" t="s">
        <v>142</v>
      </c>
      <c r="G6" s="147" t="s">
        <v>31</v>
      </c>
      <c r="H6" s="150" t="s">
        <v>32</v>
      </c>
      <c r="I6" s="150" t="s">
        <v>143</v>
      </c>
      <c r="J6" s="150" t="s">
        <v>33</v>
      </c>
      <c r="K6" s="150" t="s">
        <v>144</v>
      </c>
      <c r="L6" s="150" t="s">
        <v>145</v>
      </c>
      <c r="M6" s="150" t="s">
        <v>146</v>
      </c>
      <c r="N6" s="150" t="s">
        <v>147</v>
      </c>
      <c r="O6" s="150" t="s">
        <v>148</v>
      </c>
      <c r="P6" s="150" t="s">
        <v>149</v>
      </c>
      <c r="Q6" s="150" t="s">
        <v>150</v>
      </c>
      <c r="R6" s="150" t="s">
        <v>151</v>
      </c>
      <c r="S6" s="150" t="s">
        <v>152</v>
      </c>
      <c r="T6" s="150" t="s">
        <v>153</v>
      </c>
      <c r="U6" s="150" t="s">
        <v>154</v>
      </c>
      <c r="V6" s="150" t="s">
        <v>155</v>
      </c>
      <c r="W6" s="150" t="s">
        <v>156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4" t="s">
        <v>157</v>
      </c>
      <c r="B8" s="165" t="s">
        <v>70</v>
      </c>
      <c r="C8" s="183" t="s">
        <v>71</v>
      </c>
      <c r="D8" s="166"/>
      <c r="E8" s="167"/>
      <c r="F8" s="168"/>
      <c r="G8" s="169">
        <f>SUMIF(AG9:AG30,"&lt;&gt;NOR",G9:G30)</f>
        <v>0</v>
      </c>
      <c r="H8" s="163"/>
      <c r="I8" s="163">
        <f>SUM(I9:I30)</f>
        <v>0</v>
      </c>
      <c r="J8" s="163"/>
      <c r="K8" s="163">
        <f>SUM(K9:K30)</f>
        <v>0</v>
      </c>
      <c r="L8" s="163"/>
      <c r="M8" s="163">
        <f>SUM(M9:M30)</f>
        <v>0</v>
      </c>
      <c r="N8" s="163"/>
      <c r="O8" s="163">
        <f>SUM(O9:O30)</f>
        <v>114</v>
      </c>
      <c r="P8" s="163"/>
      <c r="Q8" s="163">
        <f>SUM(Q9:Q30)</f>
        <v>17.91</v>
      </c>
      <c r="R8" s="163"/>
      <c r="S8" s="163"/>
      <c r="T8" s="163"/>
      <c r="U8" s="163"/>
      <c r="V8" s="163">
        <f>SUM(V9:V30)</f>
        <v>459.40000000000009</v>
      </c>
      <c r="W8" s="163"/>
      <c r="AG8" t="s">
        <v>158</v>
      </c>
    </row>
    <row r="9" spans="1:60" outlineLevel="1" x14ac:dyDescent="0.2">
      <c r="A9" s="170">
        <v>1</v>
      </c>
      <c r="B9" s="171" t="s">
        <v>685</v>
      </c>
      <c r="C9" s="185" t="s">
        <v>686</v>
      </c>
      <c r="D9" s="172" t="s">
        <v>183</v>
      </c>
      <c r="E9" s="173">
        <v>14.875</v>
      </c>
      <c r="F9" s="174"/>
      <c r="G9" s="175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15</v>
      </c>
      <c r="M9" s="161">
        <f>G9*(1+L9/100)</f>
        <v>0</v>
      </c>
      <c r="N9" s="161">
        <v>0</v>
      </c>
      <c r="O9" s="161">
        <f>ROUND(E9*N9,2)</f>
        <v>0</v>
      </c>
      <c r="P9" s="161">
        <v>0.33</v>
      </c>
      <c r="Q9" s="161">
        <f>ROUND(E9*P9,2)</f>
        <v>4.91</v>
      </c>
      <c r="R9" s="161"/>
      <c r="S9" s="161" t="s">
        <v>162</v>
      </c>
      <c r="T9" s="161" t="s">
        <v>184</v>
      </c>
      <c r="U9" s="161">
        <v>0.3135</v>
      </c>
      <c r="V9" s="161">
        <f>ROUND(E9*U9,2)</f>
        <v>4.66</v>
      </c>
      <c r="W9" s="161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185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94" t="s">
        <v>687</v>
      </c>
      <c r="D10" s="189"/>
      <c r="E10" s="190">
        <v>14.875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187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0">
        <v>2</v>
      </c>
      <c r="B11" s="171" t="s">
        <v>688</v>
      </c>
      <c r="C11" s="185" t="s">
        <v>689</v>
      </c>
      <c r="D11" s="172" t="s">
        <v>183</v>
      </c>
      <c r="E11" s="173">
        <v>30.900000000000002</v>
      </c>
      <c r="F11" s="174"/>
      <c r="G11" s="175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15</v>
      </c>
      <c r="M11" s="161">
        <f>G11*(1+L11/100)</f>
        <v>0</v>
      </c>
      <c r="N11" s="161">
        <v>0</v>
      </c>
      <c r="O11" s="161">
        <f>ROUND(E11*N11,2)</f>
        <v>0</v>
      </c>
      <c r="P11" s="161">
        <v>0.36000000000000004</v>
      </c>
      <c r="Q11" s="161">
        <f>ROUND(E11*P11,2)</f>
        <v>11.12</v>
      </c>
      <c r="R11" s="161"/>
      <c r="S11" s="161" t="s">
        <v>162</v>
      </c>
      <c r="T11" s="161" t="s">
        <v>184</v>
      </c>
      <c r="U11" s="161">
        <v>1.2270000000000001</v>
      </c>
      <c r="V11" s="161">
        <f>ROUND(E11*U11,2)</f>
        <v>37.909999999999997</v>
      </c>
      <c r="W11" s="161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185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8"/>
      <c r="B12" s="159"/>
      <c r="C12" s="194" t="s">
        <v>690</v>
      </c>
      <c r="D12" s="189"/>
      <c r="E12" s="190">
        <v>30.900000000000002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187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0">
        <v>3</v>
      </c>
      <c r="B13" s="171" t="s">
        <v>197</v>
      </c>
      <c r="C13" s="185" t="s">
        <v>198</v>
      </c>
      <c r="D13" s="172" t="s">
        <v>199</v>
      </c>
      <c r="E13" s="173">
        <v>47.050000000000004</v>
      </c>
      <c r="F13" s="174"/>
      <c r="G13" s="175">
        <f>ROUND(E13*F13,2)</f>
        <v>0</v>
      </c>
      <c r="H13" s="162"/>
      <c r="I13" s="161">
        <f>ROUND(E13*H13,2)</f>
        <v>0</v>
      </c>
      <c r="J13" s="162"/>
      <c r="K13" s="161">
        <f>ROUND(E13*J13,2)</f>
        <v>0</v>
      </c>
      <c r="L13" s="161">
        <v>15</v>
      </c>
      <c r="M13" s="161">
        <f>G13*(1+L13/100)</f>
        <v>0</v>
      </c>
      <c r="N13" s="161">
        <v>0</v>
      </c>
      <c r="O13" s="161">
        <f>ROUND(E13*N13,2)</f>
        <v>0</v>
      </c>
      <c r="P13" s="161">
        <v>0.04</v>
      </c>
      <c r="Q13" s="161">
        <f>ROUND(E13*P13,2)</f>
        <v>1.88</v>
      </c>
      <c r="R13" s="161"/>
      <c r="S13" s="161" t="s">
        <v>162</v>
      </c>
      <c r="T13" s="161" t="s">
        <v>184</v>
      </c>
      <c r="U13" s="161">
        <v>0.08</v>
      </c>
      <c r="V13" s="161">
        <f>ROUND(E13*U13,2)</f>
        <v>3.76</v>
      </c>
      <c r="W13" s="16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185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4" t="s">
        <v>691</v>
      </c>
      <c r="D14" s="189"/>
      <c r="E14" s="190">
        <v>47.050000000000004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187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0">
        <v>4</v>
      </c>
      <c r="B15" s="171" t="s">
        <v>201</v>
      </c>
      <c r="C15" s="185" t="s">
        <v>202</v>
      </c>
      <c r="D15" s="172" t="s">
        <v>203</v>
      </c>
      <c r="E15" s="173">
        <v>60.000600000000006</v>
      </c>
      <c r="F15" s="174"/>
      <c r="G15" s="175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15</v>
      </c>
      <c r="M15" s="161">
        <f>G15*(1+L15/100)</f>
        <v>0</v>
      </c>
      <c r="N15" s="161">
        <v>0</v>
      </c>
      <c r="O15" s="161">
        <f>ROUND(E15*N15,2)</f>
        <v>0</v>
      </c>
      <c r="P15" s="161">
        <v>0</v>
      </c>
      <c r="Q15" s="161">
        <f>ROUND(E15*P15,2)</f>
        <v>0</v>
      </c>
      <c r="R15" s="161"/>
      <c r="S15" s="161" t="s">
        <v>162</v>
      </c>
      <c r="T15" s="161" t="s">
        <v>184</v>
      </c>
      <c r="U15" s="161">
        <v>3.5330000000000004</v>
      </c>
      <c r="V15" s="161">
        <f>ROUND(E15*U15,2)</f>
        <v>211.98</v>
      </c>
      <c r="W15" s="161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185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94" t="s">
        <v>692</v>
      </c>
      <c r="D16" s="189"/>
      <c r="E16" s="190">
        <v>44.895000000000003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187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94" t="s">
        <v>693</v>
      </c>
      <c r="D17" s="189"/>
      <c r="E17" s="190">
        <v>13.365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187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94" t="s">
        <v>694</v>
      </c>
      <c r="D18" s="189"/>
      <c r="E18" s="190">
        <v>1.7406000000000001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187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0">
        <v>5</v>
      </c>
      <c r="B19" s="171" t="s">
        <v>695</v>
      </c>
      <c r="C19" s="185" t="s">
        <v>696</v>
      </c>
      <c r="D19" s="172" t="s">
        <v>203</v>
      </c>
      <c r="E19" s="173">
        <v>42.975000000000001</v>
      </c>
      <c r="F19" s="174"/>
      <c r="G19" s="175">
        <f>ROUND(E19*F19,2)</f>
        <v>0</v>
      </c>
      <c r="H19" s="162"/>
      <c r="I19" s="161">
        <f>ROUND(E19*H19,2)</f>
        <v>0</v>
      </c>
      <c r="J19" s="162"/>
      <c r="K19" s="161">
        <f>ROUND(E19*J19,2)</f>
        <v>0</v>
      </c>
      <c r="L19" s="161">
        <v>15</v>
      </c>
      <c r="M19" s="161">
        <f>G19*(1+L19/100)</f>
        <v>0</v>
      </c>
      <c r="N19" s="161">
        <v>0</v>
      </c>
      <c r="O19" s="161">
        <f>ROUND(E19*N19,2)</f>
        <v>0</v>
      </c>
      <c r="P19" s="161">
        <v>0</v>
      </c>
      <c r="Q19" s="161">
        <f>ROUND(E19*P19,2)</f>
        <v>0</v>
      </c>
      <c r="R19" s="161"/>
      <c r="S19" s="161" t="s">
        <v>162</v>
      </c>
      <c r="T19" s="161" t="s">
        <v>184</v>
      </c>
      <c r="U19" s="161">
        <v>0.34500000000000003</v>
      </c>
      <c r="V19" s="161">
        <f>ROUND(E19*U19,2)</f>
        <v>14.83</v>
      </c>
      <c r="W19" s="161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185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94" t="s">
        <v>697</v>
      </c>
      <c r="D20" s="189"/>
      <c r="E20" s="190">
        <v>42.975000000000001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187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76">
        <v>6</v>
      </c>
      <c r="B21" s="177" t="s">
        <v>205</v>
      </c>
      <c r="C21" s="184" t="s">
        <v>206</v>
      </c>
      <c r="D21" s="178" t="s">
        <v>203</v>
      </c>
      <c r="E21" s="179">
        <v>60.000600000000006</v>
      </c>
      <c r="F21" s="180"/>
      <c r="G21" s="181">
        <f>ROUND(E21*F21,2)</f>
        <v>0</v>
      </c>
      <c r="H21" s="162"/>
      <c r="I21" s="161">
        <f>ROUND(E21*H21,2)</f>
        <v>0</v>
      </c>
      <c r="J21" s="162"/>
      <c r="K21" s="161">
        <f>ROUND(E21*J21,2)</f>
        <v>0</v>
      </c>
      <c r="L21" s="161">
        <v>15</v>
      </c>
      <c r="M21" s="161">
        <f>G21*(1+L21/100)</f>
        <v>0</v>
      </c>
      <c r="N21" s="161">
        <v>0</v>
      </c>
      <c r="O21" s="161">
        <f>ROUND(E21*N21,2)</f>
        <v>0</v>
      </c>
      <c r="P21" s="161">
        <v>0</v>
      </c>
      <c r="Q21" s="161">
        <f>ROUND(E21*P21,2)</f>
        <v>0</v>
      </c>
      <c r="R21" s="161"/>
      <c r="S21" s="161" t="s">
        <v>162</v>
      </c>
      <c r="T21" s="161" t="s">
        <v>184</v>
      </c>
      <c r="U21" s="161">
        <v>1.1000000000000001E-2</v>
      </c>
      <c r="V21" s="161">
        <f>ROUND(E21*U21,2)</f>
        <v>0.66</v>
      </c>
      <c r="W21" s="161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185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0">
        <v>7</v>
      </c>
      <c r="B22" s="171" t="s">
        <v>207</v>
      </c>
      <c r="C22" s="185" t="s">
        <v>208</v>
      </c>
      <c r="D22" s="172" t="s">
        <v>203</v>
      </c>
      <c r="E22" s="173">
        <v>180.018</v>
      </c>
      <c r="F22" s="174"/>
      <c r="G22" s="175">
        <f>ROUND(E22*F22,2)</f>
        <v>0</v>
      </c>
      <c r="H22" s="162"/>
      <c r="I22" s="161">
        <f>ROUND(E22*H22,2)</f>
        <v>0</v>
      </c>
      <c r="J22" s="162"/>
      <c r="K22" s="161">
        <f>ROUND(E22*J22,2)</f>
        <v>0</v>
      </c>
      <c r="L22" s="161">
        <v>15</v>
      </c>
      <c r="M22" s="161">
        <f>G22*(1+L22/100)</f>
        <v>0</v>
      </c>
      <c r="N22" s="161">
        <v>0</v>
      </c>
      <c r="O22" s="161">
        <f>ROUND(E22*N22,2)</f>
        <v>0</v>
      </c>
      <c r="P22" s="161">
        <v>0</v>
      </c>
      <c r="Q22" s="161">
        <f>ROUND(E22*P22,2)</f>
        <v>0</v>
      </c>
      <c r="R22" s="161"/>
      <c r="S22" s="161" t="s">
        <v>162</v>
      </c>
      <c r="T22" s="161" t="s">
        <v>184</v>
      </c>
      <c r="U22" s="161">
        <v>0</v>
      </c>
      <c r="V22" s="161">
        <f>ROUND(E22*U22,2)</f>
        <v>0</v>
      </c>
      <c r="W22" s="161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185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94" t="s">
        <v>698</v>
      </c>
      <c r="D23" s="189"/>
      <c r="E23" s="190">
        <v>180.018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187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6">
        <v>8</v>
      </c>
      <c r="B24" s="177" t="s">
        <v>210</v>
      </c>
      <c r="C24" s="184" t="s">
        <v>211</v>
      </c>
      <c r="D24" s="178" t="s">
        <v>203</v>
      </c>
      <c r="E24" s="179">
        <v>60.000600000000006</v>
      </c>
      <c r="F24" s="180"/>
      <c r="G24" s="181">
        <f t="shared" ref="G24:G29" si="0">ROUND(E24*F24,2)</f>
        <v>0</v>
      </c>
      <c r="H24" s="162"/>
      <c r="I24" s="161">
        <f t="shared" ref="I24:I29" si="1">ROUND(E24*H24,2)</f>
        <v>0</v>
      </c>
      <c r="J24" s="162"/>
      <c r="K24" s="161">
        <f t="shared" ref="K24:K29" si="2">ROUND(E24*J24,2)</f>
        <v>0</v>
      </c>
      <c r="L24" s="161">
        <v>15</v>
      </c>
      <c r="M24" s="161">
        <f t="shared" ref="M24:M29" si="3">G24*(1+L24/100)</f>
        <v>0</v>
      </c>
      <c r="N24" s="161">
        <v>0</v>
      </c>
      <c r="O24" s="161">
        <f t="shared" ref="O24:O29" si="4">ROUND(E24*N24,2)</f>
        <v>0</v>
      </c>
      <c r="P24" s="161">
        <v>0</v>
      </c>
      <c r="Q24" s="161">
        <f t="shared" ref="Q24:Q29" si="5">ROUND(E24*P24,2)</f>
        <v>0</v>
      </c>
      <c r="R24" s="161"/>
      <c r="S24" s="161" t="s">
        <v>162</v>
      </c>
      <c r="T24" s="161" t="s">
        <v>184</v>
      </c>
      <c r="U24" s="161">
        <v>0.65200000000000002</v>
      </c>
      <c r="V24" s="161">
        <f t="shared" ref="V24:V29" si="6">ROUND(E24*U24,2)</f>
        <v>39.119999999999997</v>
      </c>
      <c r="W24" s="161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185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6">
        <v>9</v>
      </c>
      <c r="B25" s="177" t="s">
        <v>212</v>
      </c>
      <c r="C25" s="184" t="s">
        <v>213</v>
      </c>
      <c r="D25" s="178" t="s">
        <v>203</v>
      </c>
      <c r="E25" s="179">
        <v>60.000600000000006</v>
      </c>
      <c r="F25" s="180"/>
      <c r="G25" s="181">
        <f t="shared" si="0"/>
        <v>0</v>
      </c>
      <c r="H25" s="162"/>
      <c r="I25" s="161">
        <f t="shared" si="1"/>
        <v>0</v>
      </c>
      <c r="J25" s="162"/>
      <c r="K25" s="161">
        <f t="shared" si="2"/>
        <v>0</v>
      </c>
      <c r="L25" s="161">
        <v>15</v>
      </c>
      <c r="M25" s="161">
        <f t="shared" si="3"/>
        <v>0</v>
      </c>
      <c r="N25" s="161">
        <v>0</v>
      </c>
      <c r="O25" s="161">
        <f t="shared" si="4"/>
        <v>0</v>
      </c>
      <c r="P25" s="161">
        <v>0</v>
      </c>
      <c r="Q25" s="161">
        <f t="shared" si="5"/>
        <v>0</v>
      </c>
      <c r="R25" s="161"/>
      <c r="S25" s="161" t="s">
        <v>171</v>
      </c>
      <c r="T25" s="161" t="s">
        <v>214</v>
      </c>
      <c r="U25" s="161">
        <v>9.0000000000000011E-3</v>
      </c>
      <c r="V25" s="161">
        <f t="shared" si="6"/>
        <v>0.54</v>
      </c>
      <c r="W25" s="161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185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6">
        <v>10</v>
      </c>
      <c r="B26" s="177" t="s">
        <v>215</v>
      </c>
      <c r="C26" s="184" t="s">
        <v>216</v>
      </c>
      <c r="D26" s="178" t="s">
        <v>203</v>
      </c>
      <c r="E26" s="179">
        <v>60.000600000000006</v>
      </c>
      <c r="F26" s="180"/>
      <c r="G26" s="181">
        <f t="shared" si="0"/>
        <v>0</v>
      </c>
      <c r="H26" s="162"/>
      <c r="I26" s="161">
        <f t="shared" si="1"/>
        <v>0</v>
      </c>
      <c r="J26" s="162"/>
      <c r="K26" s="161">
        <f t="shared" si="2"/>
        <v>0</v>
      </c>
      <c r="L26" s="161">
        <v>15</v>
      </c>
      <c r="M26" s="161">
        <f t="shared" si="3"/>
        <v>0</v>
      </c>
      <c r="N26" s="161">
        <v>0</v>
      </c>
      <c r="O26" s="161">
        <f t="shared" si="4"/>
        <v>0</v>
      </c>
      <c r="P26" s="161">
        <v>0</v>
      </c>
      <c r="Q26" s="161">
        <f t="shared" si="5"/>
        <v>0</v>
      </c>
      <c r="R26" s="161"/>
      <c r="S26" s="161" t="s">
        <v>162</v>
      </c>
      <c r="T26" s="161" t="s">
        <v>184</v>
      </c>
      <c r="U26" s="161">
        <v>1.2390000000000001</v>
      </c>
      <c r="V26" s="161">
        <f t="shared" si="6"/>
        <v>74.34</v>
      </c>
      <c r="W26" s="161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185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6">
        <v>11</v>
      </c>
      <c r="B27" s="177" t="s">
        <v>219</v>
      </c>
      <c r="C27" s="184" t="s">
        <v>220</v>
      </c>
      <c r="D27" s="178" t="s">
        <v>203</v>
      </c>
      <c r="E27" s="179">
        <v>60.000600000000006</v>
      </c>
      <c r="F27" s="180"/>
      <c r="G27" s="181">
        <f t="shared" si="0"/>
        <v>0</v>
      </c>
      <c r="H27" s="162"/>
      <c r="I27" s="161">
        <f t="shared" si="1"/>
        <v>0</v>
      </c>
      <c r="J27" s="162"/>
      <c r="K27" s="161">
        <f t="shared" si="2"/>
        <v>0</v>
      </c>
      <c r="L27" s="161">
        <v>15</v>
      </c>
      <c r="M27" s="161">
        <f t="shared" si="3"/>
        <v>0</v>
      </c>
      <c r="N27" s="161">
        <v>0</v>
      </c>
      <c r="O27" s="161">
        <f t="shared" si="4"/>
        <v>0</v>
      </c>
      <c r="P27" s="161">
        <v>0</v>
      </c>
      <c r="Q27" s="161">
        <f t="shared" si="5"/>
        <v>0</v>
      </c>
      <c r="R27" s="161"/>
      <c r="S27" s="161" t="s">
        <v>162</v>
      </c>
      <c r="T27" s="161" t="s">
        <v>184</v>
      </c>
      <c r="U27" s="161">
        <v>0</v>
      </c>
      <c r="V27" s="161">
        <f t="shared" si="6"/>
        <v>0</v>
      </c>
      <c r="W27" s="161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185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6">
        <v>12</v>
      </c>
      <c r="B28" s="177" t="s">
        <v>699</v>
      </c>
      <c r="C28" s="184" t="s">
        <v>700</v>
      </c>
      <c r="D28" s="178" t="s">
        <v>183</v>
      </c>
      <c r="E28" s="179">
        <v>210</v>
      </c>
      <c r="F28" s="180"/>
      <c r="G28" s="181">
        <f t="shared" si="0"/>
        <v>0</v>
      </c>
      <c r="H28" s="162"/>
      <c r="I28" s="161">
        <f t="shared" si="1"/>
        <v>0</v>
      </c>
      <c r="J28" s="162"/>
      <c r="K28" s="161">
        <f t="shared" si="2"/>
        <v>0</v>
      </c>
      <c r="L28" s="161">
        <v>15</v>
      </c>
      <c r="M28" s="161">
        <f t="shared" si="3"/>
        <v>0</v>
      </c>
      <c r="N28" s="161">
        <v>0</v>
      </c>
      <c r="O28" s="161">
        <f t="shared" si="4"/>
        <v>0</v>
      </c>
      <c r="P28" s="161">
        <v>0</v>
      </c>
      <c r="Q28" s="161">
        <f t="shared" si="5"/>
        <v>0</v>
      </c>
      <c r="R28" s="161"/>
      <c r="S28" s="161" t="s">
        <v>162</v>
      </c>
      <c r="T28" s="161" t="s">
        <v>184</v>
      </c>
      <c r="U28" s="161">
        <v>0.34095000000000003</v>
      </c>
      <c r="V28" s="161">
        <f t="shared" si="6"/>
        <v>71.599999999999994</v>
      </c>
      <c r="W28" s="161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468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0">
        <v>13</v>
      </c>
      <c r="B29" s="171" t="s">
        <v>221</v>
      </c>
      <c r="C29" s="185" t="s">
        <v>222</v>
      </c>
      <c r="D29" s="172" t="s">
        <v>223</v>
      </c>
      <c r="E29" s="173">
        <v>114.00114000000001</v>
      </c>
      <c r="F29" s="174"/>
      <c r="G29" s="175">
        <f t="shared" si="0"/>
        <v>0</v>
      </c>
      <c r="H29" s="162"/>
      <c r="I29" s="161">
        <f t="shared" si="1"/>
        <v>0</v>
      </c>
      <c r="J29" s="162"/>
      <c r="K29" s="161">
        <f t="shared" si="2"/>
        <v>0</v>
      </c>
      <c r="L29" s="161">
        <v>15</v>
      </c>
      <c r="M29" s="161">
        <f t="shared" si="3"/>
        <v>0</v>
      </c>
      <c r="N29" s="161">
        <v>1</v>
      </c>
      <c r="O29" s="161">
        <f t="shared" si="4"/>
        <v>114</v>
      </c>
      <c r="P29" s="161">
        <v>0</v>
      </c>
      <c r="Q29" s="161">
        <f t="shared" si="5"/>
        <v>0</v>
      </c>
      <c r="R29" s="161" t="s">
        <v>224</v>
      </c>
      <c r="S29" s="161" t="s">
        <v>162</v>
      </c>
      <c r="T29" s="161" t="s">
        <v>184</v>
      </c>
      <c r="U29" s="161">
        <v>0</v>
      </c>
      <c r="V29" s="161">
        <f t="shared" si="6"/>
        <v>0</v>
      </c>
      <c r="W29" s="161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225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94" t="s">
        <v>701</v>
      </c>
      <c r="D30" s="189"/>
      <c r="E30" s="190">
        <v>114.00114000000001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187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">
      <c r="A31" s="164" t="s">
        <v>157</v>
      </c>
      <c r="B31" s="165" t="s">
        <v>74</v>
      </c>
      <c r="C31" s="183" t="s">
        <v>75</v>
      </c>
      <c r="D31" s="166"/>
      <c r="E31" s="167"/>
      <c r="F31" s="168"/>
      <c r="G31" s="169">
        <f>SUMIF(AG32:AG41,"&lt;&gt;NOR",G32:G41)</f>
        <v>0</v>
      </c>
      <c r="H31" s="163"/>
      <c r="I31" s="163">
        <f>SUM(I32:I41)</f>
        <v>0</v>
      </c>
      <c r="J31" s="163"/>
      <c r="K31" s="163">
        <f>SUM(K32:K41)</f>
        <v>0</v>
      </c>
      <c r="L31" s="163"/>
      <c r="M31" s="163">
        <f>SUM(M32:M41)</f>
        <v>0</v>
      </c>
      <c r="N31" s="163"/>
      <c r="O31" s="163">
        <f>SUM(O32:O41)</f>
        <v>0.55000000000000004</v>
      </c>
      <c r="P31" s="163"/>
      <c r="Q31" s="163">
        <f>SUM(Q32:Q41)</f>
        <v>0</v>
      </c>
      <c r="R31" s="163"/>
      <c r="S31" s="163"/>
      <c r="T31" s="163"/>
      <c r="U31" s="163"/>
      <c r="V31" s="163">
        <f>SUM(V32:V41)</f>
        <v>40.349999999999994</v>
      </c>
      <c r="W31" s="163"/>
      <c r="AG31" t="s">
        <v>158</v>
      </c>
    </row>
    <row r="32" spans="1:60" ht="22.5" outlineLevel="1" x14ac:dyDescent="0.2">
      <c r="A32" s="170">
        <v>14</v>
      </c>
      <c r="B32" s="171" t="s">
        <v>702</v>
      </c>
      <c r="C32" s="185" t="s">
        <v>703</v>
      </c>
      <c r="D32" s="172" t="s">
        <v>183</v>
      </c>
      <c r="E32" s="173">
        <v>29.330000000000002</v>
      </c>
      <c r="F32" s="174"/>
      <c r="G32" s="175">
        <f>ROUND(E32*F32,2)</f>
        <v>0</v>
      </c>
      <c r="H32" s="162"/>
      <c r="I32" s="161">
        <f>ROUND(E32*H32,2)</f>
        <v>0</v>
      </c>
      <c r="J32" s="162"/>
      <c r="K32" s="161">
        <f>ROUND(E32*J32,2)</f>
        <v>0</v>
      </c>
      <c r="L32" s="161">
        <v>15</v>
      </c>
      <c r="M32" s="161">
        <f>G32*(1+L32/100)</f>
        <v>0</v>
      </c>
      <c r="N32" s="161">
        <v>1.8600000000000002E-2</v>
      </c>
      <c r="O32" s="161">
        <f>ROUND(E32*N32,2)</f>
        <v>0.55000000000000004</v>
      </c>
      <c r="P32" s="161">
        <v>0</v>
      </c>
      <c r="Q32" s="161">
        <f>ROUND(E32*P32,2)</f>
        <v>0</v>
      </c>
      <c r="R32" s="161"/>
      <c r="S32" s="161" t="s">
        <v>162</v>
      </c>
      <c r="T32" s="161" t="s">
        <v>163</v>
      </c>
      <c r="U32" s="161">
        <v>1.0110000000000001</v>
      </c>
      <c r="V32" s="161">
        <f>ROUND(E32*U32,2)</f>
        <v>29.65</v>
      </c>
      <c r="W32" s="161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185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4" t="s">
        <v>704</v>
      </c>
      <c r="D33" s="189"/>
      <c r="E33" s="19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187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4" t="s">
        <v>705</v>
      </c>
      <c r="D34" s="189"/>
      <c r="E34" s="190">
        <v>7.82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187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4" t="s">
        <v>706</v>
      </c>
      <c r="D35" s="189"/>
      <c r="E35" s="190">
        <v>8.6100000000000012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187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4" t="s">
        <v>707</v>
      </c>
      <c r="D36" s="189"/>
      <c r="E36" s="190">
        <v>2.02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187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4" t="s">
        <v>708</v>
      </c>
      <c r="D37" s="189"/>
      <c r="E37" s="190">
        <v>10.88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187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0">
        <v>15</v>
      </c>
      <c r="B38" s="171" t="s">
        <v>709</v>
      </c>
      <c r="C38" s="185" t="s">
        <v>710</v>
      </c>
      <c r="D38" s="172" t="s">
        <v>183</v>
      </c>
      <c r="E38" s="173">
        <v>18.450000000000003</v>
      </c>
      <c r="F38" s="174"/>
      <c r="G38" s="175">
        <f>ROUND(E38*F38,2)</f>
        <v>0</v>
      </c>
      <c r="H38" s="162"/>
      <c r="I38" s="161">
        <f>ROUND(E38*H38,2)</f>
        <v>0</v>
      </c>
      <c r="J38" s="162"/>
      <c r="K38" s="161">
        <f>ROUND(E38*J38,2)</f>
        <v>0</v>
      </c>
      <c r="L38" s="161">
        <v>15</v>
      </c>
      <c r="M38" s="161">
        <f>G38*(1+L38/100)</f>
        <v>0</v>
      </c>
      <c r="N38" s="161">
        <v>0</v>
      </c>
      <c r="O38" s="161">
        <f>ROUND(E38*N38,2)</f>
        <v>0</v>
      </c>
      <c r="P38" s="161">
        <v>0</v>
      </c>
      <c r="Q38" s="161">
        <f>ROUND(E38*P38,2)</f>
        <v>0</v>
      </c>
      <c r="R38" s="161"/>
      <c r="S38" s="161" t="s">
        <v>162</v>
      </c>
      <c r="T38" s="161" t="s">
        <v>184</v>
      </c>
      <c r="U38" s="161">
        <v>0.58000000000000007</v>
      </c>
      <c r="V38" s="161">
        <f>ROUND(E38*U38,2)</f>
        <v>10.7</v>
      </c>
      <c r="W38" s="161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185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4" t="s">
        <v>705</v>
      </c>
      <c r="D39" s="189"/>
      <c r="E39" s="190">
        <v>7.82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187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94" t="s">
        <v>706</v>
      </c>
      <c r="D40" s="189"/>
      <c r="E40" s="190">
        <v>8.6100000000000012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187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4" t="s">
        <v>707</v>
      </c>
      <c r="D41" s="189"/>
      <c r="E41" s="190">
        <v>2.02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187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64" t="s">
        <v>157</v>
      </c>
      <c r="B42" s="165" t="s">
        <v>80</v>
      </c>
      <c r="C42" s="183" t="s">
        <v>81</v>
      </c>
      <c r="D42" s="166"/>
      <c r="E42" s="167"/>
      <c r="F42" s="168"/>
      <c r="G42" s="169">
        <f>SUMIF(AG43:AG50,"&lt;&gt;NOR",G43:G50)</f>
        <v>0</v>
      </c>
      <c r="H42" s="163"/>
      <c r="I42" s="163">
        <f>SUM(I43:I50)</f>
        <v>0</v>
      </c>
      <c r="J42" s="163"/>
      <c r="K42" s="163">
        <f>SUM(K43:K50)</f>
        <v>0</v>
      </c>
      <c r="L42" s="163"/>
      <c r="M42" s="163">
        <f>SUM(M43:M50)</f>
        <v>0</v>
      </c>
      <c r="N42" s="163"/>
      <c r="O42" s="163">
        <f>SUM(O43:O50)</f>
        <v>30.119999999999997</v>
      </c>
      <c r="P42" s="163"/>
      <c r="Q42" s="163">
        <f>SUM(Q43:Q50)</f>
        <v>0</v>
      </c>
      <c r="R42" s="163"/>
      <c r="S42" s="163"/>
      <c r="T42" s="163"/>
      <c r="U42" s="163"/>
      <c r="V42" s="163">
        <f>SUM(V43:V50)</f>
        <v>32.99</v>
      </c>
      <c r="W42" s="163"/>
      <c r="AG42" t="s">
        <v>158</v>
      </c>
    </row>
    <row r="43" spans="1:60" outlineLevel="1" x14ac:dyDescent="0.2">
      <c r="A43" s="170">
        <v>16</v>
      </c>
      <c r="B43" s="171" t="s">
        <v>245</v>
      </c>
      <c r="C43" s="185" t="s">
        <v>246</v>
      </c>
      <c r="D43" s="172" t="s">
        <v>183</v>
      </c>
      <c r="E43" s="173">
        <v>45.775000000000006</v>
      </c>
      <c r="F43" s="174"/>
      <c r="G43" s="175">
        <f>ROUND(E43*F43,2)</f>
        <v>0</v>
      </c>
      <c r="H43" s="162"/>
      <c r="I43" s="161">
        <f>ROUND(E43*H43,2)</f>
        <v>0</v>
      </c>
      <c r="J43" s="162"/>
      <c r="K43" s="161">
        <f>ROUND(E43*J43,2)</f>
        <v>0</v>
      </c>
      <c r="L43" s="161">
        <v>15</v>
      </c>
      <c r="M43" s="161">
        <f>G43*(1+L43/100)</f>
        <v>0</v>
      </c>
      <c r="N43" s="161">
        <v>0.18907000000000002</v>
      </c>
      <c r="O43" s="161">
        <f>ROUND(E43*N43,2)</f>
        <v>8.65</v>
      </c>
      <c r="P43" s="161">
        <v>0</v>
      </c>
      <c r="Q43" s="161">
        <f>ROUND(E43*P43,2)</f>
        <v>0</v>
      </c>
      <c r="R43" s="161"/>
      <c r="S43" s="161" t="s">
        <v>162</v>
      </c>
      <c r="T43" s="161" t="s">
        <v>184</v>
      </c>
      <c r="U43" s="161">
        <v>2.3000000000000003E-2</v>
      </c>
      <c r="V43" s="161">
        <f>ROUND(E43*U43,2)</f>
        <v>1.05</v>
      </c>
      <c r="W43" s="161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185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94" t="s">
        <v>711</v>
      </c>
      <c r="D44" s="189"/>
      <c r="E44" s="190">
        <v>14.875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187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4" t="s">
        <v>712</v>
      </c>
      <c r="D45" s="189"/>
      <c r="E45" s="190">
        <v>30.900000000000002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187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2.5" outlineLevel="1" x14ac:dyDescent="0.2">
      <c r="A46" s="170">
        <v>17</v>
      </c>
      <c r="B46" s="171" t="s">
        <v>247</v>
      </c>
      <c r="C46" s="185" t="s">
        <v>713</v>
      </c>
      <c r="D46" s="172" t="s">
        <v>183</v>
      </c>
      <c r="E46" s="173">
        <v>45.775000000000006</v>
      </c>
      <c r="F46" s="174"/>
      <c r="G46" s="175">
        <f>ROUND(E46*F46,2)</f>
        <v>0</v>
      </c>
      <c r="H46" s="162"/>
      <c r="I46" s="161">
        <f>ROUND(E46*H46,2)</f>
        <v>0</v>
      </c>
      <c r="J46" s="162"/>
      <c r="K46" s="161">
        <f>ROUND(E46*J46,2)</f>
        <v>0</v>
      </c>
      <c r="L46" s="161">
        <v>15</v>
      </c>
      <c r="M46" s="161">
        <f>G46*(1+L46/100)</f>
        <v>0</v>
      </c>
      <c r="N46" s="161">
        <v>0.18108000000000002</v>
      </c>
      <c r="O46" s="161">
        <f>ROUND(E46*N46,2)</f>
        <v>8.2899999999999991</v>
      </c>
      <c r="P46" s="161">
        <v>0</v>
      </c>
      <c r="Q46" s="161">
        <f>ROUND(E46*P46,2)</f>
        <v>0</v>
      </c>
      <c r="R46" s="161"/>
      <c r="S46" s="161" t="s">
        <v>162</v>
      </c>
      <c r="T46" s="161" t="s">
        <v>184</v>
      </c>
      <c r="U46" s="161">
        <v>0.375</v>
      </c>
      <c r="V46" s="161">
        <f>ROUND(E46*U46,2)</f>
        <v>17.170000000000002</v>
      </c>
      <c r="W46" s="161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185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4" t="s">
        <v>711</v>
      </c>
      <c r="D47" s="189"/>
      <c r="E47" s="190">
        <v>14.875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187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4" t="s">
        <v>712</v>
      </c>
      <c r="D48" s="189"/>
      <c r="E48" s="190">
        <v>30.900000000000002</v>
      </c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187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70">
        <v>18</v>
      </c>
      <c r="B49" s="171" t="s">
        <v>250</v>
      </c>
      <c r="C49" s="185" t="s">
        <v>251</v>
      </c>
      <c r="D49" s="172" t="s">
        <v>199</v>
      </c>
      <c r="E49" s="173">
        <v>105.47000000000001</v>
      </c>
      <c r="F49" s="174"/>
      <c r="G49" s="175">
        <f>ROUND(E49*F49,2)</f>
        <v>0</v>
      </c>
      <c r="H49" s="162"/>
      <c r="I49" s="161">
        <f>ROUND(E49*H49,2)</f>
        <v>0</v>
      </c>
      <c r="J49" s="162"/>
      <c r="K49" s="161">
        <f>ROUND(E49*J49,2)</f>
        <v>0</v>
      </c>
      <c r="L49" s="161">
        <v>15</v>
      </c>
      <c r="M49" s="161">
        <f>G49*(1+L49/100)</f>
        <v>0</v>
      </c>
      <c r="N49" s="161">
        <v>0.12501000000000001</v>
      </c>
      <c r="O49" s="161">
        <f>ROUND(E49*N49,2)</f>
        <v>13.18</v>
      </c>
      <c r="P49" s="161">
        <v>0</v>
      </c>
      <c r="Q49" s="161">
        <f>ROUND(E49*P49,2)</f>
        <v>0</v>
      </c>
      <c r="R49" s="161"/>
      <c r="S49" s="161" t="s">
        <v>162</v>
      </c>
      <c r="T49" s="161" t="s">
        <v>184</v>
      </c>
      <c r="U49" s="161">
        <v>0.14000000000000001</v>
      </c>
      <c r="V49" s="161">
        <f>ROUND(E49*U49,2)</f>
        <v>14.77</v>
      </c>
      <c r="W49" s="161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185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1" x14ac:dyDescent="0.2">
      <c r="A50" s="158"/>
      <c r="B50" s="159"/>
      <c r="C50" s="194" t="s">
        <v>714</v>
      </c>
      <c r="D50" s="189"/>
      <c r="E50" s="190">
        <v>105.47000000000001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187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x14ac:dyDescent="0.2">
      <c r="A51" s="164" t="s">
        <v>157</v>
      </c>
      <c r="B51" s="165" t="s">
        <v>82</v>
      </c>
      <c r="C51" s="183" t="s">
        <v>83</v>
      </c>
      <c r="D51" s="166"/>
      <c r="E51" s="167"/>
      <c r="F51" s="168"/>
      <c r="G51" s="169">
        <f>SUMIF(AG52:AG54,"&lt;&gt;NOR",G52:G54)</f>
        <v>0</v>
      </c>
      <c r="H51" s="163"/>
      <c r="I51" s="163">
        <f>SUM(I52:I54)</f>
        <v>0</v>
      </c>
      <c r="J51" s="163"/>
      <c r="K51" s="163">
        <f>SUM(K52:K54)</f>
        <v>0</v>
      </c>
      <c r="L51" s="163"/>
      <c r="M51" s="163">
        <f>SUM(M52:M54)</f>
        <v>0</v>
      </c>
      <c r="N51" s="163"/>
      <c r="O51" s="163">
        <f>SUM(O52:O54)</f>
        <v>0.19</v>
      </c>
      <c r="P51" s="163"/>
      <c r="Q51" s="163">
        <f>SUM(Q52:Q54)</f>
        <v>0</v>
      </c>
      <c r="R51" s="163"/>
      <c r="S51" s="163"/>
      <c r="T51" s="163"/>
      <c r="U51" s="163"/>
      <c r="V51" s="163">
        <f>SUM(V52:V54)</f>
        <v>6.34</v>
      </c>
      <c r="W51" s="163"/>
      <c r="AG51" t="s">
        <v>158</v>
      </c>
    </row>
    <row r="52" spans="1:60" ht="22.5" outlineLevel="1" x14ac:dyDescent="0.2">
      <c r="A52" s="170">
        <v>19</v>
      </c>
      <c r="B52" s="171" t="s">
        <v>253</v>
      </c>
      <c r="C52" s="185" t="s">
        <v>254</v>
      </c>
      <c r="D52" s="172" t="s">
        <v>183</v>
      </c>
      <c r="E52" s="173">
        <v>5.3500000000000005</v>
      </c>
      <c r="F52" s="174"/>
      <c r="G52" s="175">
        <f>ROUND(E52*F52,2)</f>
        <v>0</v>
      </c>
      <c r="H52" s="162"/>
      <c r="I52" s="161">
        <f>ROUND(E52*H52,2)</f>
        <v>0</v>
      </c>
      <c r="J52" s="162"/>
      <c r="K52" s="161">
        <f>ROUND(E52*J52,2)</f>
        <v>0</v>
      </c>
      <c r="L52" s="161">
        <v>15</v>
      </c>
      <c r="M52" s="161">
        <f>G52*(1+L52/100)</f>
        <v>0</v>
      </c>
      <c r="N52" s="161">
        <v>3.4910000000000004E-2</v>
      </c>
      <c r="O52" s="161">
        <f>ROUND(E52*N52,2)</f>
        <v>0.19</v>
      </c>
      <c r="P52" s="161">
        <v>0</v>
      </c>
      <c r="Q52" s="161">
        <f>ROUND(E52*P52,2)</f>
        <v>0</v>
      </c>
      <c r="R52" s="161"/>
      <c r="S52" s="161" t="s">
        <v>162</v>
      </c>
      <c r="T52" s="161" t="s">
        <v>184</v>
      </c>
      <c r="U52" s="161">
        <v>1.1841700000000002</v>
      </c>
      <c r="V52" s="161">
        <f>ROUND(E52*U52,2)</f>
        <v>6.34</v>
      </c>
      <c r="W52" s="161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185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94" t="s">
        <v>715</v>
      </c>
      <c r="D53" s="189"/>
      <c r="E53" s="190">
        <v>2.5500000000000003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187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94" t="s">
        <v>716</v>
      </c>
      <c r="D54" s="189"/>
      <c r="E54" s="190">
        <v>2.8000000000000003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187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x14ac:dyDescent="0.2">
      <c r="A55" s="164" t="s">
        <v>157</v>
      </c>
      <c r="B55" s="165" t="s">
        <v>84</v>
      </c>
      <c r="C55" s="183" t="s">
        <v>85</v>
      </c>
      <c r="D55" s="166"/>
      <c r="E55" s="167"/>
      <c r="F55" s="168"/>
      <c r="G55" s="169">
        <f>SUMIF(AG56:AG171,"&lt;&gt;NOR",G56:G171)</f>
        <v>0</v>
      </c>
      <c r="H55" s="163"/>
      <c r="I55" s="163">
        <f>SUM(I56:I171)</f>
        <v>0</v>
      </c>
      <c r="J55" s="163"/>
      <c r="K55" s="163">
        <f>SUM(K56:K171)</f>
        <v>0</v>
      </c>
      <c r="L55" s="163"/>
      <c r="M55" s="163">
        <f>SUM(M56:M171)</f>
        <v>0</v>
      </c>
      <c r="N55" s="163"/>
      <c r="O55" s="163">
        <f>SUM(O56:O171)</f>
        <v>126.77999999999997</v>
      </c>
      <c r="P55" s="163"/>
      <c r="Q55" s="163">
        <f>SUM(Q56:Q171)</f>
        <v>0</v>
      </c>
      <c r="R55" s="163"/>
      <c r="S55" s="163"/>
      <c r="T55" s="163"/>
      <c r="U55" s="163"/>
      <c r="V55" s="163">
        <f>SUM(V56:V171)</f>
        <v>3547.4</v>
      </c>
      <c r="W55" s="163"/>
      <c r="AG55" t="s">
        <v>158</v>
      </c>
    </row>
    <row r="56" spans="1:60" outlineLevel="1" x14ac:dyDescent="0.2">
      <c r="A56" s="170">
        <v>20</v>
      </c>
      <c r="B56" s="171" t="s">
        <v>261</v>
      </c>
      <c r="C56" s="185" t="s">
        <v>262</v>
      </c>
      <c r="D56" s="172" t="s">
        <v>183</v>
      </c>
      <c r="E56" s="173">
        <v>362.40000000000003</v>
      </c>
      <c r="F56" s="174"/>
      <c r="G56" s="175">
        <f>ROUND(E56*F56,2)</f>
        <v>0</v>
      </c>
      <c r="H56" s="162"/>
      <c r="I56" s="161">
        <f>ROUND(E56*H56,2)</f>
        <v>0</v>
      </c>
      <c r="J56" s="162"/>
      <c r="K56" s="161">
        <f>ROUND(E56*J56,2)</f>
        <v>0</v>
      </c>
      <c r="L56" s="161">
        <v>15</v>
      </c>
      <c r="M56" s="161">
        <f>G56*(1+L56/100)</f>
        <v>0</v>
      </c>
      <c r="N56" s="161">
        <v>8.2500000000000004E-3</v>
      </c>
      <c r="O56" s="161">
        <f>ROUND(E56*N56,2)</f>
        <v>2.99</v>
      </c>
      <c r="P56" s="161">
        <v>0</v>
      </c>
      <c r="Q56" s="161">
        <f>ROUND(E56*P56,2)</f>
        <v>0</v>
      </c>
      <c r="R56" s="161"/>
      <c r="S56" s="161" t="s">
        <v>162</v>
      </c>
      <c r="T56" s="161" t="s">
        <v>184</v>
      </c>
      <c r="U56" s="161">
        <v>0.30000000000000004</v>
      </c>
      <c r="V56" s="161">
        <f>ROUND(E56*U56,2)</f>
        <v>108.72</v>
      </c>
      <c r="W56" s="161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263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94" t="s">
        <v>264</v>
      </c>
      <c r="D57" s="189"/>
      <c r="E57" s="19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187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4" t="s">
        <v>717</v>
      </c>
      <c r="D58" s="189"/>
      <c r="E58" s="190">
        <v>362.40000000000003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187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2.5" outlineLevel="1" x14ac:dyDescent="0.2">
      <c r="A59" s="170">
        <v>21</v>
      </c>
      <c r="B59" s="171" t="s">
        <v>718</v>
      </c>
      <c r="C59" s="185" t="s">
        <v>719</v>
      </c>
      <c r="D59" s="172" t="s">
        <v>183</v>
      </c>
      <c r="E59" s="173">
        <v>22.889500000000002</v>
      </c>
      <c r="F59" s="174"/>
      <c r="G59" s="175">
        <f>ROUND(E59*F59,2)</f>
        <v>0</v>
      </c>
      <c r="H59" s="162"/>
      <c r="I59" s="161">
        <f>ROUND(E59*H59,2)</f>
        <v>0</v>
      </c>
      <c r="J59" s="162"/>
      <c r="K59" s="161">
        <f>ROUND(E59*J59,2)</f>
        <v>0</v>
      </c>
      <c r="L59" s="161">
        <v>15</v>
      </c>
      <c r="M59" s="161">
        <f>G59*(1+L59/100)</f>
        <v>0</v>
      </c>
      <c r="N59" s="161">
        <v>3.0700000000000002E-3</v>
      </c>
      <c r="O59" s="161">
        <f>ROUND(E59*N59,2)</f>
        <v>7.0000000000000007E-2</v>
      </c>
      <c r="P59" s="161">
        <v>0</v>
      </c>
      <c r="Q59" s="161">
        <f>ROUND(E59*P59,2)</f>
        <v>0</v>
      </c>
      <c r="R59" s="161"/>
      <c r="S59" s="161" t="s">
        <v>162</v>
      </c>
      <c r="T59" s="161" t="s">
        <v>184</v>
      </c>
      <c r="U59" s="161">
        <v>0.4</v>
      </c>
      <c r="V59" s="161">
        <f>ROUND(E59*U59,2)</f>
        <v>9.16</v>
      </c>
      <c r="W59" s="161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185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94" t="s">
        <v>720</v>
      </c>
      <c r="D60" s="189"/>
      <c r="E60" s="190">
        <v>14.639500000000002</v>
      </c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187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4" t="s">
        <v>721</v>
      </c>
      <c r="D61" s="189"/>
      <c r="E61" s="190">
        <v>8.25</v>
      </c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187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 x14ac:dyDescent="0.2">
      <c r="A62" s="170">
        <v>22</v>
      </c>
      <c r="B62" s="171" t="s">
        <v>266</v>
      </c>
      <c r="C62" s="185" t="s">
        <v>267</v>
      </c>
      <c r="D62" s="172" t="s">
        <v>183</v>
      </c>
      <c r="E62" s="173">
        <v>1239.9430000000002</v>
      </c>
      <c r="F62" s="174"/>
      <c r="G62" s="175">
        <f>ROUND(E62*F62,2)</f>
        <v>0</v>
      </c>
      <c r="H62" s="162"/>
      <c r="I62" s="161">
        <f>ROUND(E62*H62,2)</f>
        <v>0</v>
      </c>
      <c r="J62" s="162"/>
      <c r="K62" s="161">
        <f>ROUND(E62*J62,2)</f>
        <v>0</v>
      </c>
      <c r="L62" s="161">
        <v>15</v>
      </c>
      <c r="M62" s="161">
        <f>G62*(1+L62/100)</f>
        <v>0</v>
      </c>
      <c r="N62" s="161">
        <v>2.6300000000000004E-3</v>
      </c>
      <c r="O62" s="161">
        <f>ROUND(E62*N62,2)</f>
        <v>3.26</v>
      </c>
      <c r="P62" s="161">
        <v>0</v>
      </c>
      <c r="Q62" s="161">
        <f>ROUND(E62*P62,2)</f>
        <v>0</v>
      </c>
      <c r="R62" s="161"/>
      <c r="S62" s="161" t="s">
        <v>162</v>
      </c>
      <c r="T62" s="161" t="s">
        <v>184</v>
      </c>
      <c r="U62" s="161">
        <v>0.36000000000000004</v>
      </c>
      <c r="V62" s="161">
        <f>ROUND(E62*U62,2)</f>
        <v>446.38</v>
      </c>
      <c r="W62" s="161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185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4" t="s">
        <v>722</v>
      </c>
      <c r="D63" s="189"/>
      <c r="E63" s="19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187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4" t="s">
        <v>723</v>
      </c>
      <c r="D64" s="189"/>
      <c r="E64" s="190">
        <v>993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187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4" t="s">
        <v>724</v>
      </c>
      <c r="D65" s="189"/>
      <c r="E65" s="190">
        <v>93.17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187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2.5" outlineLevel="1" x14ac:dyDescent="0.2">
      <c r="A66" s="158"/>
      <c r="B66" s="159"/>
      <c r="C66" s="194" t="s">
        <v>725</v>
      </c>
      <c r="D66" s="189"/>
      <c r="E66" s="190">
        <v>11.75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187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4" t="s">
        <v>726</v>
      </c>
      <c r="D67" s="189"/>
      <c r="E67" s="190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187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5" t="s">
        <v>394</v>
      </c>
      <c r="D68" s="191"/>
      <c r="E68" s="192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187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45" outlineLevel="1" x14ac:dyDescent="0.2">
      <c r="A69" s="158"/>
      <c r="B69" s="159"/>
      <c r="C69" s="196" t="s">
        <v>727</v>
      </c>
      <c r="D69" s="191"/>
      <c r="E69" s="192">
        <v>230.86</v>
      </c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187</v>
      </c>
      <c r="AH69" s="151">
        <v>2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33.75" outlineLevel="1" x14ac:dyDescent="0.2">
      <c r="A70" s="158"/>
      <c r="B70" s="159"/>
      <c r="C70" s="196" t="s">
        <v>728</v>
      </c>
      <c r="D70" s="191"/>
      <c r="E70" s="192">
        <v>21.44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187</v>
      </c>
      <c r="AH70" s="151">
        <v>2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6" t="s">
        <v>729</v>
      </c>
      <c r="D71" s="191"/>
      <c r="E71" s="192">
        <v>199.47000000000003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187</v>
      </c>
      <c r="AH71" s="151">
        <v>2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2.5" outlineLevel="1" x14ac:dyDescent="0.2">
      <c r="A72" s="158"/>
      <c r="B72" s="159"/>
      <c r="C72" s="196" t="s">
        <v>730</v>
      </c>
      <c r="D72" s="191"/>
      <c r="E72" s="192">
        <v>21.64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187</v>
      </c>
      <c r="AH72" s="151">
        <v>2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200" t="s">
        <v>731</v>
      </c>
      <c r="D73" s="198"/>
      <c r="E73" s="199">
        <v>473.41</v>
      </c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187</v>
      </c>
      <c r="AH73" s="151">
        <v>3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5" t="s">
        <v>396</v>
      </c>
      <c r="D74" s="191"/>
      <c r="E74" s="192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187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4" t="s">
        <v>732</v>
      </c>
      <c r="D75" s="189"/>
      <c r="E75" s="190">
        <v>142.02300000000002</v>
      </c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187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70">
        <v>23</v>
      </c>
      <c r="B76" s="171" t="s">
        <v>274</v>
      </c>
      <c r="C76" s="185" t="s">
        <v>275</v>
      </c>
      <c r="D76" s="172" t="s">
        <v>183</v>
      </c>
      <c r="E76" s="173">
        <v>293.24980000000005</v>
      </c>
      <c r="F76" s="174"/>
      <c r="G76" s="175">
        <f>ROUND(E76*F76,2)</f>
        <v>0</v>
      </c>
      <c r="H76" s="162"/>
      <c r="I76" s="161">
        <f>ROUND(E76*H76,2)</f>
        <v>0</v>
      </c>
      <c r="J76" s="162"/>
      <c r="K76" s="161">
        <f>ROUND(E76*J76,2)</f>
        <v>0</v>
      </c>
      <c r="L76" s="161">
        <v>15</v>
      </c>
      <c r="M76" s="161">
        <f>G76*(1+L76/100)</f>
        <v>0</v>
      </c>
      <c r="N76" s="161">
        <v>4.0000000000000003E-5</v>
      </c>
      <c r="O76" s="161">
        <f>ROUND(E76*N76,2)</f>
        <v>0.01</v>
      </c>
      <c r="P76" s="161">
        <v>0</v>
      </c>
      <c r="Q76" s="161">
        <f>ROUND(E76*P76,2)</f>
        <v>0</v>
      </c>
      <c r="R76" s="161"/>
      <c r="S76" s="161" t="s">
        <v>162</v>
      </c>
      <c r="T76" s="161" t="s">
        <v>184</v>
      </c>
      <c r="U76" s="161">
        <v>7.8000000000000014E-2</v>
      </c>
      <c r="V76" s="161">
        <f>ROUND(E76*U76,2)</f>
        <v>22.87</v>
      </c>
      <c r="W76" s="161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263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45" outlineLevel="1" x14ac:dyDescent="0.2">
      <c r="A77" s="158"/>
      <c r="B77" s="159"/>
      <c r="C77" s="194" t="s">
        <v>733</v>
      </c>
      <c r="D77" s="189"/>
      <c r="E77" s="190">
        <v>126.47850000000001</v>
      </c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187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22.5" outlineLevel="1" x14ac:dyDescent="0.2">
      <c r="A78" s="158"/>
      <c r="B78" s="159"/>
      <c r="C78" s="194" t="s">
        <v>734</v>
      </c>
      <c r="D78" s="189"/>
      <c r="E78" s="190">
        <v>9.8078000000000003</v>
      </c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187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33.75" outlineLevel="1" x14ac:dyDescent="0.2">
      <c r="A79" s="158"/>
      <c r="B79" s="159"/>
      <c r="C79" s="194" t="s">
        <v>735</v>
      </c>
      <c r="D79" s="189"/>
      <c r="E79" s="190">
        <v>145.34500000000003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187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22.5" outlineLevel="1" x14ac:dyDescent="0.2">
      <c r="A80" s="158"/>
      <c r="B80" s="159"/>
      <c r="C80" s="194" t="s">
        <v>736</v>
      </c>
      <c r="D80" s="189"/>
      <c r="E80" s="190">
        <v>11.618500000000001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187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0">
        <v>24</v>
      </c>
      <c r="B81" s="171" t="s">
        <v>286</v>
      </c>
      <c r="C81" s="185" t="s">
        <v>287</v>
      </c>
      <c r="D81" s="172" t="s">
        <v>183</v>
      </c>
      <c r="E81" s="173">
        <v>241.60000000000002</v>
      </c>
      <c r="F81" s="174"/>
      <c r="G81" s="175">
        <f>ROUND(E81*F81,2)</f>
        <v>0</v>
      </c>
      <c r="H81" s="162"/>
      <c r="I81" s="161">
        <f>ROUND(E81*H81,2)</f>
        <v>0</v>
      </c>
      <c r="J81" s="162"/>
      <c r="K81" s="161">
        <f>ROUND(E81*J81,2)</f>
        <v>0</v>
      </c>
      <c r="L81" s="161">
        <v>15</v>
      </c>
      <c r="M81" s="161">
        <f>G81*(1+L81/100)</f>
        <v>0</v>
      </c>
      <c r="N81" s="161">
        <v>3.5000000000000001E-3</v>
      </c>
      <c r="O81" s="161">
        <f>ROUND(E81*N81,2)</f>
        <v>0.85</v>
      </c>
      <c r="P81" s="161">
        <v>0</v>
      </c>
      <c r="Q81" s="161">
        <f>ROUND(E81*P81,2)</f>
        <v>0</v>
      </c>
      <c r="R81" s="161"/>
      <c r="S81" s="161" t="s">
        <v>162</v>
      </c>
      <c r="T81" s="161" t="s">
        <v>184</v>
      </c>
      <c r="U81" s="161">
        <v>0.30000000000000004</v>
      </c>
      <c r="V81" s="161">
        <f>ROUND(E81*U81,2)</f>
        <v>72.48</v>
      </c>
      <c r="W81" s="161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185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4" t="s">
        <v>288</v>
      </c>
      <c r="D82" s="189"/>
      <c r="E82" s="190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187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94" t="s">
        <v>737</v>
      </c>
      <c r="D83" s="189"/>
      <c r="E83" s="190">
        <v>241.60000000000002</v>
      </c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187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70">
        <v>25</v>
      </c>
      <c r="B84" s="171" t="s">
        <v>290</v>
      </c>
      <c r="C84" s="185" t="s">
        <v>291</v>
      </c>
      <c r="D84" s="172" t="s">
        <v>183</v>
      </c>
      <c r="E84" s="173">
        <v>1418.1535000000001</v>
      </c>
      <c r="F84" s="174"/>
      <c r="G84" s="175">
        <f>ROUND(E84*F84,2)</f>
        <v>0</v>
      </c>
      <c r="H84" s="162"/>
      <c r="I84" s="161">
        <f>ROUND(E84*H84,2)</f>
        <v>0</v>
      </c>
      <c r="J84" s="162"/>
      <c r="K84" s="161">
        <f>ROUND(E84*J84,2)</f>
        <v>0</v>
      </c>
      <c r="L84" s="161">
        <v>15</v>
      </c>
      <c r="M84" s="161">
        <f>G84*(1+L84/100)</f>
        <v>0</v>
      </c>
      <c r="N84" s="161">
        <v>3.5000000000000005E-4</v>
      </c>
      <c r="O84" s="161">
        <f>ROUND(E84*N84,2)</f>
        <v>0.5</v>
      </c>
      <c r="P84" s="161">
        <v>0</v>
      </c>
      <c r="Q84" s="161">
        <f>ROUND(E84*P84,2)</f>
        <v>0</v>
      </c>
      <c r="R84" s="161"/>
      <c r="S84" s="161" t="s">
        <v>162</v>
      </c>
      <c r="T84" s="161" t="s">
        <v>184</v>
      </c>
      <c r="U84" s="161">
        <v>7.0000000000000007E-2</v>
      </c>
      <c r="V84" s="161">
        <f>ROUND(E84*U84,2)</f>
        <v>99.27</v>
      </c>
      <c r="W84" s="161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185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194" t="s">
        <v>738</v>
      </c>
      <c r="D85" s="189"/>
      <c r="E85" s="190">
        <v>1208</v>
      </c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187</v>
      </c>
      <c r="AH85" s="151">
        <v>0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94" t="s">
        <v>724</v>
      </c>
      <c r="D86" s="189"/>
      <c r="E86" s="190">
        <v>93.17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187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194" t="s">
        <v>739</v>
      </c>
      <c r="D87" s="189"/>
      <c r="E87" s="190">
        <v>20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187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8"/>
      <c r="B88" s="159"/>
      <c r="C88" s="194" t="s">
        <v>740</v>
      </c>
      <c r="D88" s="189"/>
      <c r="E88" s="190">
        <v>14.639500000000002</v>
      </c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187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194" t="s">
        <v>741</v>
      </c>
      <c r="D89" s="189"/>
      <c r="E89" s="190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187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195" t="s">
        <v>394</v>
      </c>
      <c r="D90" s="191"/>
      <c r="E90" s="192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187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45" outlineLevel="1" x14ac:dyDescent="0.2">
      <c r="A91" s="158"/>
      <c r="B91" s="159"/>
      <c r="C91" s="196" t="s">
        <v>727</v>
      </c>
      <c r="D91" s="191"/>
      <c r="E91" s="192">
        <v>230.86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187</v>
      </c>
      <c r="AH91" s="151">
        <v>2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33.75" outlineLevel="1" x14ac:dyDescent="0.2">
      <c r="A92" s="158"/>
      <c r="B92" s="159"/>
      <c r="C92" s="196" t="s">
        <v>728</v>
      </c>
      <c r="D92" s="191"/>
      <c r="E92" s="192">
        <v>21.44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187</v>
      </c>
      <c r="AH92" s="151">
        <v>2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96" t="s">
        <v>729</v>
      </c>
      <c r="D93" s="191"/>
      <c r="E93" s="192">
        <v>199.47000000000003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187</v>
      </c>
      <c r="AH93" s="151">
        <v>2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22.5" outlineLevel="1" x14ac:dyDescent="0.2">
      <c r="A94" s="158"/>
      <c r="B94" s="159"/>
      <c r="C94" s="196" t="s">
        <v>730</v>
      </c>
      <c r="D94" s="191"/>
      <c r="E94" s="192">
        <v>21.64</v>
      </c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187</v>
      </c>
      <c r="AH94" s="151">
        <v>2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200" t="s">
        <v>731</v>
      </c>
      <c r="D95" s="198"/>
      <c r="E95" s="199">
        <v>473.41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187</v>
      </c>
      <c r="AH95" s="151">
        <v>3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5" t="s">
        <v>396</v>
      </c>
      <c r="D96" s="191"/>
      <c r="E96" s="192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187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94" t="s">
        <v>742</v>
      </c>
      <c r="D97" s="189"/>
      <c r="E97" s="190">
        <v>71.011500000000012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187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4" t="s">
        <v>299</v>
      </c>
      <c r="D98" s="189"/>
      <c r="E98" s="190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187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94" t="s">
        <v>743</v>
      </c>
      <c r="D99" s="189"/>
      <c r="E99" s="190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187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58"/>
      <c r="B100" s="159"/>
      <c r="C100" s="195" t="s">
        <v>394</v>
      </c>
      <c r="D100" s="191"/>
      <c r="E100" s="192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187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196" t="s">
        <v>744</v>
      </c>
      <c r="D101" s="191"/>
      <c r="E101" s="192">
        <v>21.42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187</v>
      </c>
      <c r="AH101" s="151">
        <v>2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6" t="s">
        <v>745</v>
      </c>
      <c r="D102" s="191"/>
      <c r="E102" s="192">
        <v>48.930000000000007</v>
      </c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187</v>
      </c>
      <c r="AH102" s="151">
        <v>2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96" t="s">
        <v>746</v>
      </c>
      <c r="D103" s="191"/>
      <c r="E103" s="192">
        <v>5.2</v>
      </c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187</v>
      </c>
      <c r="AH103" s="151">
        <v>2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200" t="s">
        <v>731</v>
      </c>
      <c r="D104" s="198"/>
      <c r="E104" s="199">
        <v>75.550000000000011</v>
      </c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187</v>
      </c>
      <c r="AH104" s="151">
        <v>3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95" t="s">
        <v>396</v>
      </c>
      <c r="D105" s="191"/>
      <c r="E105" s="192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187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94" t="s">
        <v>747</v>
      </c>
      <c r="D106" s="189"/>
      <c r="E106" s="190">
        <v>11.332500000000001</v>
      </c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187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70">
        <v>26</v>
      </c>
      <c r="B107" s="171" t="s">
        <v>316</v>
      </c>
      <c r="C107" s="185" t="s">
        <v>317</v>
      </c>
      <c r="D107" s="172" t="s">
        <v>183</v>
      </c>
      <c r="E107" s="173">
        <v>88</v>
      </c>
      <c r="F107" s="174"/>
      <c r="G107" s="175">
        <f>ROUND(E107*F107,2)</f>
        <v>0</v>
      </c>
      <c r="H107" s="162"/>
      <c r="I107" s="161">
        <f>ROUND(E107*H107,2)</f>
        <v>0</v>
      </c>
      <c r="J107" s="162"/>
      <c r="K107" s="161">
        <f>ROUND(E107*J107,2)</f>
        <v>0</v>
      </c>
      <c r="L107" s="161">
        <v>15</v>
      </c>
      <c r="M107" s="161">
        <f>G107*(1+L107/100)</f>
        <v>0</v>
      </c>
      <c r="N107" s="161">
        <v>1.021E-2</v>
      </c>
      <c r="O107" s="161">
        <f>ROUND(E107*N107,2)</f>
        <v>0.9</v>
      </c>
      <c r="P107" s="161">
        <v>0</v>
      </c>
      <c r="Q107" s="161">
        <f>ROUND(E107*P107,2)</f>
        <v>0</v>
      </c>
      <c r="R107" s="161"/>
      <c r="S107" s="161" t="s">
        <v>162</v>
      </c>
      <c r="T107" s="161" t="s">
        <v>184</v>
      </c>
      <c r="U107" s="161">
        <v>0.49300000000000005</v>
      </c>
      <c r="V107" s="161">
        <f>ROUND(E107*U107,2)</f>
        <v>43.38</v>
      </c>
      <c r="W107" s="16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185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4" t="s">
        <v>748</v>
      </c>
      <c r="D108" s="189"/>
      <c r="E108" s="190">
        <v>88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187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2.5" outlineLevel="1" x14ac:dyDescent="0.2">
      <c r="A109" s="170">
        <v>27</v>
      </c>
      <c r="B109" s="171" t="s">
        <v>319</v>
      </c>
      <c r="C109" s="185" t="s">
        <v>320</v>
      </c>
      <c r="D109" s="172" t="s">
        <v>183</v>
      </c>
      <c r="E109" s="173">
        <v>127</v>
      </c>
      <c r="F109" s="174"/>
      <c r="G109" s="175">
        <f>ROUND(E109*F109,2)</f>
        <v>0</v>
      </c>
      <c r="H109" s="162"/>
      <c r="I109" s="161">
        <f>ROUND(E109*H109,2)</f>
        <v>0</v>
      </c>
      <c r="J109" s="162"/>
      <c r="K109" s="161">
        <f>ROUND(E109*J109,2)</f>
        <v>0</v>
      </c>
      <c r="L109" s="161">
        <v>15</v>
      </c>
      <c r="M109" s="161">
        <f>G109*(1+L109/100)</f>
        <v>0</v>
      </c>
      <c r="N109" s="161">
        <v>1.9270000000000002E-2</v>
      </c>
      <c r="O109" s="161">
        <f>ROUND(E109*N109,2)</f>
        <v>2.4500000000000002</v>
      </c>
      <c r="P109" s="161">
        <v>0</v>
      </c>
      <c r="Q109" s="161">
        <f>ROUND(E109*P109,2)</f>
        <v>0</v>
      </c>
      <c r="R109" s="161"/>
      <c r="S109" s="161" t="s">
        <v>162</v>
      </c>
      <c r="T109" s="161" t="s">
        <v>184</v>
      </c>
      <c r="U109" s="161">
        <v>1.2558</v>
      </c>
      <c r="V109" s="161">
        <f>ROUND(E109*U109,2)</f>
        <v>159.49</v>
      </c>
      <c r="W109" s="16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185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94" t="s">
        <v>749</v>
      </c>
      <c r="D110" s="189"/>
      <c r="E110" s="190">
        <v>127</v>
      </c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187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22.5" outlineLevel="1" x14ac:dyDescent="0.2">
      <c r="A111" s="170">
        <v>28</v>
      </c>
      <c r="B111" s="171" t="s">
        <v>321</v>
      </c>
      <c r="C111" s="185" t="s">
        <v>322</v>
      </c>
      <c r="D111" s="172" t="s">
        <v>183</v>
      </c>
      <c r="E111" s="173">
        <v>933.57</v>
      </c>
      <c r="F111" s="174"/>
      <c r="G111" s="175">
        <f>ROUND(E111*F111,2)</f>
        <v>0</v>
      </c>
      <c r="H111" s="162"/>
      <c r="I111" s="161">
        <f>ROUND(E111*H111,2)</f>
        <v>0</v>
      </c>
      <c r="J111" s="162"/>
      <c r="K111" s="161">
        <f>ROUND(E111*J111,2)</f>
        <v>0</v>
      </c>
      <c r="L111" s="161">
        <v>15</v>
      </c>
      <c r="M111" s="161">
        <f>G111*(1+L111/100)</f>
        <v>0</v>
      </c>
      <c r="N111" s="161">
        <v>4.2520000000000002E-2</v>
      </c>
      <c r="O111" s="161">
        <f>ROUND(E111*N111,2)</f>
        <v>39.700000000000003</v>
      </c>
      <c r="P111" s="161">
        <v>0</v>
      </c>
      <c r="Q111" s="161">
        <f>ROUND(E111*P111,2)</f>
        <v>0</v>
      </c>
      <c r="R111" s="161"/>
      <c r="S111" s="161" t="s">
        <v>162</v>
      </c>
      <c r="T111" s="161" t="s">
        <v>184</v>
      </c>
      <c r="U111" s="161">
        <v>1.0170000000000001</v>
      </c>
      <c r="V111" s="161">
        <f>ROUND(E111*U111,2)</f>
        <v>949.44</v>
      </c>
      <c r="W111" s="16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185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94" t="s">
        <v>750</v>
      </c>
      <c r="D112" s="189"/>
      <c r="E112" s="190">
        <v>993</v>
      </c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187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22.5" outlineLevel="1" x14ac:dyDescent="0.2">
      <c r="A113" s="158"/>
      <c r="B113" s="159"/>
      <c r="C113" s="194" t="s">
        <v>751</v>
      </c>
      <c r="D113" s="189"/>
      <c r="E113" s="190">
        <v>-59.43</v>
      </c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187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22.5" outlineLevel="1" x14ac:dyDescent="0.2">
      <c r="A114" s="170">
        <v>29</v>
      </c>
      <c r="B114" s="171" t="s">
        <v>324</v>
      </c>
      <c r="C114" s="185" t="s">
        <v>325</v>
      </c>
      <c r="D114" s="172" t="s">
        <v>183</v>
      </c>
      <c r="E114" s="173">
        <v>22.665000000000003</v>
      </c>
      <c r="F114" s="174"/>
      <c r="G114" s="175">
        <f>ROUND(E114*F114,2)</f>
        <v>0</v>
      </c>
      <c r="H114" s="162"/>
      <c r="I114" s="161">
        <f>ROUND(E114*H114,2)</f>
        <v>0</v>
      </c>
      <c r="J114" s="162"/>
      <c r="K114" s="161">
        <f>ROUND(E114*J114,2)</f>
        <v>0</v>
      </c>
      <c r="L114" s="161">
        <v>15</v>
      </c>
      <c r="M114" s="161">
        <f>G114*(1+L114/100)</f>
        <v>0</v>
      </c>
      <c r="N114" s="161">
        <v>1.6220000000000002E-2</v>
      </c>
      <c r="O114" s="161">
        <f>ROUND(E114*N114,2)</f>
        <v>0.37</v>
      </c>
      <c r="P114" s="161">
        <v>0</v>
      </c>
      <c r="Q114" s="161">
        <f>ROUND(E114*P114,2)</f>
        <v>0</v>
      </c>
      <c r="R114" s="161"/>
      <c r="S114" s="161" t="s">
        <v>162</v>
      </c>
      <c r="T114" s="161" t="s">
        <v>184</v>
      </c>
      <c r="U114" s="161">
        <v>2.9020000000000001</v>
      </c>
      <c r="V114" s="161">
        <f>ROUND(E114*U114,2)</f>
        <v>65.77</v>
      </c>
      <c r="W114" s="16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185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195" t="s">
        <v>394</v>
      </c>
      <c r="D115" s="191"/>
      <c r="E115" s="192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 t="s">
        <v>187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96" t="s">
        <v>744</v>
      </c>
      <c r="D116" s="191"/>
      <c r="E116" s="192">
        <v>21.42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187</v>
      </c>
      <c r="AH116" s="151">
        <v>2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196" t="s">
        <v>745</v>
      </c>
      <c r="D117" s="191"/>
      <c r="E117" s="192">
        <v>48.930000000000007</v>
      </c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187</v>
      </c>
      <c r="AH117" s="151">
        <v>2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96" t="s">
        <v>746</v>
      </c>
      <c r="D118" s="191"/>
      <c r="E118" s="192">
        <v>5.2</v>
      </c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187</v>
      </c>
      <c r="AH118" s="151">
        <v>2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200" t="s">
        <v>731</v>
      </c>
      <c r="D119" s="198"/>
      <c r="E119" s="199">
        <v>75.550000000000011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187</v>
      </c>
      <c r="AH119" s="151">
        <v>3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95" t="s">
        <v>396</v>
      </c>
      <c r="D120" s="191"/>
      <c r="E120" s="192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187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4" t="s">
        <v>752</v>
      </c>
      <c r="D121" s="189"/>
      <c r="E121" s="190">
        <v>22.665000000000003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187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22.5" outlineLevel="1" x14ac:dyDescent="0.2">
      <c r="A122" s="170">
        <v>30</v>
      </c>
      <c r="B122" s="171" t="s">
        <v>328</v>
      </c>
      <c r="C122" s="185" t="s">
        <v>329</v>
      </c>
      <c r="D122" s="172" t="s">
        <v>183</v>
      </c>
      <c r="E122" s="173">
        <v>142.02300000000002</v>
      </c>
      <c r="F122" s="174"/>
      <c r="G122" s="175">
        <f>ROUND(E122*F122,2)</f>
        <v>0</v>
      </c>
      <c r="H122" s="162"/>
      <c r="I122" s="161">
        <f>ROUND(E122*H122,2)</f>
        <v>0</v>
      </c>
      <c r="J122" s="162"/>
      <c r="K122" s="161">
        <f>ROUND(E122*J122,2)</f>
        <v>0</v>
      </c>
      <c r="L122" s="161">
        <v>15</v>
      </c>
      <c r="M122" s="161">
        <f>G122*(1+L122/100)</f>
        <v>0</v>
      </c>
      <c r="N122" s="161">
        <v>1.6330000000000001E-2</v>
      </c>
      <c r="O122" s="161">
        <f>ROUND(E122*N122,2)</f>
        <v>2.3199999999999998</v>
      </c>
      <c r="P122" s="161">
        <v>0</v>
      </c>
      <c r="Q122" s="161">
        <f>ROUND(E122*P122,2)</f>
        <v>0</v>
      </c>
      <c r="R122" s="161"/>
      <c r="S122" s="161" t="s">
        <v>162</v>
      </c>
      <c r="T122" s="161" t="s">
        <v>184</v>
      </c>
      <c r="U122" s="161">
        <v>2.4420000000000002</v>
      </c>
      <c r="V122" s="161">
        <f>ROUND(E122*U122,2)</f>
        <v>346.82</v>
      </c>
      <c r="W122" s="16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185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5" t="s">
        <v>394</v>
      </c>
      <c r="D123" s="191"/>
      <c r="E123" s="192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187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45" outlineLevel="1" x14ac:dyDescent="0.2">
      <c r="A124" s="158"/>
      <c r="B124" s="159"/>
      <c r="C124" s="196" t="s">
        <v>727</v>
      </c>
      <c r="D124" s="191"/>
      <c r="E124" s="192">
        <v>230.86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187</v>
      </c>
      <c r="AH124" s="151">
        <v>2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33.75" outlineLevel="1" x14ac:dyDescent="0.2">
      <c r="A125" s="158"/>
      <c r="B125" s="159"/>
      <c r="C125" s="196" t="s">
        <v>728</v>
      </c>
      <c r="D125" s="191"/>
      <c r="E125" s="192">
        <v>21.44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187</v>
      </c>
      <c r="AH125" s="151">
        <v>2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96" t="s">
        <v>729</v>
      </c>
      <c r="D126" s="191"/>
      <c r="E126" s="192">
        <v>199.47000000000003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187</v>
      </c>
      <c r="AH126" s="151">
        <v>2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22.5" outlineLevel="1" x14ac:dyDescent="0.2">
      <c r="A127" s="158"/>
      <c r="B127" s="159"/>
      <c r="C127" s="196" t="s">
        <v>730</v>
      </c>
      <c r="D127" s="191"/>
      <c r="E127" s="192">
        <v>21.64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187</v>
      </c>
      <c r="AH127" s="151">
        <v>2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200" t="s">
        <v>731</v>
      </c>
      <c r="D128" s="198"/>
      <c r="E128" s="199">
        <v>473.41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187</v>
      </c>
      <c r="AH128" s="151">
        <v>3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195" t="s">
        <v>396</v>
      </c>
      <c r="D129" s="191"/>
      <c r="E129" s="192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187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94" t="s">
        <v>732</v>
      </c>
      <c r="D130" s="189"/>
      <c r="E130" s="190">
        <v>142.02300000000002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187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70">
        <v>31</v>
      </c>
      <c r="B131" s="171" t="s">
        <v>334</v>
      </c>
      <c r="C131" s="185" t="s">
        <v>335</v>
      </c>
      <c r="D131" s="172" t="s">
        <v>199</v>
      </c>
      <c r="E131" s="173">
        <v>130.36000000000001</v>
      </c>
      <c r="F131" s="174"/>
      <c r="G131" s="175">
        <f>ROUND(E131*F131,2)</f>
        <v>0</v>
      </c>
      <c r="H131" s="162"/>
      <c r="I131" s="161">
        <f>ROUND(E131*H131,2)</f>
        <v>0</v>
      </c>
      <c r="J131" s="162"/>
      <c r="K131" s="161">
        <f>ROUND(E131*J131,2)</f>
        <v>0</v>
      </c>
      <c r="L131" s="161">
        <v>15</v>
      </c>
      <c r="M131" s="161">
        <f>G131*(1+L131/100)</f>
        <v>0</v>
      </c>
      <c r="N131" s="161">
        <v>3.7000000000000005E-4</v>
      </c>
      <c r="O131" s="161">
        <f>ROUND(E131*N131,2)</f>
        <v>0.05</v>
      </c>
      <c r="P131" s="161">
        <v>0</v>
      </c>
      <c r="Q131" s="161">
        <f>ROUND(E131*P131,2)</f>
        <v>0</v>
      </c>
      <c r="R131" s="161"/>
      <c r="S131" s="161" t="s">
        <v>162</v>
      </c>
      <c r="T131" s="161" t="s">
        <v>184</v>
      </c>
      <c r="U131" s="161">
        <v>0.21360000000000001</v>
      </c>
      <c r="V131" s="161">
        <f>ROUND(E131*U131,2)</f>
        <v>27.84</v>
      </c>
      <c r="W131" s="16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185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194" t="s">
        <v>753</v>
      </c>
      <c r="D132" s="189"/>
      <c r="E132" s="190">
        <v>130.36000000000001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187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70">
        <v>32</v>
      </c>
      <c r="B133" s="171" t="s">
        <v>337</v>
      </c>
      <c r="C133" s="185" t="s">
        <v>338</v>
      </c>
      <c r="D133" s="172" t="s">
        <v>199</v>
      </c>
      <c r="E133" s="173">
        <v>17</v>
      </c>
      <c r="F133" s="174"/>
      <c r="G133" s="175">
        <f>ROUND(E133*F133,2)</f>
        <v>0</v>
      </c>
      <c r="H133" s="162"/>
      <c r="I133" s="161">
        <f>ROUND(E133*H133,2)</f>
        <v>0</v>
      </c>
      <c r="J133" s="162"/>
      <c r="K133" s="161">
        <f>ROUND(E133*J133,2)</f>
        <v>0</v>
      </c>
      <c r="L133" s="161">
        <v>15</v>
      </c>
      <c r="M133" s="161">
        <f>G133*(1+L133/100)</f>
        <v>0</v>
      </c>
      <c r="N133" s="161">
        <v>5.1000000000000004E-4</v>
      </c>
      <c r="O133" s="161">
        <f>ROUND(E133*N133,2)</f>
        <v>0.01</v>
      </c>
      <c r="P133" s="161">
        <v>0</v>
      </c>
      <c r="Q133" s="161">
        <f>ROUND(E133*P133,2)</f>
        <v>0</v>
      </c>
      <c r="R133" s="161"/>
      <c r="S133" s="161" t="s">
        <v>162</v>
      </c>
      <c r="T133" s="161" t="s">
        <v>184</v>
      </c>
      <c r="U133" s="161">
        <v>0.16</v>
      </c>
      <c r="V133" s="161">
        <f>ROUND(E133*U133,2)</f>
        <v>2.72</v>
      </c>
      <c r="W133" s="16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185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94" t="s">
        <v>754</v>
      </c>
      <c r="D134" s="189"/>
      <c r="E134" s="190">
        <v>17</v>
      </c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187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22.5" outlineLevel="1" x14ac:dyDescent="0.2">
      <c r="A135" s="170">
        <v>33</v>
      </c>
      <c r="B135" s="171" t="s">
        <v>340</v>
      </c>
      <c r="C135" s="185" t="s">
        <v>341</v>
      </c>
      <c r="D135" s="172" t="s">
        <v>183</v>
      </c>
      <c r="E135" s="173">
        <v>127</v>
      </c>
      <c r="F135" s="174"/>
      <c r="G135" s="175">
        <f>ROUND(E135*F135,2)</f>
        <v>0</v>
      </c>
      <c r="H135" s="162"/>
      <c r="I135" s="161">
        <f>ROUND(E135*H135,2)</f>
        <v>0</v>
      </c>
      <c r="J135" s="162"/>
      <c r="K135" s="161">
        <f>ROUND(E135*J135,2)</f>
        <v>0</v>
      </c>
      <c r="L135" s="161">
        <v>15</v>
      </c>
      <c r="M135" s="161">
        <f>G135*(1+L135/100)</f>
        <v>0</v>
      </c>
      <c r="N135" s="161">
        <v>0</v>
      </c>
      <c r="O135" s="161">
        <f>ROUND(E135*N135,2)</f>
        <v>0</v>
      </c>
      <c r="P135" s="161">
        <v>0</v>
      </c>
      <c r="Q135" s="161">
        <f>ROUND(E135*P135,2)</f>
        <v>0</v>
      </c>
      <c r="R135" s="161"/>
      <c r="S135" s="161" t="s">
        <v>171</v>
      </c>
      <c r="T135" s="161" t="s">
        <v>342</v>
      </c>
      <c r="U135" s="161">
        <v>0.01</v>
      </c>
      <c r="V135" s="161">
        <f>ROUND(E135*U135,2)</f>
        <v>1.27</v>
      </c>
      <c r="W135" s="16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185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94" t="s">
        <v>749</v>
      </c>
      <c r="D136" s="189"/>
      <c r="E136" s="190">
        <v>127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187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22.5" outlineLevel="1" x14ac:dyDescent="0.2">
      <c r="A137" s="170">
        <v>34</v>
      </c>
      <c r="B137" s="171" t="s">
        <v>344</v>
      </c>
      <c r="C137" s="185" t="s">
        <v>345</v>
      </c>
      <c r="D137" s="172" t="s">
        <v>183</v>
      </c>
      <c r="E137" s="173">
        <v>993</v>
      </c>
      <c r="F137" s="174"/>
      <c r="G137" s="175">
        <f>ROUND(E137*F137,2)</f>
        <v>0</v>
      </c>
      <c r="H137" s="162"/>
      <c r="I137" s="161">
        <f>ROUND(E137*H137,2)</f>
        <v>0</v>
      </c>
      <c r="J137" s="162"/>
      <c r="K137" s="161">
        <f>ROUND(E137*J137,2)</f>
        <v>0</v>
      </c>
      <c r="L137" s="161">
        <v>15</v>
      </c>
      <c r="M137" s="161">
        <f>G137*(1+L137/100)</f>
        <v>0</v>
      </c>
      <c r="N137" s="161">
        <v>0</v>
      </c>
      <c r="O137" s="161">
        <f>ROUND(E137*N137,2)</f>
        <v>0</v>
      </c>
      <c r="P137" s="161">
        <v>0</v>
      </c>
      <c r="Q137" s="161">
        <f>ROUND(E137*P137,2)</f>
        <v>0</v>
      </c>
      <c r="R137" s="161"/>
      <c r="S137" s="161" t="s">
        <v>171</v>
      </c>
      <c r="T137" s="161" t="s">
        <v>342</v>
      </c>
      <c r="U137" s="161">
        <v>0.01</v>
      </c>
      <c r="V137" s="161">
        <f>ROUND(E137*U137,2)</f>
        <v>9.93</v>
      </c>
      <c r="W137" s="16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185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94" t="s">
        <v>750</v>
      </c>
      <c r="D138" s="189"/>
      <c r="E138" s="190">
        <v>993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187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70">
        <v>35</v>
      </c>
      <c r="B139" s="171" t="s">
        <v>347</v>
      </c>
      <c r="C139" s="185" t="s">
        <v>348</v>
      </c>
      <c r="D139" s="172" t="s">
        <v>183</v>
      </c>
      <c r="E139" s="173">
        <v>1120</v>
      </c>
      <c r="F139" s="174"/>
      <c r="G139" s="175">
        <f>ROUND(E139*F139,2)</f>
        <v>0</v>
      </c>
      <c r="H139" s="162"/>
      <c r="I139" s="161">
        <f>ROUND(E139*H139,2)</f>
        <v>0</v>
      </c>
      <c r="J139" s="162"/>
      <c r="K139" s="161">
        <f>ROUND(E139*J139,2)</f>
        <v>0</v>
      </c>
      <c r="L139" s="161">
        <v>15</v>
      </c>
      <c r="M139" s="161">
        <f>G139*(1+L139/100)</f>
        <v>0</v>
      </c>
      <c r="N139" s="161">
        <v>0</v>
      </c>
      <c r="O139" s="161">
        <f>ROUND(E139*N139,2)</f>
        <v>0</v>
      </c>
      <c r="P139" s="161">
        <v>0</v>
      </c>
      <c r="Q139" s="161">
        <f>ROUND(E139*P139,2)</f>
        <v>0</v>
      </c>
      <c r="R139" s="161"/>
      <c r="S139" s="161" t="s">
        <v>162</v>
      </c>
      <c r="T139" s="161" t="s">
        <v>184</v>
      </c>
      <c r="U139" s="161">
        <v>0.19</v>
      </c>
      <c r="V139" s="161">
        <f>ROUND(E139*U139,2)</f>
        <v>212.8</v>
      </c>
      <c r="W139" s="16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185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4" t="s">
        <v>354</v>
      </c>
      <c r="D140" s="189"/>
      <c r="E140" s="190">
        <v>1120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187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70">
        <v>36</v>
      </c>
      <c r="B141" s="171" t="s">
        <v>350</v>
      </c>
      <c r="C141" s="185" t="s">
        <v>351</v>
      </c>
      <c r="D141" s="172" t="s">
        <v>183</v>
      </c>
      <c r="E141" s="173">
        <v>82.344000000000008</v>
      </c>
      <c r="F141" s="174"/>
      <c r="G141" s="175">
        <f>ROUND(E141*F141,2)</f>
        <v>0</v>
      </c>
      <c r="H141" s="162"/>
      <c r="I141" s="161">
        <f>ROUND(E141*H141,2)</f>
        <v>0</v>
      </c>
      <c r="J141" s="162"/>
      <c r="K141" s="161">
        <f>ROUND(E141*J141,2)</f>
        <v>0</v>
      </c>
      <c r="L141" s="161">
        <v>15</v>
      </c>
      <c r="M141" s="161">
        <f>G141*(1+L141/100)</f>
        <v>0</v>
      </c>
      <c r="N141" s="161">
        <v>4.8170000000000004E-2</v>
      </c>
      <c r="O141" s="161">
        <f>ROUND(E141*N141,2)</f>
        <v>3.97</v>
      </c>
      <c r="P141" s="161">
        <v>0</v>
      </c>
      <c r="Q141" s="161">
        <f>ROUND(E141*P141,2)</f>
        <v>0</v>
      </c>
      <c r="R141" s="161"/>
      <c r="S141" s="161" t="s">
        <v>162</v>
      </c>
      <c r="T141" s="161" t="s">
        <v>184</v>
      </c>
      <c r="U141" s="161">
        <v>0.7430000000000001</v>
      </c>
      <c r="V141" s="161">
        <f>ROUND(E141*U141,2)</f>
        <v>61.18</v>
      </c>
      <c r="W141" s="16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185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4" t="s">
        <v>741</v>
      </c>
      <c r="D142" s="189"/>
      <c r="E142" s="190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187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95" t="s">
        <v>394</v>
      </c>
      <c r="D143" s="191"/>
      <c r="E143" s="192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187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45" outlineLevel="1" x14ac:dyDescent="0.2">
      <c r="A144" s="158"/>
      <c r="B144" s="159"/>
      <c r="C144" s="196" t="s">
        <v>727</v>
      </c>
      <c r="D144" s="191"/>
      <c r="E144" s="192">
        <v>230.86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187</v>
      </c>
      <c r="AH144" s="151">
        <v>2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33.75" outlineLevel="1" x14ac:dyDescent="0.2">
      <c r="A145" s="158"/>
      <c r="B145" s="159"/>
      <c r="C145" s="196" t="s">
        <v>728</v>
      </c>
      <c r="D145" s="191"/>
      <c r="E145" s="192">
        <v>21.44</v>
      </c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187</v>
      </c>
      <c r="AH145" s="151">
        <v>2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96" t="s">
        <v>729</v>
      </c>
      <c r="D146" s="191"/>
      <c r="E146" s="192">
        <v>199.47000000000003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187</v>
      </c>
      <c r="AH146" s="151">
        <v>2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22.5" outlineLevel="1" x14ac:dyDescent="0.2">
      <c r="A147" s="158"/>
      <c r="B147" s="159"/>
      <c r="C147" s="196" t="s">
        <v>730</v>
      </c>
      <c r="D147" s="191"/>
      <c r="E147" s="192">
        <v>21.64</v>
      </c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187</v>
      </c>
      <c r="AH147" s="151">
        <v>2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200" t="s">
        <v>731</v>
      </c>
      <c r="D148" s="198"/>
      <c r="E148" s="199">
        <v>473.41</v>
      </c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187</v>
      </c>
      <c r="AH148" s="151">
        <v>3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195" t="s">
        <v>396</v>
      </c>
      <c r="D149" s="191"/>
      <c r="E149" s="192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187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194" t="s">
        <v>742</v>
      </c>
      <c r="D150" s="189"/>
      <c r="E150" s="190">
        <v>71.011500000000012</v>
      </c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187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4" t="s">
        <v>299</v>
      </c>
      <c r="D151" s="189"/>
      <c r="E151" s="190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187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94" t="s">
        <v>743</v>
      </c>
      <c r="D152" s="189"/>
      <c r="E152" s="190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187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5" t="s">
        <v>394</v>
      </c>
      <c r="D153" s="191"/>
      <c r="E153" s="192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187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6" t="s">
        <v>744</v>
      </c>
      <c r="D154" s="191"/>
      <c r="E154" s="192">
        <v>21.42</v>
      </c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187</v>
      </c>
      <c r="AH154" s="151">
        <v>2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96" t="s">
        <v>745</v>
      </c>
      <c r="D155" s="191"/>
      <c r="E155" s="192">
        <v>48.930000000000007</v>
      </c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187</v>
      </c>
      <c r="AH155" s="151">
        <v>2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96" t="s">
        <v>746</v>
      </c>
      <c r="D156" s="191"/>
      <c r="E156" s="192">
        <v>5.2</v>
      </c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187</v>
      </c>
      <c r="AH156" s="151">
        <v>2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200" t="s">
        <v>731</v>
      </c>
      <c r="D157" s="198"/>
      <c r="E157" s="199">
        <v>75.550000000000011</v>
      </c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187</v>
      </c>
      <c r="AH157" s="151">
        <v>3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195" t="s">
        <v>396</v>
      </c>
      <c r="D158" s="191"/>
      <c r="E158" s="192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187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4" t="s">
        <v>747</v>
      </c>
      <c r="D159" s="189"/>
      <c r="E159" s="190">
        <v>11.332500000000001</v>
      </c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187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70">
        <v>37</v>
      </c>
      <c r="B160" s="171" t="s">
        <v>352</v>
      </c>
      <c r="C160" s="185" t="s">
        <v>353</v>
      </c>
      <c r="D160" s="172" t="s">
        <v>183</v>
      </c>
      <c r="E160" s="173">
        <v>1120</v>
      </c>
      <c r="F160" s="174"/>
      <c r="G160" s="175">
        <f>ROUND(E160*F160,2)</f>
        <v>0</v>
      </c>
      <c r="H160" s="162"/>
      <c r="I160" s="161">
        <f>ROUND(E160*H160,2)</f>
        <v>0</v>
      </c>
      <c r="J160" s="162"/>
      <c r="K160" s="161">
        <f>ROUND(E160*J160,2)</f>
        <v>0</v>
      </c>
      <c r="L160" s="161">
        <v>15</v>
      </c>
      <c r="M160" s="161">
        <f>G160*(1+L160/100)</f>
        <v>0</v>
      </c>
      <c r="N160" s="161">
        <v>5.7930000000000002E-2</v>
      </c>
      <c r="O160" s="161">
        <f>ROUND(E160*N160,2)</f>
        <v>64.88</v>
      </c>
      <c r="P160" s="161">
        <v>0</v>
      </c>
      <c r="Q160" s="161">
        <f>ROUND(E160*P160,2)</f>
        <v>0</v>
      </c>
      <c r="R160" s="161"/>
      <c r="S160" s="161" t="s">
        <v>162</v>
      </c>
      <c r="T160" s="161" t="s">
        <v>184</v>
      </c>
      <c r="U160" s="161">
        <v>0.51128000000000007</v>
      </c>
      <c r="V160" s="161">
        <f>ROUND(E160*U160,2)</f>
        <v>572.63</v>
      </c>
      <c r="W160" s="16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263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194" t="s">
        <v>354</v>
      </c>
      <c r="D161" s="189"/>
      <c r="E161" s="190">
        <v>1120</v>
      </c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 t="s">
        <v>187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70">
        <v>38</v>
      </c>
      <c r="B162" s="171" t="s">
        <v>355</v>
      </c>
      <c r="C162" s="185" t="s">
        <v>356</v>
      </c>
      <c r="D162" s="172" t="s">
        <v>183</v>
      </c>
      <c r="E162" s="173">
        <v>1290.3440000000001</v>
      </c>
      <c r="F162" s="174"/>
      <c r="G162" s="175">
        <f>ROUND(E162*F162,2)</f>
        <v>0</v>
      </c>
      <c r="H162" s="162"/>
      <c r="I162" s="161">
        <f>ROUND(E162*H162,2)</f>
        <v>0</v>
      </c>
      <c r="J162" s="162"/>
      <c r="K162" s="161">
        <f>ROUND(E162*J162,2)</f>
        <v>0</v>
      </c>
      <c r="L162" s="161">
        <v>15</v>
      </c>
      <c r="M162" s="161">
        <f>G162*(1+L162/100)</f>
        <v>0</v>
      </c>
      <c r="N162" s="161">
        <v>2.0000000000000002E-5</v>
      </c>
      <c r="O162" s="161">
        <f>ROUND(E162*N162,2)</f>
        <v>0.03</v>
      </c>
      <c r="P162" s="161">
        <v>0</v>
      </c>
      <c r="Q162" s="161">
        <f>ROUND(E162*P162,2)</f>
        <v>0</v>
      </c>
      <c r="R162" s="161"/>
      <c r="S162" s="161" t="s">
        <v>162</v>
      </c>
      <c r="T162" s="161" t="s">
        <v>184</v>
      </c>
      <c r="U162" s="161">
        <v>0.11</v>
      </c>
      <c r="V162" s="161">
        <f>ROUND(E162*U162,2)</f>
        <v>141.94</v>
      </c>
      <c r="W162" s="16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263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94" t="s">
        <v>755</v>
      </c>
      <c r="D163" s="189"/>
      <c r="E163" s="190">
        <v>1208</v>
      </c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187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194" t="s">
        <v>756</v>
      </c>
      <c r="D164" s="189"/>
      <c r="E164" s="190">
        <v>82.344000000000008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 t="s">
        <v>187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76">
        <v>39</v>
      </c>
      <c r="B165" s="177" t="s">
        <v>357</v>
      </c>
      <c r="C165" s="184" t="s">
        <v>358</v>
      </c>
      <c r="D165" s="178" t="s">
        <v>183</v>
      </c>
      <c r="E165" s="179">
        <v>293.24980000000005</v>
      </c>
      <c r="F165" s="180"/>
      <c r="G165" s="181">
        <f>ROUND(E165*F165,2)</f>
        <v>0</v>
      </c>
      <c r="H165" s="162"/>
      <c r="I165" s="161">
        <f>ROUND(E165*H165,2)</f>
        <v>0</v>
      </c>
      <c r="J165" s="162"/>
      <c r="K165" s="161">
        <f>ROUND(E165*J165,2)</f>
        <v>0</v>
      </c>
      <c r="L165" s="161">
        <v>15</v>
      </c>
      <c r="M165" s="161">
        <f>G165*(1+L165/100)</f>
        <v>0</v>
      </c>
      <c r="N165" s="161">
        <v>1.0000000000000001E-5</v>
      </c>
      <c r="O165" s="161">
        <f>ROUND(E165*N165,2)</f>
        <v>0</v>
      </c>
      <c r="P165" s="161">
        <v>0</v>
      </c>
      <c r="Q165" s="161">
        <f>ROUND(E165*P165,2)</f>
        <v>0</v>
      </c>
      <c r="R165" s="161"/>
      <c r="S165" s="161" t="s">
        <v>162</v>
      </c>
      <c r="T165" s="161" t="s">
        <v>184</v>
      </c>
      <c r="U165" s="161">
        <v>0.13</v>
      </c>
      <c r="V165" s="161">
        <f>ROUND(E165*U165,2)</f>
        <v>38.119999999999997</v>
      </c>
      <c r="W165" s="16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263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33.75" outlineLevel="1" x14ac:dyDescent="0.2">
      <c r="A166" s="170">
        <v>40</v>
      </c>
      <c r="B166" s="171" t="s">
        <v>359</v>
      </c>
      <c r="C166" s="185" t="s">
        <v>360</v>
      </c>
      <c r="D166" s="172" t="s">
        <v>183</v>
      </c>
      <c r="E166" s="173">
        <v>93.17</v>
      </c>
      <c r="F166" s="174"/>
      <c r="G166" s="175">
        <f>ROUND(E166*F166,2)</f>
        <v>0</v>
      </c>
      <c r="H166" s="162"/>
      <c r="I166" s="161">
        <f>ROUND(E166*H166,2)</f>
        <v>0</v>
      </c>
      <c r="J166" s="162"/>
      <c r="K166" s="161">
        <f>ROUND(E166*J166,2)</f>
        <v>0</v>
      </c>
      <c r="L166" s="161">
        <v>15</v>
      </c>
      <c r="M166" s="161">
        <f>G166*(1+L166/100)</f>
        <v>0</v>
      </c>
      <c r="N166" s="161">
        <v>2.2490000000000003E-2</v>
      </c>
      <c r="O166" s="161">
        <f>ROUND(E166*N166,2)</f>
        <v>2.1</v>
      </c>
      <c r="P166" s="161">
        <v>0</v>
      </c>
      <c r="Q166" s="161">
        <f>ROUND(E166*P166,2)</f>
        <v>0</v>
      </c>
      <c r="R166" s="161"/>
      <c r="S166" s="161" t="s">
        <v>171</v>
      </c>
      <c r="T166" s="161" t="s">
        <v>163</v>
      </c>
      <c r="U166" s="161">
        <v>1.0170000000000001</v>
      </c>
      <c r="V166" s="161">
        <f>ROUND(E166*U166,2)</f>
        <v>94.75</v>
      </c>
      <c r="W166" s="16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185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194" t="s">
        <v>757</v>
      </c>
      <c r="D167" s="189"/>
      <c r="E167" s="190">
        <v>93.17</v>
      </c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187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33.75" outlineLevel="1" x14ac:dyDescent="0.2">
      <c r="A168" s="170">
        <v>41</v>
      </c>
      <c r="B168" s="171" t="s">
        <v>361</v>
      </c>
      <c r="C168" s="185" t="s">
        <v>362</v>
      </c>
      <c r="D168" s="172" t="s">
        <v>183</v>
      </c>
      <c r="E168" s="173">
        <v>59.430000000000007</v>
      </c>
      <c r="F168" s="174"/>
      <c r="G168" s="175">
        <f>ROUND(E168*F168,2)</f>
        <v>0</v>
      </c>
      <c r="H168" s="162"/>
      <c r="I168" s="161">
        <f>ROUND(E168*H168,2)</f>
        <v>0</v>
      </c>
      <c r="J168" s="162"/>
      <c r="K168" s="161">
        <f>ROUND(E168*J168,2)</f>
        <v>0</v>
      </c>
      <c r="L168" s="161">
        <v>15</v>
      </c>
      <c r="M168" s="161">
        <f>G168*(1+L168/100)</f>
        <v>0</v>
      </c>
      <c r="N168" s="161">
        <v>3.7840000000000006E-2</v>
      </c>
      <c r="O168" s="161">
        <f>ROUND(E168*N168,2)</f>
        <v>2.25</v>
      </c>
      <c r="P168" s="161">
        <v>0</v>
      </c>
      <c r="Q168" s="161">
        <f>ROUND(E168*P168,2)</f>
        <v>0</v>
      </c>
      <c r="R168" s="161"/>
      <c r="S168" s="161" t="s">
        <v>171</v>
      </c>
      <c r="T168" s="161" t="s">
        <v>163</v>
      </c>
      <c r="U168" s="161">
        <v>1.0170000000000001</v>
      </c>
      <c r="V168" s="161">
        <f>ROUND(E168*U168,2)</f>
        <v>60.44</v>
      </c>
      <c r="W168" s="16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185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22.5" outlineLevel="1" x14ac:dyDescent="0.2">
      <c r="A169" s="158"/>
      <c r="B169" s="159"/>
      <c r="C169" s="194" t="s">
        <v>758</v>
      </c>
      <c r="D169" s="189"/>
      <c r="E169" s="190">
        <v>59.430000000000007</v>
      </c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187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70">
        <v>42</v>
      </c>
      <c r="B170" s="171" t="s">
        <v>364</v>
      </c>
      <c r="C170" s="185" t="s">
        <v>365</v>
      </c>
      <c r="D170" s="172" t="s">
        <v>203</v>
      </c>
      <c r="E170" s="173">
        <v>4.8320000000000007</v>
      </c>
      <c r="F170" s="174"/>
      <c r="G170" s="175">
        <f>ROUND(E170*F170,2)</f>
        <v>0</v>
      </c>
      <c r="H170" s="162"/>
      <c r="I170" s="161">
        <f>ROUND(E170*H170,2)</f>
        <v>0</v>
      </c>
      <c r="J170" s="162"/>
      <c r="K170" s="161">
        <f>ROUND(E170*J170,2)</f>
        <v>0</v>
      </c>
      <c r="L170" s="161">
        <v>15</v>
      </c>
      <c r="M170" s="161">
        <f>G170*(1+L170/100)</f>
        <v>0</v>
      </c>
      <c r="N170" s="161">
        <v>1.5000000000000001E-2</v>
      </c>
      <c r="O170" s="161">
        <f>ROUND(E170*N170,2)</f>
        <v>7.0000000000000007E-2</v>
      </c>
      <c r="P170" s="161">
        <v>0</v>
      </c>
      <c r="Q170" s="161">
        <f>ROUND(E170*P170,2)</f>
        <v>0</v>
      </c>
      <c r="R170" s="161" t="s">
        <v>224</v>
      </c>
      <c r="S170" s="161" t="s">
        <v>162</v>
      </c>
      <c r="T170" s="161" t="s">
        <v>163</v>
      </c>
      <c r="U170" s="161">
        <v>0</v>
      </c>
      <c r="V170" s="161">
        <f>ROUND(E170*U170,2)</f>
        <v>0</v>
      </c>
      <c r="W170" s="16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225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58"/>
      <c r="B171" s="159"/>
      <c r="C171" s="194" t="s">
        <v>759</v>
      </c>
      <c r="D171" s="189"/>
      <c r="E171" s="190">
        <v>4.8320000000000007</v>
      </c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 t="s">
        <v>187</v>
      </c>
      <c r="AH171" s="151">
        <v>0</v>
      </c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x14ac:dyDescent="0.2">
      <c r="A172" s="164" t="s">
        <v>157</v>
      </c>
      <c r="B172" s="165" t="s">
        <v>86</v>
      </c>
      <c r="C172" s="183" t="s">
        <v>87</v>
      </c>
      <c r="D172" s="166"/>
      <c r="E172" s="167"/>
      <c r="F172" s="168"/>
      <c r="G172" s="169">
        <f>SUMIF(AG173:AG174,"&lt;&gt;NOR",G173:G174)</f>
        <v>0</v>
      </c>
      <c r="H172" s="163"/>
      <c r="I172" s="163">
        <f>SUM(I173:I174)</f>
        <v>0</v>
      </c>
      <c r="J172" s="163"/>
      <c r="K172" s="163">
        <f>SUM(K173:K174)</f>
        <v>0</v>
      </c>
      <c r="L172" s="163"/>
      <c r="M172" s="163">
        <f>SUM(M173:M174)</f>
        <v>0</v>
      </c>
      <c r="N172" s="163"/>
      <c r="O172" s="163">
        <f>SUM(O173:O174)</f>
        <v>3.15</v>
      </c>
      <c r="P172" s="163"/>
      <c r="Q172" s="163">
        <f>SUM(Q173:Q174)</f>
        <v>0</v>
      </c>
      <c r="R172" s="163"/>
      <c r="S172" s="163"/>
      <c r="T172" s="163"/>
      <c r="U172" s="163"/>
      <c r="V172" s="163">
        <f>SUM(V173:V174)</f>
        <v>14.1</v>
      </c>
      <c r="W172" s="163"/>
      <c r="AG172" t="s">
        <v>158</v>
      </c>
    </row>
    <row r="173" spans="1:60" outlineLevel="1" x14ac:dyDescent="0.2">
      <c r="A173" s="170">
        <v>43</v>
      </c>
      <c r="B173" s="171" t="s">
        <v>760</v>
      </c>
      <c r="C173" s="185" t="s">
        <v>761</v>
      </c>
      <c r="D173" s="172" t="s">
        <v>183</v>
      </c>
      <c r="E173" s="173">
        <v>30</v>
      </c>
      <c r="F173" s="174"/>
      <c r="G173" s="175">
        <f>ROUND(E173*F173,2)</f>
        <v>0</v>
      </c>
      <c r="H173" s="162"/>
      <c r="I173" s="161">
        <f>ROUND(E173*H173,2)</f>
        <v>0</v>
      </c>
      <c r="J173" s="162"/>
      <c r="K173" s="161">
        <f>ROUND(E173*J173,2)</f>
        <v>0</v>
      </c>
      <c r="L173" s="161">
        <v>15</v>
      </c>
      <c r="M173" s="161">
        <f>G173*(1+L173/100)</f>
        <v>0</v>
      </c>
      <c r="N173" s="161">
        <v>0.10500000000000001</v>
      </c>
      <c r="O173" s="161">
        <f>ROUND(E173*N173,2)</f>
        <v>3.15</v>
      </c>
      <c r="P173" s="161">
        <v>0</v>
      </c>
      <c r="Q173" s="161">
        <f>ROUND(E173*P173,2)</f>
        <v>0</v>
      </c>
      <c r="R173" s="161"/>
      <c r="S173" s="161" t="s">
        <v>162</v>
      </c>
      <c r="T173" s="161" t="s">
        <v>184</v>
      </c>
      <c r="U173" s="161">
        <v>0.47000000000000003</v>
      </c>
      <c r="V173" s="161">
        <f>ROUND(E173*U173,2)</f>
        <v>14.1</v>
      </c>
      <c r="W173" s="16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185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58"/>
      <c r="B174" s="159"/>
      <c r="C174" s="194" t="s">
        <v>762</v>
      </c>
      <c r="D174" s="189"/>
      <c r="E174" s="190">
        <v>30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187</v>
      </c>
      <c r="AH174" s="151">
        <v>0</v>
      </c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x14ac:dyDescent="0.2">
      <c r="A175" s="164" t="s">
        <v>157</v>
      </c>
      <c r="B175" s="165" t="s">
        <v>88</v>
      </c>
      <c r="C175" s="183" t="s">
        <v>89</v>
      </c>
      <c r="D175" s="166"/>
      <c r="E175" s="167"/>
      <c r="F175" s="168"/>
      <c r="G175" s="169">
        <f>SUMIF(AG176:AG187,"&lt;&gt;NOR",G176:G187)</f>
        <v>0</v>
      </c>
      <c r="H175" s="163"/>
      <c r="I175" s="163">
        <f>SUM(I176:I187)</f>
        <v>0</v>
      </c>
      <c r="J175" s="163"/>
      <c r="K175" s="163">
        <f>SUM(K176:K187)</f>
        <v>0</v>
      </c>
      <c r="L175" s="163"/>
      <c r="M175" s="163">
        <f>SUM(M176:M187)</f>
        <v>0</v>
      </c>
      <c r="N175" s="163"/>
      <c r="O175" s="163">
        <f>SUM(O176:O187)</f>
        <v>0</v>
      </c>
      <c r="P175" s="163"/>
      <c r="Q175" s="163">
        <f>SUM(Q176:Q187)</f>
        <v>0</v>
      </c>
      <c r="R175" s="163"/>
      <c r="S175" s="163"/>
      <c r="T175" s="163"/>
      <c r="U175" s="163"/>
      <c r="V175" s="163">
        <f>SUM(V176:V187)</f>
        <v>0</v>
      </c>
      <c r="W175" s="163"/>
      <c r="AG175" t="s">
        <v>158</v>
      </c>
    </row>
    <row r="176" spans="1:60" ht="22.5" outlineLevel="1" x14ac:dyDescent="0.2">
      <c r="A176" s="170">
        <v>44</v>
      </c>
      <c r="B176" s="171" t="s">
        <v>367</v>
      </c>
      <c r="C176" s="185" t="s">
        <v>368</v>
      </c>
      <c r="D176" s="172" t="s">
        <v>369</v>
      </c>
      <c r="E176" s="173">
        <v>3</v>
      </c>
      <c r="F176" s="174"/>
      <c r="G176" s="175">
        <f>ROUND(E176*F176,2)</f>
        <v>0</v>
      </c>
      <c r="H176" s="162"/>
      <c r="I176" s="161">
        <f>ROUND(E176*H176,2)</f>
        <v>0</v>
      </c>
      <c r="J176" s="162"/>
      <c r="K176" s="161">
        <f>ROUND(E176*J176,2)</f>
        <v>0</v>
      </c>
      <c r="L176" s="161">
        <v>15</v>
      </c>
      <c r="M176" s="161">
        <f>G176*(1+L176/100)</f>
        <v>0</v>
      </c>
      <c r="N176" s="161">
        <v>0</v>
      </c>
      <c r="O176" s="161">
        <f>ROUND(E176*N176,2)</f>
        <v>0</v>
      </c>
      <c r="P176" s="161">
        <v>0</v>
      </c>
      <c r="Q176" s="161">
        <f>ROUND(E176*P176,2)</f>
        <v>0</v>
      </c>
      <c r="R176" s="161"/>
      <c r="S176" s="161" t="s">
        <v>171</v>
      </c>
      <c r="T176" s="161" t="s">
        <v>163</v>
      </c>
      <c r="U176" s="161">
        <v>0</v>
      </c>
      <c r="V176" s="161">
        <f>ROUND(E176*U176,2)</f>
        <v>0</v>
      </c>
      <c r="W176" s="16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185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194" t="s">
        <v>763</v>
      </c>
      <c r="D177" s="189"/>
      <c r="E177" s="190">
        <v>3</v>
      </c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 t="s">
        <v>187</v>
      </c>
      <c r="AH177" s="151">
        <v>0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22.5" outlineLevel="1" x14ac:dyDescent="0.2">
      <c r="A178" s="170">
        <v>45</v>
      </c>
      <c r="B178" s="171" t="s">
        <v>371</v>
      </c>
      <c r="C178" s="185" t="s">
        <v>764</v>
      </c>
      <c r="D178" s="172" t="s">
        <v>369</v>
      </c>
      <c r="E178" s="173">
        <v>2</v>
      </c>
      <c r="F178" s="174"/>
      <c r="G178" s="175">
        <f>ROUND(E178*F178,2)</f>
        <v>0</v>
      </c>
      <c r="H178" s="162"/>
      <c r="I178" s="161">
        <f>ROUND(E178*H178,2)</f>
        <v>0</v>
      </c>
      <c r="J178" s="162"/>
      <c r="K178" s="161">
        <f>ROUND(E178*J178,2)</f>
        <v>0</v>
      </c>
      <c r="L178" s="161">
        <v>15</v>
      </c>
      <c r="M178" s="161">
        <f>G178*(1+L178/100)</f>
        <v>0</v>
      </c>
      <c r="N178" s="161">
        <v>0</v>
      </c>
      <c r="O178" s="161">
        <f>ROUND(E178*N178,2)</f>
        <v>0</v>
      </c>
      <c r="P178" s="161">
        <v>0</v>
      </c>
      <c r="Q178" s="161">
        <f>ROUND(E178*P178,2)</f>
        <v>0</v>
      </c>
      <c r="R178" s="161"/>
      <c r="S178" s="161" t="s">
        <v>171</v>
      </c>
      <c r="T178" s="161" t="s">
        <v>163</v>
      </c>
      <c r="U178" s="161">
        <v>0</v>
      </c>
      <c r="V178" s="161">
        <f>ROUND(E178*U178,2)</f>
        <v>0</v>
      </c>
      <c r="W178" s="16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 t="s">
        <v>185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58"/>
      <c r="B179" s="159"/>
      <c r="C179" s="194" t="s">
        <v>765</v>
      </c>
      <c r="D179" s="189"/>
      <c r="E179" s="190">
        <v>2</v>
      </c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187</v>
      </c>
      <c r="AH179" s="151">
        <v>0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22.5" outlineLevel="1" x14ac:dyDescent="0.2">
      <c r="A180" s="170">
        <v>46</v>
      </c>
      <c r="B180" s="171" t="s">
        <v>373</v>
      </c>
      <c r="C180" s="185" t="s">
        <v>766</v>
      </c>
      <c r="D180" s="172" t="s">
        <v>369</v>
      </c>
      <c r="E180" s="173">
        <v>8</v>
      </c>
      <c r="F180" s="174"/>
      <c r="G180" s="175">
        <f>ROUND(E180*F180,2)</f>
        <v>0</v>
      </c>
      <c r="H180" s="162"/>
      <c r="I180" s="161">
        <f>ROUND(E180*H180,2)</f>
        <v>0</v>
      </c>
      <c r="J180" s="162"/>
      <c r="K180" s="161">
        <f>ROUND(E180*J180,2)</f>
        <v>0</v>
      </c>
      <c r="L180" s="161">
        <v>15</v>
      </c>
      <c r="M180" s="161">
        <f>G180*(1+L180/100)</f>
        <v>0</v>
      </c>
      <c r="N180" s="161">
        <v>0</v>
      </c>
      <c r="O180" s="161">
        <f>ROUND(E180*N180,2)</f>
        <v>0</v>
      </c>
      <c r="P180" s="161">
        <v>0</v>
      </c>
      <c r="Q180" s="161">
        <f>ROUND(E180*P180,2)</f>
        <v>0</v>
      </c>
      <c r="R180" s="161"/>
      <c r="S180" s="161" t="s">
        <v>171</v>
      </c>
      <c r="T180" s="161" t="s">
        <v>163</v>
      </c>
      <c r="U180" s="161">
        <v>0</v>
      </c>
      <c r="V180" s="161">
        <f>ROUND(E180*U180,2)</f>
        <v>0</v>
      </c>
      <c r="W180" s="16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185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58"/>
      <c r="B181" s="159"/>
      <c r="C181" s="194" t="s">
        <v>767</v>
      </c>
      <c r="D181" s="189"/>
      <c r="E181" s="190">
        <v>8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187</v>
      </c>
      <c r="AH181" s="151">
        <v>0</v>
      </c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22.5" outlineLevel="1" x14ac:dyDescent="0.2">
      <c r="A182" s="170">
        <v>47</v>
      </c>
      <c r="B182" s="171" t="s">
        <v>376</v>
      </c>
      <c r="C182" s="185" t="s">
        <v>768</v>
      </c>
      <c r="D182" s="172" t="s">
        <v>369</v>
      </c>
      <c r="E182" s="173">
        <v>1</v>
      </c>
      <c r="F182" s="174"/>
      <c r="G182" s="175">
        <f>ROUND(E182*F182,2)</f>
        <v>0</v>
      </c>
      <c r="H182" s="162"/>
      <c r="I182" s="161">
        <f>ROUND(E182*H182,2)</f>
        <v>0</v>
      </c>
      <c r="J182" s="162"/>
      <c r="K182" s="161">
        <f>ROUND(E182*J182,2)</f>
        <v>0</v>
      </c>
      <c r="L182" s="161">
        <v>15</v>
      </c>
      <c r="M182" s="161">
        <f>G182*(1+L182/100)</f>
        <v>0</v>
      </c>
      <c r="N182" s="161">
        <v>0</v>
      </c>
      <c r="O182" s="161">
        <f>ROUND(E182*N182,2)</f>
        <v>0</v>
      </c>
      <c r="P182" s="161">
        <v>0</v>
      </c>
      <c r="Q182" s="161">
        <f>ROUND(E182*P182,2)</f>
        <v>0</v>
      </c>
      <c r="R182" s="161"/>
      <c r="S182" s="161" t="s">
        <v>171</v>
      </c>
      <c r="T182" s="161" t="s">
        <v>163</v>
      </c>
      <c r="U182" s="161">
        <v>0</v>
      </c>
      <c r="V182" s="161">
        <f>ROUND(E182*U182,2)</f>
        <v>0</v>
      </c>
      <c r="W182" s="16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185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58"/>
      <c r="B183" s="159"/>
      <c r="C183" s="194" t="s">
        <v>769</v>
      </c>
      <c r="D183" s="189"/>
      <c r="E183" s="190">
        <v>1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187</v>
      </c>
      <c r="AH183" s="151">
        <v>0</v>
      </c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22.5" outlineLevel="1" x14ac:dyDescent="0.2">
      <c r="A184" s="170">
        <v>48</v>
      </c>
      <c r="B184" s="171" t="s">
        <v>380</v>
      </c>
      <c r="C184" s="185" t="s">
        <v>770</v>
      </c>
      <c r="D184" s="172" t="s">
        <v>369</v>
      </c>
      <c r="E184" s="173">
        <v>1</v>
      </c>
      <c r="F184" s="174"/>
      <c r="G184" s="175">
        <f>ROUND(E184*F184,2)</f>
        <v>0</v>
      </c>
      <c r="H184" s="162"/>
      <c r="I184" s="161">
        <f>ROUND(E184*H184,2)</f>
        <v>0</v>
      </c>
      <c r="J184" s="162"/>
      <c r="K184" s="161">
        <f>ROUND(E184*J184,2)</f>
        <v>0</v>
      </c>
      <c r="L184" s="161">
        <v>15</v>
      </c>
      <c r="M184" s="161">
        <f>G184*(1+L184/100)</f>
        <v>0</v>
      </c>
      <c r="N184" s="161">
        <v>0</v>
      </c>
      <c r="O184" s="161">
        <f>ROUND(E184*N184,2)</f>
        <v>0</v>
      </c>
      <c r="P184" s="161">
        <v>0</v>
      </c>
      <c r="Q184" s="161">
        <f>ROUND(E184*P184,2)</f>
        <v>0</v>
      </c>
      <c r="R184" s="161"/>
      <c r="S184" s="161" t="s">
        <v>171</v>
      </c>
      <c r="T184" s="161" t="s">
        <v>163</v>
      </c>
      <c r="U184" s="161">
        <v>0</v>
      </c>
      <c r="V184" s="161">
        <f>ROUND(E184*U184,2)</f>
        <v>0</v>
      </c>
      <c r="W184" s="16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185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58"/>
      <c r="B185" s="159"/>
      <c r="C185" s="194" t="s">
        <v>771</v>
      </c>
      <c r="D185" s="189"/>
      <c r="E185" s="190">
        <v>1</v>
      </c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187</v>
      </c>
      <c r="AH185" s="151">
        <v>0</v>
      </c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">
      <c r="A186" s="170">
        <v>49</v>
      </c>
      <c r="B186" s="171" t="s">
        <v>382</v>
      </c>
      <c r="C186" s="185" t="s">
        <v>772</v>
      </c>
      <c r="D186" s="172" t="s">
        <v>369</v>
      </c>
      <c r="E186" s="173">
        <v>1</v>
      </c>
      <c r="F186" s="174"/>
      <c r="G186" s="175">
        <f>ROUND(E186*F186,2)</f>
        <v>0</v>
      </c>
      <c r="H186" s="162"/>
      <c r="I186" s="161">
        <f>ROUND(E186*H186,2)</f>
        <v>0</v>
      </c>
      <c r="J186" s="162"/>
      <c r="K186" s="161">
        <f>ROUND(E186*J186,2)</f>
        <v>0</v>
      </c>
      <c r="L186" s="161">
        <v>15</v>
      </c>
      <c r="M186" s="161">
        <f>G186*(1+L186/100)</f>
        <v>0</v>
      </c>
      <c r="N186" s="161">
        <v>0</v>
      </c>
      <c r="O186" s="161">
        <f>ROUND(E186*N186,2)</f>
        <v>0</v>
      </c>
      <c r="P186" s="161">
        <v>0</v>
      </c>
      <c r="Q186" s="161">
        <f>ROUND(E186*P186,2)</f>
        <v>0</v>
      </c>
      <c r="R186" s="161"/>
      <c r="S186" s="161" t="s">
        <v>171</v>
      </c>
      <c r="T186" s="161" t="s">
        <v>163</v>
      </c>
      <c r="U186" s="161">
        <v>0</v>
      </c>
      <c r="V186" s="161">
        <f>ROUND(E186*U186,2)</f>
        <v>0</v>
      </c>
      <c r="W186" s="16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185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58"/>
      <c r="B187" s="159"/>
      <c r="C187" s="194" t="s">
        <v>771</v>
      </c>
      <c r="D187" s="189"/>
      <c r="E187" s="190">
        <v>1</v>
      </c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 t="s">
        <v>187</v>
      </c>
      <c r="AH187" s="151">
        <v>0</v>
      </c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x14ac:dyDescent="0.2">
      <c r="A188" s="164" t="s">
        <v>157</v>
      </c>
      <c r="B188" s="165" t="s">
        <v>92</v>
      </c>
      <c r="C188" s="183" t="s">
        <v>93</v>
      </c>
      <c r="D188" s="166"/>
      <c r="E188" s="167"/>
      <c r="F188" s="168"/>
      <c r="G188" s="169">
        <f>SUMIF(AG189:AG204,"&lt;&gt;NOR",G189:G204)</f>
        <v>0</v>
      </c>
      <c r="H188" s="163"/>
      <c r="I188" s="163">
        <f>SUM(I189:I204)</f>
        <v>0</v>
      </c>
      <c r="J188" s="163"/>
      <c r="K188" s="163">
        <f>SUM(K189:K204)</f>
        <v>0</v>
      </c>
      <c r="L188" s="163"/>
      <c r="M188" s="163">
        <f>SUM(M189:M204)</f>
        <v>0</v>
      </c>
      <c r="N188" s="163"/>
      <c r="O188" s="163">
        <f>SUM(O189:O204)</f>
        <v>31.7</v>
      </c>
      <c r="P188" s="163"/>
      <c r="Q188" s="163">
        <f>SUM(Q189:Q204)</f>
        <v>0</v>
      </c>
      <c r="R188" s="163"/>
      <c r="S188" s="163"/>
      <c r="T188" s="163"/>
      <c r="U188" s="163"/>
      <c r="V188" s="163">
        <f>SUM(V189:V204)</f>
        <v>522.54</v>
      </c>
      <c r="W188" s="163"/>
      <c r="AG188" t="s">
        <v>158</v>
      </c>
    </row>
    <row r="189" spans="1:60" outlineLevel="1" x14ac:dyDescent="0.2">
      <c r="A189" s="170">
        <v>50</v>
      </c>
      <c r="B189" s="171" t="s">
        <v>398</v>
      </c>
      <c r="C189" s="185" t="s">
        <v>399</v>
      </c>
      <c r="D189" s="172" t="s">
        <v>183</v>
      </c>
      <c r="E189" s="173">
        <v>1469.19505</v>
      </c>
      <c r="F189" s="174"/>
      <c r="G189" s="175">
        <f>ROUND(E189*F189,2)</f>
        <v>0</v>
      </c>
      <c r="H189" s="162"/>
      <c r="I189" s="161">
        <f>ROUND(E189*H189,2)</f>
        <v>0</v>
      </c>
      <c r="J189" s="162"/>
      <c r="K189" s="161">
        <f>ROUND(E189*J189,2)</f>
        <v>0</v>
      </c>
      <c r="L189" s="161">
        <v>15</v>
      </c>
      <c r="M189" s="161">
        <f>G189*(1+L189/100)</f>
        <v>0</v>
      </c>
      <c r="N189" s="161">
        <v>1.8380000000000001E-2</v>
      </c>
      <c r="O189" s="161">
        <f>ROUND(E189*N189,2)</f>
        <v>27</v>
      </c>
      <c r="P189" s="161">
        <v>0</v>
      </c>
      <c r="Q189" s="161">
        <f>ROUND(E189*P189,2)</f>
        <v>0</v>
      </c>
      <c r="R189" s="161"/>
      <c r="S189" s="161" t="s">
        <v>162</v>
      </c>
      <c r="T189" s="161" t="s">
        <v>184</v>
      </c>
      <c r="U189" s="161">
        <v>0.14400000000000002</v>
      </c>
      <c r="V189" s="161">
        <f>ROUND(E189*U189,2)</f>
        <v>211.56</v>
      </c>
      <c r="W189" s="16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263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22.5" outlineLevel="1" x14ac:dyDescent="0.2">
      <c r="A190" s="158"/>
      <c r="B190" s="159"/>
      <c r="C190" s="194" t="s">
        <v>773</v>
      </c>
      <c r="D190" s="189"/>
      <c r="E190" s="190">
        <v>587.69130000000007</v>
      </c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187</v>
      </c>
      <c r="AH190" s="151">
        <v>0</v>
      </c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194" t="s">
        <v>774</v>
      </c>
      <c r="D191" s="189"/>
      <c r="E191" s="190">
        <v>143.35900000000001</v>
      </c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187</v>
      </c>
      <c r="AH191" s="151">
        <v>0</v>
      </c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22.5" outlineLevel="1" x14ac:dyDescent="0.2">
      <c r="A192" s="158"/>
      <c r="B192" s="159"/>
      <c r="C192" s="194" t="s">
        <v>775</v>
      </c>
      <c r="D192" s="189"/>
      <c r="E192" s="190">
        <v>564.29825000000005</v>
      </c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 t="s">
        <v>187</v>
      </c>
      <c r="AH192" s="151">
        <v>0</v>
      </c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58"/>
      <c r="B193" s="159"/>
      <c r="C193" s="194" t="s">
        <v>776</v>
      </c>
      <c r="D193" s="189"/>
      <c r="E193" s="190">
        <v>173.84650000000002</v>
      </c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 t="s">
        <v>187</v>
      </c>
      <c r="AH193" s="151">
        <v>0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70">
        <v>51</v>
      </c>
      <c r="B194" s="171" t="s">
        <v>404</v>
      </c>
      <c r="C194" s="185" t="s">
        <v>405</v>
      </c>
      <c r="D194" s="172" t="s">
        <v>183</v>
      </c>
      <c r="E194" s="173">
        <v>4407.5853000000006</v>
      </c>
      <c r="F194" s="174"/>
      <c r="G194" s="175">
        <f>ROUND(E194*F194,2)</f>
        <v>0</v>
      </c>
      <c r="H194" s="162"/>
      <c r="I194" s="161">
        <f>ROUND(E194*H194,2)</f>
        <v>0</v>
      </c>
      <c r="J194" s="162"/>
      <c r="K194" s="161">
        <f>ROUND(E194*J194,2)</f>
        <v>0</v>
      </c>
      <c r="L194" s="161">
        <v>15</v>
      </c>
      <c r="M194" s="161">
        <f>G194*(1+L194/100)</f>
        <v>0</v>
      </c>
      <c r="N194" s="161">
        <v>9.7000000000000005E-4</v>
      </c>
      <c r="O194" s="161">
        <f>ROUND(E194*N194,2)</f>
        <v>4.28</v>
      </c>
      <c r="P194" s="161">
        <v>0</v>
      </c>
      <c r="Q194" s="161">
        <f>ROUND(E194*P194,2)</f>
        <v>0</v>
      </c>
      <c r="R194" s="161"/>
      <c r="S194" s="161" t="s">
        <v>162</v>
      </c>
      <c r="T194" s="161" t="s">
        <v>184</v>
      </c>
      <c r="U194" s="161">
        <v>6.0000000000000001E-3</v>
      </c>
      <c r="V194" s="161">
        <f>ROUND(E194*U194,2)</f>
        <v>26.45</v>
      </c>
      <c r="W194" s="16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263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58"/>
      <c r="B195" s="159"/>
      <c r="C195" s="194" t="s">
        <v>777</v>
      </c>
      <c r="D195" s="189"/>
      <c r="E195" s="190">
        <v>4407.5853000000006</v>
      </c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 t="s">
        <v>187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76">
        <v>52</v>
      </c>
      <c r="B196" s="177" t="s">
        <v>407</v>
      </c>
      <c r="C196" s="184" t="s">
        <v>408</v>
      </c>
      <c r="D196" s="178" t="s">
        <v>183</v>
      </c>
      <c r="E196" s="179">
        <v>1469.1951000000001</v>
      </c>
      <c r="F196" s="180"/>
      <c r="G196" s="181">
        <f t="shared" ref="G196:G201" si="7">ROUND(E196*F196,2)</f>
        <v>0</v>
      </c>
      <c r="H196" s="162"/>
      <c r="I196" s="161">
        <f t="shared" ref="I196:I201" si="8">ROUND(E196*H196,2)</f>
        <v>0</v>
      </c>
      <c r="J196" s="162"/>
      <c r="K196" s="161">
        <f t="shared" ref="K196:K201" si="9">ROUND(E196*J196,2)</f>
        <v>0</v>
      </c>
      <c r="L196" s="161">
        <v>15</v>
      </c>
      <c r="M196" s="161">
        <f t="shared" ref="M196:M201" si="10">G196*(1+L196/100)</f>
        <v>0</v>
      </c>
      <c r="N196" s="161">
        <v>0</v>
      </c>
      <c r="O196" s="161">
        <f t="shared" ref="O196:O201" si="11">ROUND(E196*N196,2)</f>
        <v>0</v>
      </c>
      <c r="P196" s="161">
        <v>0</v>
      </c>
      <c r="Q196" s="161">
        <f t="shared" ref="Q196:Q201" si="12">ROUND(E196*P196,2)</f>
        <v>0</v>
      </c>
      <c r="R196" s="161"/>
      <c r="S196" s="161" t="s">
        <v>162</v>
      </c>
      <c r="T196" s="161" t="s">
        <v>184</v>
      </c>
      <c r="U196" s="161">
        <v>0.126</v>
      </c>
      <c r="V196" s="161">
        <f t="shared" ref="V196:V201" si="13">ROUND(E196*U196,2)</f>
        <v>185.12</v>
      </c>
      <c r="W196" s="16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 t="s">
        <v>263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76">
        <v>53</v>
      </c>
      <c r="B197" s="177" t="s">
        <v>409</v>
      </c>
      <c r="C197" s="184" t="s">
        <v>410</v>
      </c>
      <c r="D197" s="178" t="s">
        <v>183</v>
      </c>
      <c r="E197" s="179">
        <v>1469.1951000000001</v>
      </c>
      <c r="F197" s="180"/>
      <c r="G197" s="181">
        <f t="shared" si="7"/>
        <v>0</v>
      </c>
      <c r="H197" s="162"/>
      <c r="I197" s="161">
        <f t="shared" si="8"/>
        <v>0</v>
      </c>
      <c r="J197" s="162"/>
      <c r="K197" s="161">
        <f t="shared" si="9"/>
        <v>0</v>
      </c>
      <c r="L197" s="161">
        <v>15</v>
      </c>
      <c r="M197" s="161">
        <f t="shared" si="10"/>
        <v>0</v>
      </c>
      <c r="N197" s="161">
        <v>0</v>
      </c>
      <c r="O197" s="161">
        <f t="shared" si="11"/>
        <v>0</v>
      </c>
      <c r="P197" s="161">
        <v>0</v>
      </c>
      <c r="Q197" s="161">
        <f t="shared" si="12"/>
        <v>0</v>
      </c>
      <c r="R197" s="161"/>
      <c r="S197" s="161" t="s">
        <v>162</v>
      </c>
      <c r="T197" s="161" t="s">
        <v>184</v>
      </c>
      <c r="U197" s="161">
        <v>0.04</v>
      </c>
      <c r="V197" s="161">
        <f t="shared" si="13"/>
        <v>58.77</v>
      </c>
      <c r="W197" s="16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 t="s">
        <v>185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76">
        <v>54</v>
      </c>
      <c r="B198" s="177" t="s">
        <v>411</v>
      </c>
      <c r="C198" s="184" t="s">
        <v>412</v>
      </c>
      <c r="D198" s="178" t="s">
        <v>183</v>
      </c>
      <c r="E198" s="179">
        <v>4407.5853000000006</v>
      </c>
      <c r="F198" s="180"/>
      <c r="G198" s="181">
        <f t="shared" si="7"/>
        <v>0</v>
      </c>
      <c r="H198" s="162"/>
      <c r="I198" s="161">
        <f t="shared" si="8"/>
        <v>0</v>
      </c>
      <c r="J198" s="162"/>
      <c r="K198" s="161">
        <f t="shared" si="9"/>
        <v>0</v>
      </c>
      <c r="L198" s="161">
        <v>15</v>
      </c>
      <c r="M198" s="161">
        <f t="shared" si="10"/>
        <v>0</v>
      </c>
      <c r="N198" s="161">
        <v>0</v>
      </c>
      <c r="O198" s="161">
        <f t="shared" si="11"/>
        <v>0</v>
      </c>
      <c r="P198" s="161">
        <v>0</v>
      </c>
      <c r="Q198" s="161">
        <f t="shared" si="12"/>
        <v>0</v>
      </c>
      <c r="R198" s="161"/>
      <c r="S198" s="161" t="s">
        <v>162</v>
      </c>
      <c r="T198" s="161" t="s">
        <v>184</v>
      </c>
      <c r="U198" s="161">
        <v>0</v>
      </c>
      <c r="V198" s="161">
        <f t="shared" si="13"/>
        <v>0</v>
      </c>
      <c r="W198" s="16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185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76">
        <v>55</v>
      </c>
      <c r="B199" s="177" t="s">
        <v>413</v>
      </c>
      <c r="C199" s="184" t="s">
        <v>414</v>
      </c>
      <c r="D199" s="178" t="s">
        <v>183</v>
      </c>
      <c r="E199" s="179">
        <v>1469.1951000000001</v>
      </c>
      <c r="F199" s="180"/>
      <c r="G199" s="181">
        <f t="shared" si="7"/>
        <v>0</v>
      </c>
      <c r="H199" s="162"/>
      <c r="I199" s="161">
        <f t="shared" si="8"/>
        <v>0</v>
      </c>
      <c r="J199" s="162"/>
      <c r="K199" s="161">
        <f t="shared" si="9"/>
        <v>0</v>
      </c>
      <c r="L199" s="161">
        <v>15</v>
      </c>
      <c r="M199" s="161">
        <f t="shared" si="10"/>
        <v>0</v>
      </c>
      <c r="N199" s="161">
        <v>0</v>
      </c>
      <c r="O199" s="161">
        <f t="shared" si="11"/>
        <v>0</v>
      </c>
      <c r="P199" s="161">
        <v>0</v>
      </c>
      <c r="Q199" s="161">
        <f t="shared" si="12"/>
        <v>0</v>
      </c>
      <c r="R199" s="161"/>
      <c r="S199" s="161" t="s">
        <v>162</v>
      </c>
      <c r="T199" s="161" t="s">
        <v>184</v>
      </c>
      <c r="U199" s="161">
        <v>2.4E-2</v>
      </c>
      <c r="V199" s="161">
        <f t="shared" si="13"/>
        <v>35.26</v>
      </c>
      <c r="W199" s="16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 t="s">
        <v>185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76">
        <v>56</v>
      </c>
      <c r="B200" s="177" t="s">
        <v>415</v>
      </c>
      <c r="C200" s="184" t="s">
        <v>416</v>
      </c>
      <c r="D200" s="178" t="s">
        <v>199</v>
      </c>
      <c r="E200" s="179">
        <v>15</v>
      </c>
      <c r="F200" s="180"/>
      <c r="G200" s="181">
        <f t="shared" si="7"/>
        <v>0</v>
      </c>
      <c r="H200" s="162"/>
      <c r="I200" s="161">
        <f t="shared" si="8"/>
        <v>0</v>
      </c>
      <c r="J200" s="162"/>
      <c r="K200" s="161">
        <f t="shared" si="9"/>
        <v>0</v>
      </c>
      <c r="L200" s="161">
        <v>15</v>
      </c>
      <c r="M200" s="161">
        <f t="shared" si="10"/>
        <v>0</v>
      </c>
      <c r="N200" s="161">
        <v>2.2790000000000001E-2</v>
      </c>
      <c r="O200" s="161">
        <f t="shared" si="11"/>
        <v>0.34</v>
      </c>
      <c r="P200" s="161">
        <v>0</v>
      </c>
      <c r="Q200" s="161">
        <f t="shared" si="12"/>
        <v>0</v>
      </c>
      <c r="R200" s="161"/>
      <c r="S200" s="161" t="s">
        <v>162</v>
      </c>
      <c r="T200" s="161" t="s">
        <v>184</v>
      </c>
      <c r="U200" s="161">
        <v>0.20300000000000001</v>
      </c>
      <c r="V200" s="161">
        <f t="shared" si="13"/>
        <v>3.05</v>
      </c>
      <c r="W200" s="16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 t="s">
        <v>185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0">
        <v>57</v>
      </c>
      <c r="B201" s="171" t="s">
        <v>417</v>
      </c>
      <c r="C201" s="185" t="s">
        <v>418</v>
      </c>
      <c r="D201" s="172" t="s">
        <v>199</v>
      </c>
      <c r="E201" s="173">
        <v>45</v>
      </c>
      <c r="F201" s="174"/>
      <c r="G201" s="175">
        <f t="shared" si="7"/>
        <v>0</v>
      </c>
      <c r="H201" s="162"/>
      <c r="I201" s="161">
        <f t="shared" si="8"/>
        <v>0</v>
      </c>
      <c r="J201" s="162"/>
      <c r="K201" s="161">
        <f t="shared" si="9"/>
        <v>0</v>
      </c>
      <c r="L201" s="161">
        <v>15</v>
      </c>
      <c r="M201" s="161">
        <f t="shared" si="10"/>
        <v>0</v>
      </c>
      <c r="N201" s="161">
        <v>1.7600000000000001E-3</v>
      </c>
      <c r="O201" s="161">
        <f t="shared" si="11"/>
        <v>0.08</v>
      </c>
      <c r="P201" s="161">
        <v>0</v>
      </c>
      <c r="Q201" s="161">
        <f t="shared" si="12"/>
        <v>0</v>
      </c>
      <c r="R201" s="161"/>
      <c r="S201" s="161" t="s">
        <v>162</v>
      </c>
      <c r="T201" s="161" t="s">
        <v>184</v>
      </c>
      <c r="U201" s="161">
        <v>8.0000000000000002E-3</v>
      </c>
      <c r="V201" s="161">
        <f t="shared" si="13"/>
        <v>0.36</v>
      </c>
      <c r="W201" s="16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 t="s">
        <v>185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58"/>
      <c r="B202" s="159"/>
      <c r="C202" s="194" t="s">
        <v>778</v>
      </c>
      <c r="D202" s="189"/>
      <c r="E202" s="190">
        <v>45</v>
      </c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 t="s">
        <v>187</v>
      </c>
      <c r="AH202" s="151">
        <v>0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76">
        <v>58</v>
      </c>
      <c r="B203" s="177" t="s">
        <v>420</v>
      </c>
      <c r="C203" s="184" t="s">
        <v>421</v>
      </c>
      <c r="D203" s="178" t="s">
        <v>199</v>
      </c>
      <c r="E203" s="179">
        <v>15</v>
      </c>
      <c r="F203" s="180"/>
      <c r="G203" s="181">
        <f>ROUND(E203*F203,2)</f>
        <v>0</v>
      </c>
      <c r="H203" s="162"/>
      <c r="I203" s="161">
        <f>ROUND(E203*H203,2)</f>
        <v>0</v>
      </c>
      <c r="J203" s="162"/>
      <c r="K203" s="161">
        <f>ROUND(E203*J203,2)</f>
        <v>0</v>
      </c>
      <c r="L203" s="161">
        <v>15</v>
      </c>
      <c r="M203" s="161">
        <f>G203*(1+L203/100)</f>
        <v>0</v>
      </c>
      <c r="N203" s="161">
        <v>0</v>
      </c>
      <c r="O203" s="161">
        <f>ROUND(E203*N203,2)</f>
        <v>0</v>
      </c>
      <c r="P203" s="161">
        <v>0</v>
      </c>
      <c r="Q203" s="161">
        <f>ROUND(E203*P203,2)</f>
        <v>0</v>
      </c>
      <c r="R203" s="161"/>
      <c r="S203" s="161" t="s">
        <v>162</v>
      </c>
      <c r="T203" s="161" t="s">
        <v>184</v>
      </c>
      <c r="U203" s="161">
        <v>0.13100000000000001</v>
      </c>
      <c r="V203" s="161">
        <f>ROUND(E203*U203,2)</f>
        <v>1.97</v>
      </c>
      <c r="W203" s="16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185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76">
        <v>59</v>
      </c>
      <c r="B204" s="177" t="s">
        <v>422</v>
      </c>
      <c r="C204" s="184" t="s">
        <v>423</v>
      </c>
      <c r="D204" s="178" t="s">
        <v>199</v>
      </c>
      <c r="E204" s="179">
        <v>4</v>
      </c>
      <c r="F204" s="180"/>
      <c r="G204" s="181">
        <f>ROUND(E204*F204,2)</f>
        <v>0</v>
      </c>
      <c r="H204" s="162"/>
      <c r="I204" s="161">
        <f>ROUND(E204*H204,2)</f>
        <v>0</v>
      </c>
      <c r="J204" s="162"/>
      <c r="K204" s="161">
        <f>ROUND(E204*J204,2)</f>
        <v>0</v>
      </c>
      <c r="L204" s="161">
        <v>15</v>
      </c>
      <c r="M204" s="161">
        <f>G204*(1+L204/100)</f>
        <v>0</v>
      </c>
      <c r="N204" s="161">
        <v>0</v>
      </c>
      <c r="O204" s="161">
        <f>ROUND(E204*N204,2)</f>
        <v>0</v>
      </c>
      <c r="P204" s="161">
        <v>0</v>
      </c>
      <c r="Q204" s="161">
        <f>ROUND(E204*P204,2)</f>
        <v>0</v>
      </c>
      <c r="R204" s="161"/>
      <c r="S204" s="161" t="s">
        <v>171</v>
      </c>
      <c r="T204" s="161" t="s">
        <v>163</v>
      </c>
      <c r="U204" s="161">
        <v>0</v>
      </c>
      <c r="V204" s="161">
        <f>ROUND(E204*U204,2)</f>
        <v>0</v>
      </c>
      <c r="W204" s="16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 t="s">
        <v>185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x14ac:dyDescent="0.2">
      <c r="A205" s="164" t="s">
        <v>157</v>
      </c>
      <c r="B205" s="165" t="s">
        <v>94</v>
      </c>
      <c r="C205" s="183" t="s">
        <v>95</v>
      </c>
      <c r="D205" s="166"/>
      <c r="E205" s="167"/>
      <c r="F205" s="168"/>
      <c r="G205" s="169">
        <f>SUMIF(AG206:AG218,"&lt;&gt;NOR",G206:G218)</f>
        <v>0</v>
      </c>
      <c r="H205" s="163"/>
      <c r="I205" s="163">
        <f>SUM(I206:I218)</f>
        <v>0</v>
      </c>
      <c r="J205" s="163"/>
      <c r="K205" s="163">
        <f>SUM(K206:K218)</f>
        <v>0</v>
      </c>
      <c r="L205" s="163"/>
      <c r="M205" s="163">
        <f>SUM(M206:M218)</f>
        <v>0</v>
      </c>
      <c r="N205" s="163"/>
      <c r="O205" s="163">
        <f>SUM(O206:O218)</f>
        <v>0.03</v>
      </c>
      <c r="P205" s="163"/>
      <c r="Q205" s="163">
        <f>SUM(Q206:Q218)</f>
        <v>0</v>
      </c>
      <c r="R205" s="163"/>
      <c r="S205" s="163"/>
      <c r="T205" s="163"/>
      <c r="U205" s="163"/>
      <c r="V205" s="163">
        <f>SUM(V206:V218)</f>
        <v>209.85</v>
      </c>
      <c r="W205" s="163"/>
      <c r="AG205" t="s">
        <v>158</v>
      </c>
    </row>
    <row r="206" spans="1:60" outlineLevel="1" x14ac:dyDescent="0.2">
      <c r="A206" s="170">
        <v>60</v>
      </c>
      <c r="B206" s="171" t="s">
        <v>424</v>
      </c>
      <c r="C206" s="185" t="s">
        <v>425</v>
      </c>
      <c r="D206" s="172" t="s">
        <v>183</v>
      </c>
      <c r="E206" s="173">
        <v>681.33</v>
      </c>
      <c r="F206" s="174"/>
      <c r="G206" s="175">
        <f>ROUND(E206*F206,2)</f>
        <v>0</v>
      </c>
      <c r="H206" s="162"/>
      <c r="I206" s="161">
        <f>ROUND(E206*H206,2)</f>
        <v>0</v>
      </c>
      <c r="J206" s="162"/>
      <c r="K206" s="161">
        <f>ROUND(E206*J206,2)</f>
        <v>0</v>
      </c>
      <c r="L206" s="161">
        <v>15</v>
      </c>
      <c r="M206" s="161">
        <f>G206*(1+L206/100)</f>
        <v>0</v>
      </c>
      <c r="N206" s="161">
        <v>4.0000000000000003E-5</v>
      </c>
      <c r="O206" s="161">
        <f>ROUND(E206*N206,2)</f>
        <v>0.03</v>
      </c>
      <c r="P206" s="161">
        <v>0</v>
      </c>
      <c r="Q206" s="161">
        <f>ROUND(E206*P206,2)</f>
        <v>0</v>
      </c>
      <c r="R206" s="161"/>
      <c r="S206" s="161" t="s">
        <v>162</v>
      </c>
      <c r="T206" s="161" t="s">
        <v>163</v>
      </c>
      <c r="U206" s="161">
        <v>0.30800000000000005</v>
      </c>
      <c r="V206" s="161">
        <f>ROUND(E206*U206,2)</f>
        <v>209.85</v>
      </c>
      <c r="W206" s="16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 t="s">
        <v>263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58"/>
      <c r="B207" s="159"/>
      <c r="C207" s="194" t="s">
        <v>426</v>
      </c>
      <c r="D207" s="189"/>
      <c r="E207" s="190">
        <v>652</v>
      </c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 t="s">
        <v>187</v>
      </c>
      <c r="AH207" s="151">
        <v>0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58"/>
      <c r="B208" s="159"/>
      <c r="C208" s="194" t="s">
        <v>779</v>
      </c>
      <c r="D208" s="189"/>
      <c r="E208" s="190">
        <v>29.330000000000002</v>
      </c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 t="s">
        <v>187</v>
      </c>
      <c r="AH208" s="151">
        <v>0</v>
      </c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33.75" outlineLevel="1" x14ac:dyDescent="0.2">
      <c r="A209" s="176">
        <v>61</v>
      </c>
      <c r="B209" s="177" t="s">
        <v>427</v>
      </c>
      <c r="C209" s="184" t="s">
        <v>780</v>
      </c>
      <c r="D209" s="178" t="s">
        <v>235</v>
      </c>
      <c r="E209" s="179">
        <v>2</v>
      </c>
      <c r="F209" s="180"/>
      <c r="G209" s="181">
        <f t="shared" ref="G209:G218" si="14">ROUND(E209*F209,2)</f>
        <v>0</v>
      </c>
      <c r="H209" s="162"/>
      <c r="I209" s="161">
        <f t="shared" ref="I209:I218" si="15">ROUND(E209*H209,2)</f>
        <v>0</v>
      </c>
      <c r="J209" s="162"/>
      <c r="K209" s="161">
        <f t="shared" ref="K209:K218" si="16">ROUND(E209*J209,2)</f>
        <v>0</v>
      </c>
      <c r="L209" s="161">
        <v>15</v>
      </c>
      <c r="M209" s="161">
        <f t="shared" ref="M209:M218" si="17">G209*(1+L209/100)</f>
        <v>0</v>
      </c>
      <c r="N209" s="161">
        <v>0</v>
      </c>
      <c r="O209" s="161">
        <f t="shared" ref="O209:O218" si="18">ROUND(E209*N209,2)</f>
        <v>0</v>
      </c>
      <c r="P209" s="161">
        <v>0</v>
      </c>
      <c r="Q209" s="161">
        <f t="shared" ref="Q209:Q218" si="19">ROUND(E209*P209,2)</f>
        <v>0</v>
      </c>
      <c r="R209" s="161"/>
      <c r="S209" s="161" t="s">
        <v>171</v>
      </c>
      <c r="T209" s="161" t="s">
        <v>163</v>
      </c>
      <c r="U209" s="161">
        <v>0</v>
      </c>
      <c r="V209" s="161">
        <f t="shared" ref="V209:V218" si="20">ROUND(E209*U209,2)</f>
        <v>0</v>
      </c>
      <c r="W209" s="16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 t="s">
        <v>429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33.75" outlineLevel="1" x14ac:dyDescent="0.2">
      <c r="A210" s="176">
        <v>62</v>
      </c>
      <c r="B210" s="177" t="s">
        <v>430</v>
      </c>
      <c r="C210" s="184" t="s">
        <v>781</v>
      </c>
      <c r="D210" s="178" t="s">
        <v>235</v>
      </c>
      <c r="E210" s="179">
        <v>5</v>
      </c>
      <c r="F210" s="180"/>
      <c r="G210" s="181">
        <f t="shared" si="14"/>
        <v>0</v>
      </c>
      <c r="H210" s="162"/>
      <c r="I210" s="161">
        <f t="shared" si="15"/>
        <v>0</v>
      </c>
      <c r="J210" s="162"/>
      <c r="K210" s="161">
        <f t="shared" si="16"/>
        <v>0</v>
      </c>
      <c r="L210" s="161">
        <v>15</v>
      </c>
      <c r="M210" s="161">
        <f t="shared" si="17"/>
        <v>0</v>
      </c>
      <c r="N210" s="161">
        <v>0</v>
      </c>
      <c r="O210" s="161">
        <f t="shared" si="18"/>
        <v>0</v>
      </c>
      <c r="P210" s="161">
        <v>0</v>
      </c>
      <c r="Q210" s="161">
        <f t="shared" si="19"/>
        <v>0</v>
      </c>
      <c r="R210" s="161"/>
      <c r="S210" s="161" t="s">
        <v>171</v>
      </c>
      <c r="T210" s="161" t="s">
        <v>163</v>
      </c>
      <c r="U210" s="161">
        <v>0</v>
      </c>
      <c r="V210" s="161">
        <f t="shared" si="20"/>
        <v>0</v>
      </c>
      <c r="W210" s="16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 t="s">
        <v>429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ht="22.5" outlineLevel="1" x14ac:dyDescent="0.2">
      <c r="A211" s="176">
        <v>63</v>
      </c>
      <c r="B211" s="177" t="s">
        <v>432</v>
      </c>
      <c r="C211" s="184" t="s">
        <v>782</v>
      </c>
      <c r="D211" s="178" t="s">
        <v>235</v>
      </c>
      <c r="E211" s="179">
        <v>3</v>
      </c>
      <c r="F211" s="180"/>
      <c r="G211" s="181">
        <f t="shared" si="14"/>
        <v>0</v>
      </c>
      <c r="H211" s="162"/>
      <c r="I211" s="161">
        <f t="shared" si="15"/>
        <v>0</v>
      </c>
      <c r="J211" s="162"/>
      <c r="K211" s="161">
        <f t="shared" si="16"/>
        <v>0</v>
      </c>
      <c r="L211" s="161">
        <v>15</v>
      </c>
      <c r="M211" s="161">
        <f t="shared" si="17"/>
        <v>0</v>
      </c>
      <c r="N211" s="161">
        <v>0</v>
      </c>
      <c r="O211" s="161">
        <f t="shared" si="18"/>
        <v>0</v>
      </c>
      <c r="P211" s="161">
        <v>0</v>
      </c>
      <c r="Q211" s="161">
        <f t="shared" si="19"/>
        <v>0</v>
      </c>
      <c r="R211" s="161"/>
      <c r="S211" s="161" t="s">
        <v>171</v>
      </c>
      <c r="T211" s="161" t="s">
        <v>163</v>
      </c>
      <c r="U211" s="161">
        <v>0</v>
      </c>
      <c r="V211" s="161">
        <f t="shared" si="20"/>
        <v>0</v>
      </c>
      <c r="W211" s="16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 t="s">
        <v>429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33.75" outlineLevel="1" x14ac:dyDescent="0.2">
      <c r="A212" s="176">
        <v>64</v>
      </c>
      <c r="B212" s="177" t="s">
        <v>434</v>
      </c>
      <c r="C212" s="184" t="s">
        <v>783</v>
      </c>
      <c r="D212" s="178" t="s">
        <v>235</v>
      </c>
      <c r="E212" s="179">
        <v>1</v>
      </c>
      <c r="F212" s="180"/>
      <c r="G212" s="181">
        <f t="shared" si="14"/>
        <v>0</v>
      </c>
      <c r="H212" s="162"/>
      <c r="I212" s="161">
        <f t="shared" si="15"/>
        <v>0</v>
      </c>
      <c r="J212" s="162"/>
      <c r="K212" s="161">
        <f t="shared" si="16"/>
        <v>0</v>
      </c>
      <c r="L212" s="161">
        <v>15</v>
      </c>
      <c r="M212" s="161">
        <f t="shared" si="17"/>
        <v>0</v>
      </c>
      <c r="N212" s="161">
        <v>0</v>
      </c>
      <c r="O212" s="161">
        <f t="shared" si="18"/>
        <v>0</v>
      </c>
      <c r="P212" s="161">
        <v>0</v>
      </c>
      <c r="Q212" s="161">
        <f t="shared" si="19"/>
        <v>0</v>
      </c>
      <c r="R212" s="161"/>
      <c r="S212" s="161" t="s">
        <v>171</v>
      </c>
      <c r="T212" s="161" t="s">
        <v>163</v>
      </c>
      <c r="U212" s="161">
        <v>0</v>
      </c>
      <c r="V212" s="161">
        <f t="shared" si="20"/>
        <v>0</v>
      </c>
      <c r="W212" s="16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 t="s">
        <v>429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33.75" outlineLevel="1" x14ac:dyDescent="0.2">
      <c r="A213" s="176">
        <v>65</v>
      </c>
      <c r="B213" s="177" t="s">
        <v>436</v>
      </c>
      <c r="C213" s="184" t="s">
        <v>784</v>
      </c>
      <c r="D213" s="178" t="s">
        <v>235</v>
      </c>
      <c r="E213" s="179">
        <v>1</v>
      </c>
      <c r="F213" s="180"/>
      <c r="G213" s="181">
        <f t="shared" si="14"/>
        <v>0</v>
      </c>
      <c r="H213" s="162"/>
      <c r="I213" s="161">
        <f t="shared" si="15"/>
        <v>0</v>
      </c>
      <c r="J213" s="162"/>
      <c r="K213" s="161">
        <f t="shared" si="16"/>
        <v>0</v>
      </c>
      <c r="L213" s="161">
        <v>15</v>
      </c>
      <c r="M213" s="161">
        <f t="shared" si="17"/>
        <v>0</v>
      </c>
      <c r="N213" s="161">
        <v>0</v>
      </c>
      <c r="O213" s="161">
        <f t="shared" si="18"/>
        <v>0</v>
      </c>
      <c r="P213" s="161">
        <v>0</v>
      </c>
      <c r="Q213" s="161">
        <f t="shared" si="19"/>
        <v>0</v>
      </c>
      <c r="R213" s="161"/>
      <c r="S213" s="161" t="s">
        <v>171</v>
      </c>
      <c r="T213" s="161" t="s">
        <v>163</v>
      </c>
      <c r="U213" s="161">
        <v>0</v>
      </c>
      <c r="V213" s="161">
        <f t="shared" si="20"/>
        <v>0</v>
      </c>
      <c r="W213" s="16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 t="s">
        <v>429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22.5" outlineLevel="1" x14ac:dyDescent="0.2">
      <c r="A214" s="176">
        <v>66</v>
      </c>
      <c r="B214" s="177" t="s">
        <v>438</v>
      </c>
      <c r="C214" s="184" t="s">
        <v>785</v>
      </c>
      <c r="D214" s="178" t="s">
        <v>235</v>
      </c>
      <c r="E214" s="179">
        <v>1</v>
      </c>
      <c r="F214" s="180"/>
      <c r="G214" s="181">
        <f t="shared" si="14"/>
        <v>0</v>
      </c>
      <c r="H214" s="162"/>
      <c r="I214" s="161">
        <f t="shared" si="15"/>
        <v>0</v>
      </c>
      <c r="J214" s="162"/>
      <c r="K214" s="161">
        <f t="shared" si="16"/>
        <v>0</v>
      </c>
      <c r="L214" s="161">
        <v>15</v>
      </c>
      <c r="M214" s="161">
        <f t="shared" si="17"/>
        <v>0</v>
      </c>
      <c r="N214" s="161">
        <v>0</v>
      </c>
      <c r="O214" s="161">
        <f t="shared" si="18"/>
        <v>0</v>
      </c>
      <c r="P214" s="161">
        <v>0</v>
      </c>
      <c r="Q214" s="161">
        <f t="shared" si="19"/>
        <v>0</v>
      </c>
      <c r="R214" s="161"/>
      <c r="S214" s="161" t="s">
        <v>171</v>
      </c>
      <c r="T214" s="161" t="s">
        <v>163</v>
      </c>
      <c r="U214" s="161">
        <v>0</v>
      </c>
      <c r="V214" s="161">
        <f t="shared" si="20"/>
        <v>0</v>
      </c>
      <c r="W214" s="16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 t="s">
        <v>429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33.75" outlineLevel="1" x14ac:dyDescent="0.2">
      <c r="A215" s="176">
        <v>67</v>
      </c>
      <c r="B215" s="177" t="s">
        <v>786</v>
      </c>
      <c r="C215" s="184" t="s">
        <v>787</v>
      </c>
      <c r="D215" s="178" t="s">
        <v>235</v>
      </c>
      <c r="E215" s="179">
        <v>1</v>
      </c>
      <c r="F215" s="180"/>
      <c r="G215" s="181">
        <f t="shared" si="14"/>
        <v>0</v>
      </c>
      <c r="H215" s="162"/>
      <c r="I215" s="161">
        <f t="shared" si="15"/>
        <v>0</v>
      </c>
      <c r="J215" s="162"/>
      <c r="K215" s="161">
        <f t="shared" si="16"/>
        <v>0</v>
      </c>
      <c r="L215" s="161">
        <v>15</v>
      </c>
      <c r="M215" s="161">
        <f t="shared" si="17"/>
        <v>0</v>
      </c>
      <c r="N215" s="161">
        <v>0</v>
      </c>
      <c r="O215" s="161">
        <f t="shared" si="18"/>
        <v>0</v>
      </c>
      <c r="P215" s="161">
        <v>0</v>
      </c>
      <c r="Q215" s="161">
        <f t="shared" si="19"/>
        <v>0</v>
      </c>
      <c r="R215" s="161"/>
      <c r="S215" s="161" t="s">
        <v>171</v>
      </c>
      <c r="T215" s="161" t="s">
        <v>163</v>
      </c>
      <c r="U215" s="161">
        <v>0</v>
      </c>
      <c r="V215" s="161">
        <f t="shared" si="20"/>
        <v>0</v>
      </c>
      <c r="W215" s="16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 t="s">
        <v>429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22.5" outlineLevel="1" x14ac:dyDescent="0.2">
      <c r="A216" s="176">
        <v>68</v>
      </c>
      <c r="B216" s="177" t="s">
        <v>788</v>
      </c>
      <c r="C216" s="184" t="s">
        <v>789</v>
      </c>
      <c r="D216" s="178" t="s">
        <v>235</v>
      </c>
      <c r="E216" s="179">
        <v>1</v>
      </c>
      <c r="F216" s="180"/>
      <c r="G216" s="181">
        <f t="shared" si="14"/>
        <v>0</v>
      </c>
      <c r="H216" s="162"/>
      <c r="I216" s="161">
        <f t="shared" si="15"/>
        <v>0</v>
      </c>
      <c r="J216" s="162"/>
      <c r="K216" s="161">
        <f t="shared" si="16"/>
        <v>0</v>
      </c>
      <c r="L216" s="161">
        <v>15</v>
      </c>
      <c r="M216" s="161">
        <f t="shared" si="17"/>
        <v>0</v>
      </c>
      <c r="N216" s="161">
        <v>0</v>
      </c>
      <c r="O216" s="161">
        <f t="shared" si="18"/>
        <v>0</v>
      </c>
      <c r="P216" s="161">
        <v>0</v>
      </c>
      <c r="Q216" s="161">
        <f t="shared" si="19"/>
        <v>0</v>
      </c>
      <c r="R216" s="161"/>
      <c r="S216" s="161" t="s">
        <v>171</v>
      </c>
      <c r="T216" s="161" t="s">
        <v>163</v>
      </c>
      <c r="U216" s="161">
        <v>0</v>
      </c>
      <c r="V216" s="161">
        <f t="shared" si="20"/>
        <v>0</v>
      </c>
      <c r="W216" s="16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 t="s">
        <v>429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33.75" outlineLevel="1" x14ac:dyDescent="0.2">
      <c r="A217" s="176">
        <v>69</v>
      </c>
      <c r="B217" s="177" t="s">
        <v>790</v>
      </c>
      <c r="C217" s="184" t="s">
        <v>791</v>
      </c>
      <c r="D217" s="178" t="s">
        <v>235</v>
      </c>
      <c r="E217" s="179">
        <v>22</v>
      </c>
      <c r="F217" s="180"/>
      <c r="G217" s="181">
        <f t="shared" si="14"/>
        <v>0</v>
      </c>
      <c r="H217" s="162"/>
      <c r="I217" s="161">
        <f t="shared" si="15"/>
        <v>0</v>
      </c>
      <c r="J217" s="162"/>
      <c r="K217" s="161">
        <f t="shared" si="16"/>
        <v>0</v>
      </c>
      <c r="L217" s="161">
        <v>15</v>
      </c>
      <c r="M217" s="161">
        <f t="shared" si="17"/>
        <v>0</v>
      </c>
      <c r="N217" s="161">
        <v>0</v>
      </c>
      <c r="O217" s="161">
        <f t="shared" si="18"/>
        <v>0</v>
      </c>
      <c r="P217" s="161">
        <v>0</v>
      </c>
      <c r="Q217" s="161">
        <f t="shared" si="19"/>
        <v>0</v>
      </c>
      <c r="R217" s="161"/>
      <c r="S217" s="161" t="s">
        <v>171</v>
      </c>
      <c r="T217" s="161" t="s">
        <v>163</v>
      </c>
      <c r="U217" s="161">
        <v>0</v>
      </c>
      <c r="V217" s="161">
        <f t="shared" si="20"/>
        <v>0</v>
      </c>
      <c r="W217" s="16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 t="s">
        <v>429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76">
        <v>70</v>
      </c>
      <c r="B218" s="177" t="s">
        <v>792</v>
      </c>
      <c r="C218" s="184" t="s">
        <v>793</v>
      </c>
      <c r="D218" s="178" t="s">
        <v>235</v>
      </c>
      <c r="E218" s="179">
        <v>1</v>
      </c>
      <c r="F218" s="180"/>
      <c r="G218" s="181">
        <f t="shared" si="14"/>
        <v>0</v>
      </c>
      <c r="H218" s="162"/>
      <c r="I218" s="161">
        <f t="shared" si="15"/>
        <v>0</v>
      </c>
      <c r="J218" s="162"/>
      <c r="K218" s="161">
        <f t="shared" si="16"/>
        <v>0</v>
      </c>
      <c r="L218" s="161">
        <v>15</v>
      </c>
      <c r="M218" s="161">
        <f t="shared" si="17"/>
        <v>0</v>
      </c>
      <c r="N218" s="161">
        <v>0</v>
      </c>
      <c r="O218" s="161">
        <f t="shared" si="18"/>
        <v>0</v>
      </c>
      <c r="P218" s="161">
        <v>0</v>
      </c>
      <c r="Q218" s="161">
        <f t="shared" si="19"/>
        <v>0</v>
      </c>
      <c r="R218" s="161"/>
      <c r="S218" s="161" t="s">
        <v>171</v>
      </c>
      <c r="T218" s="161" t="s">
        <v>163</v>
      </c>
      <c r="U218" s="161">
        <v>0</v>
      </c>
      <c r="V218" s="161">
        <f t="shared" si="20"/>
        <v>0</v>
      </c>
      <c r="W218" s="16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 t="s">
        <v>429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x14ac:dyDescent="0.2">
      <c r="A219" s="164" t="s">
        <v>157</v>
      </c>
      <c r="B219" s="165" t="s">
        <v>96</v>
      </c>
      <c r="C219" s="183" t="s">
        <v>97</v>
      </c>
      <c r="D219" s="166"/>
      <c r="E219" s="167"/>
      <c r="F219" s="168"/>
      <c r="G219" s="169">
        <f>SUMIF(AG220:AG246,"&lt;&gt;NOR",G220:G246)</f>
        <v>0</v>
      </c>
      <c r="H219" s="163"/>
      <c r="I219" s="163">
        <f>SUM(I220:I246)</f>
        <v>0</v>
      </c>
      <c r="J219" s="163"/>
      <c r="K219" s="163">
        <f>SUM(K220:K246)</f>
        <v>0</v>
      </c>
      <c r="L219" s="163"/>
      <c r="M219" s="163">
        <f>SUM(M220:M246)</f>
        <v>0</v>
      </c>
      <c r="N219" s="163"/>
      <c r="O219" s="163">
        <f>SUM(O220:O246)</f>
        <v>0.06</v>
      </c>
      <c r="P219" s="163"/>
      <c r="Q219" s="163">
        <f>SUM(Q220:Q246)</f>
        <v>55.23</v>
      </c>
      <c r="R219" s="163"/>
      <c r="S219" s="163"/>
      <c r="T219" s="163"/>
      <c r="U219" s="163"/>
      <c r="V219" s="163">
        <f>SUM(V220:V246)</f>
        <v>193.88</v>
      </c>
      <c r="W219" s="163"/>
      <c r="AG219" t="s">
        <v>158</v>
      </c>
    </row>
    <row r="220" spans="1:60" outlineLevel="1" x14ac:dyDescent="0.2">
      <c r="A220" s="170">
        <v>71</v>
      </c>
      <c r="B220" s="171" t="s">
        <v>440</v>
      </c>
      <c r="C220" s="185" t="s">
        <v>441</v>
      </c>
      <c r="D220" s="172" t="s">
        <v>183</v>
      </c>
      <c r="E220" s="173">
        <v>88</v>
      </c>
      <c r="F220" s="174"/>
      <c r="G220" s="175">
        <f>ROUND(E220*F220,2)</f>
        <v>0</v>
      </c>
      <c r="H220" s="162"/>
      <c r="I220" s="161">
        <f>ROUND(E220*H220,2)</f>
        <v>0</v>
      </c>
      <c r="J220" s="162"/>
      <c r="K220" s="161">
        <f>ROUND(E220*J220,2)</f>
        <v>0</v>
      </c>
      <c r="L220" s="161">
        <v>15</v>
      </c>
      <c r="M220" s="161">
        <f>G220*(1+L220/100)</f>
        <v>0</v>
      </c>
      <c r="N220" s="161">
        <v>6.7000000000000002E-4</v>
      </c>
      <c r="O220" s="161">
        <f>ROUND(E220*N220,2)</f>
        <v>0.06</v>
      </c>
      <c r="P220" s="161">
        <v>0.13100000000000001</v>
      </c>
      <c r="Q220" s="161">
        <f>ROUND(E220*P220,2)</f>
        <v>11.53</v>
      </c>
      <c r="R220" s="161"/>
      <c r="S220" s="161" t="s">
        <v>184</v>
      </c>
      <c r="T220" s="161" t="s">
        <v>184</v>
      </c>
      <c r="U220" s="161">
        <v>0.20700000000000002</v>
      </c>
      <c r="V220" s="161">
        <f>ROUND(E220*U220,2)</f>
        <v>18.22</v>
      </c>
      <c r="W220" s="16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 t="s">
        <v>185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58"/>
      <c r="B221" s="159"/>
      <c r="C221" s="194" t="s">
        <v>794</v>
      </c>
      <c r="D221" s="189"/>
      <c r="E221" s="190">
        <v>88</v>
      </c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 t="s">
        <v>187</v>
      </c>
      <c r="AH221" s="151">
        <v>0</v>
      </c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22.5" outlineLevel="1" x14ac:dyDescent="0.2">
      <c r="A222" s="170">
        <v>72</v>
      </c>
      <c r="B222" s="171" t="s">
        <v>795</v>
      </c>
      <c r="C222" s="185" t="s">
        <v>796</v>
      </c>
      <c r="D222" s="172" t="s">
        <v>203</v>
      </c>
      <c r="E222" s="173">
        <v>2.4000000000000004</v>
      </c>
      <c r="F222" s="174"/>
      <c r="G222" s="175">
        <f>ROUND(E222*F222,2)</f>
        <v>0</v>
      </c>
      <c r="H222" s="162"/>
      <c r="I222" s="161">
        <f>ROUND(E222*H222,2)</f>
        <v>0</v>
      </c>
      <c r="J222" s="162"/>
      <c r="K222" s="161">
        <f>ROUND(E222*J222,2)</f>
        <v>0</v>
      </c>
      <c r="L222" s="161">
        <v>15</v>
      </c>
      <c r="M222" s="161">
        <f>G222*(1+L222/100)</f>
        <v>0</v>
      </c>
      <c r="N222" s="161">
        <v>0</v>
      </c>
      <c r="O222" s="161">
        <f>ROUND(E222*N222,2)</f>
        <v>0</v>
      </c>
      <c r="P222" s="161">
        <v>2.2000000000000002</v>
      </c>
      <c r="Q222" s="161">
        <f>ROUND(E222*P222,2)</f>
        <v>5.28</v>
      </c>
      <c r="R222" s="161"/>
      <c r="S222" s="161" t="s">
        <v>162</v>
      </c>
      <c r="T222" s="161" t="s">
        <v>184</v>
      </c>
      <c r="U222" s="161">
        <v>13.05</v>
      </c>
      <c r="V222" s="161">
        <f>ROUND(E222*U222,2)</f>
        <v>31.32</v>
      </c>
      <c r="W222" s="16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 t="s">
        <v>185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58"/>
      <c r="B223" s="159"/>
      <c r="C223" s="194" t="s">
        <v>797</v>
      </c>
      <c r="D223" s="189"/>
      <c r="E223" s="190">
        <v>2.4000000000000004</v>
      </c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 t="s">
        <v>187</v>
      </c>
      <c r="AH223" s="151">
        <v>0</v>
      </c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22.5" outlineLevel="1" x14ac:dyDescent="0.2">
      <c r="A224" s="170">
        <v>73</v>
      </c>
      <c r="B224" s="171" t="s">
        <v>798</v>
      </c>
      <c r="C224" s="185" t="s">
        <v>799</v>
      </c>
      <c r="D224" s="172" t="s">
        <v>183</v>
      </c>
      <c r="E224" s="173">
        <v>30</v>
      </c>
      <c r="F224" s="174"/>
      <c r="G224" s="175">
        <f>ROUND(E224*F224,2)</f>
        <v>0</v>
      </c>
      <c r="H224" s="162"/>
      <c r="I224" s="161">
        <f>ROUND(E224*H224,2)</f>
        <v>0</v>
      </c>
      <c r="J224" s="162"/>
      <c r="K224" s="161">
        <f>ROUND(E224*J224,2)</f>
        <v>0</v>
      </c>
      <c r="L224" s="161">
        <v>15</v>
      </c>
      <c r="M224" s="161">
        <f>G224*(1+L224/100)</f>
        <v>0</v>
      </c>
      <c r="N224" s="161">
        <v>0</v>
      </c>
      <c r="O224" s="161">
        <f>ROUND(E224*N224,2)</f>
        <v>0</v>
      </c>
      <c r="P224" s="161">
        <v>0.02</v>
      </c>
      <c r="Q224" s="161">
        <f>ROUND(E224*P224,2)</f>
        <v>0.6</v>
      </c>
      <c r="R224" s="161"/>
      <c r="S224" s="161" t="s">
        <v>162</v>
      </c>
      <c r="T224" s="161" t="s">
        <v>184</v>
      </c>
      <c r="U224" s="161">
        <v>0.23</v>
      </c>
      <c r="V224" s="161">
        <f>ROUND(E224*U224,2)</f>
        <v>6.9</v>
      </c>
      <c r="W224" s="16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 t="s">
        <v>185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">
      <c r="A225" s="158"/>
      <c r="B225" s="159"/>
      <c r="C225" s="194" t="s">
        <v>800</v>
      </c>
      <c r="D225" s="189"/>
      <c r="E225" s="190">
        <v>30</v>
      </c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 t="s">
        <v>187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">
      <c r="A226" s="176">
        <v>74</v>
      </c>
      <c r="B226" s="177" t="s">
        <v>445</v>
      </c>
      <c r="C226" s="184" t="s">
        <v>446</v>
      </c>
      <c r="D226" s="178" t="s">
        <v>235</v>
      </c>
      <c r="E226" s="179">
        <v>1</v>
      </c>
      <c r="F226" s="180"/>
      <c r="G226" s="181">
        <f>ROUND(E226*F226,2)</f>
        <v>0</v>
      </c>
      <c r="H226" s="162"/>
      <c r="I226" s="161">
        <f>ROUND(E226*H226,2)</f>
        <v>0</v>
      </c>
      <c r="J226" s="162"/>
      <c r="K226" s="161">
        <f>ROUND(E226*J226,2)</f>
        <v>0</v>
      </c>
      <c r="L226" s="161">
        <v>15</v>
      </c>
      <c r="M226" s="161">
        <f>G226*(1+L226/100)</f>
        <v>0</v>
      </c>
      <c r="N226" s="161">
        <v>0</v>
      </c>
      <c r="O226" s="161">
        <f>ROUND(E226*N226,2)</f>
        <v>0</v>
      </c>
      <c r="P226" s="161">
        <v>0</v>
      </c>
      <c r="Q226" s="161">
        <f>ROUND(E226*P226,2)</f>
        <v>0</v>
      </c>
      <c r="R226" s="161"/>
      <c r="S226" s="161" t="s">
        <v>162</v>
      </c>
      <c r="T226" s="161" t="s">
        <v>184</v>
      </c>
      <c r="U226" s="161">
        <v>0.05</v>
      </c>
      <c r="V226" s="161">
        <f>ROUND(E226*U226,2)</f>
        <v>0.05</v>
      </c>
      <c r="W226" s="16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 t="s">
        <v>185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">
      <c r="A227" s="176">
        <v>75</v>
      </c>
      <c r="B227" s="177" t="s">
        <v>801</v>
      </c>
      <c r="C227" s="184" t="s">
        <v>802</v>
      </c>
      <c r="D227" s="178" t="s">
        <v>235</v>
      </c>
      <c r="E227" s="179">
        <v>1</v>
      </c>
      <c r="F227" s="180"/>
      <c r="G227" s="181">
        <f>ROUND(E227*F227,2)</f>
        <v>0</v>
      </c>
      <c r="H227" s="162"/>
      <c r="I227" s="161">
        <f>ROUND(E227*H227,2)</f>
        <v>0</v>
      </c>
      <c r="J227" s="162"/>
      <c r="K227" s="161">
        <f>ROUND(E227*J227,2)</f>
        <v>0</v>
      </c>
      <c r="L227" s="161">
        <v>15</v>
      </c>
      <c r="M227" s="161">
        <f>G227*(1+L227/100)</f>
        <v>0</v>
      </c>
      <c r="N227" s="161">
        <v>0</v>
      </c>
      <c r="O227" s="161">
        <f>ROUND(E227*N227,2)</f>
        <v>0</v>
      </c>
      <c r="P227" s="161">
        <v>0</v>
      </c>
      <c r="Q227" s="161">
        <f>ROUND(E227*P227,2)</f>
        <v>0</v>
      </c>
      <c r="R227" s="161"/>
      <c r="S227" s="161" t="s">
        <v>162</v>
      </c>
      <c r="T227" s="161" t="s">
        <v>184</v>
      </c>
      <c r="U227" s="161">
        <v>9.0000000000000011E-2</v>
      </c>
      <c r="V227" s="161">
        <f>ROUND(E227*U227,2)</f>
        <v>0.09</v>
      </c>
      <c r="W227" s="16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 t="s">
        <v>185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70">
        <v>76</v>
      </c>
      <c r="B228" s="171" t="s">
        <v>447</v>
      </c>
      <c r="C228" s="185" t="s">
        <v>448</v>
      </c>
      <c r="D228" s="172" t="s">
        <v>183</v>
      </c>
      <c r="E228" s="173">
        <v>1.8900000000000001</v>
      </c>
      <c r="F228" s="174"/>
      <c r="G228" s="175">
        <f>ROUND(E228*F228,2)</f>
        <v>0</v>
      </c>
      <c r="H228" s="162"/>
      <c r="I228" s="161">
        <f>ROUND(E228*H228,2)</f>
        <v>0</v>
      </c>
      <c r="J228" s="162"/>
      <c r="K228" s="161">
        <f>ROUND(E228*J228,2)</f>
        <v>0</v>
      </c>
      <c r="L228" s="161">
        <v>15</v>
      </c>
      <c r="M228" s="161">
        <f>G228*(1+L228/100)</f>
        <v>0</v>
      </c>
      <c r="N228" s="161">
        <v>1.17E-3</v>
      </c>
      <c r="O228" s="161">
        <f>ROUND(E228*N228,2)</f>
        <v>0</v>
      </c>
      <c r="P228" s="161">
        <v>7.6000000000000012E-2</v>
      </c>
      <c r="Q228" s="161">
        <f>ROUND(E228*P228,2)</f>
        <v>0.14000000000000001</v>
      </c>
      <c r="R228" s="161"/>
      <c r="S228" s="161" t="s">
        <v>162</v>
      </c>
      <c r="T228" s="161" t="s">
        <v>184</v>
      </c>
      <c r="U228" s="161">
        <v>0.93900000000000006</v>
      </c>
      <c r="V228" s="161">
        <f>ROUND(E228*U228,2)</f>
        <v>1.77</v>
      </c>
      <c r="W228" s="16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 t="s">
        <v>185</v>
      </c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58"/>
      <c r="B229" s="159"/>
      <c r="C229" s="194" t="s">
        <v>803</v>
      </c>
      <c r="D229" s="189"/>
      <c r="E229" s="190">
        <v>1.8900000000000001</v>
      </c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 t="s">
        <v>187</v>
      </c>
      <c r="AH229" s="151">
        <v>0</v>
      </c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">
      <c r="A230" s="170">
        <v>77</v>
      </c>
      <c r="B230" s="171" t="s">
        <v>804</v>
      </c>
      <c r="C230" s="185" t="s">
        <v>805</v>
      </c>
      <c r="D230" s="172" t="s">
        <v>183</v>
      </c>
      <c r="E230" s="173">
        <v>2.9400000000000004</v>
      </c>
      <c r="F230" s="174"/>
      <c r="G230" s="175">
        <f>ROUND(E230*F230,2)</f>
        <v>0</v>
      </c>
      <c r="H230" s="162"/>
      <c r="I230" s="161">
        <f>ROUND(E230*H230,2)</f>
        <v>0</v>
      </c>
      <c r="J230" s="162"/>
      <c r="K230" s="161">
        <f>ROUND(E230*J230,2)</f>
        <v>0</v>
      </c>
      <c r="L230" s="161">
        <v>15</v>
      </c>
      <c r="M230" s="161">
        <f>G230*(1+L230/100)</f>
        <v>0</v>
      </c>
      <c r="N230" s="161">
        <v>1E-3</v>
      </c>
      <c r="O230" s="161">
        <f>ROUND(E230*N230,2)</f>
        <v>0</v>
      </c>
      <c r="P230" s="161">
        <v>6.3E-2</v>
      </c>
      <c r="Q230" s="161">
        <f>ROUND(E230*P230,2)</f>
        <v>0.19</v>
      </c>
      <c r="R230" s="161"/>
      <c r="S230" s="161" t="s">
        <v>162</v>
      </c>
      <c r="T230" s="161" t="s">
        <v>184</v>
      </c>
      <c r="U230" s="161">
        <v>0.71800000000000008</v>
      </c>
      <c r="V230" s="161">
        <f>ROUND(E230*U230,2)</f>
        <v>2.11</v>
      </c>
      <c r="W230" s="16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 t="s">
        <v>185</v>
      </c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">
      <c r="A231" s="158"/>
      <c r="B231" s="159"/>
      <c r="C231" s="194" t="s">
        <v>806</v>
      </c>
      <c r="D231" s="189"/>
      <c r="E231" s="190">
        <v>2.9400000000000004</v>
      </c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 t="s">
        <v>187</v>
      </c>
      <c r="AH231" s="151">
        <v>0</v>
      </c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">
      <c r="A232" s="176">
        <v>78</v>
      </c>
      <c r="B232" s="177" t="s">
        <v>453</v>
      </c>
      <c r="C232" s="184" t="s">
        <v>454</v>
      </c>
      <c r="D232" s="178" t="s">
        <v>183</v>
      </c>
      <c r="E232" s="179">
        <v>1120</v>
      </c>
      <c r="F232" s="180"/>
      <c r="G232" s="181">
        <f>ROUND(E232*F232,2)</f>
        <v>0</v>
      </c>
      <c r="H232" s="162"/>
      <c r="I232" s="161">
        <f>ROUND(E232*H232,2)</f>
        <v>0</v>
      </c>
      <c r="J232" s="162"/>
      <c r="K232" s="161">
        <f>ROUND(E232*J232,2)</f>
        <v>0</v>
      </c>
      <c r="L232" s="161">
        <v>15</v>
      </c>
      <c r="M232" s="161">
        <f>G232*(1+L232/100)</f>
        <v>0</v>
      </c>
      <c r="N232" s="161">
        <v>0</v>
      </c>
      <c r="O232" s="161">
        <f>ROUND(E232*N232,2)</f>
        <v>0</v>
      </c>
      <c r="P232" s="161">
        <v>2.9000000000000001E-2</v>
      </c>
      <c r="Q232" s="161">
        <f>ROUND(E232*P232,2)</f>
        <v>32.479999999999997</v>
      </c>
      <c r="R232" s="161"/>
      <c r="S232" s="161" t="s">
        <v>162</v>
      </c>
      <c r="T232" s="161" t="s">
        <v>184</v>
      </c>
      <c r="U232" s="161">
        <v>0.1</v>
      </c>
      <c r="V232" s="161">
        <f>ROUND(E232*U232,2)</f>
        <v>112</v>
      </c>
      <c r="W232" s="16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 t="s">
        <v>185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76">
        <v>79</v>
      </c>
      <c r="B233" s="177" t="s">
        <v>455</v>
      </c>
      <c r="C233" s="184" t="s">
        <v>456</v>
      </c>
      <c r="D233" s="178" t="s">
        <v>183</v>
      </c>
      <c r="E233" s="179">
        <v>82.344000000000008</v>
      </c>
      <c r="F233" s="180"/>
      <c r="G233" s="181">
        <f>ROUND(E233*F233,2)</f>
        <v>0</v>
      </c>
      <c r="H233" s="162"/>
      <c r="I233" s="161">
        <f>ROUND(E233*H233,2)</f>
        <v>0</v>
      </c>
      <c r="J233" s="162"/>
      <c r="K233" s="161">
        <f>ROUND(E233*J233,2)</f>
        <v>0</v>
      </c>
      <c r="L233" s="161">
        <v>15</v>
      </c>
      <c r="M233" s="161">
        <f>G233*(1+L233/100)</f>
        <v>0</v>
      </c>
      <c r="N233" s="161">
        <v>0</v>
      </c>
      <c r="O233" s="161">
        <f>ROUND(E233*N233,2)</f>
        <v>0</v>
      </c>
      <c r="P233" s="161">
        <v>5.9000000000000004E-2</v>
      </c>
      <c r="Q233" s="161">
        <f>ROUND(E233*P233,2)</f>
        <v>4.8600000000000003</v>
      </c>
      <c r="R233" s="161"/>
      <c r="S233" s="161" t="s">
        <v>162</v>
      </c>
      <c r="T233" s="161" t="s">
        <v>184</v>
      </c>
      <c r="U233" s="161">
        <v>0.2</v>
      </c>
      <c r="V233" s="161">
        <f>ROUND(E233*U233,2)</f>
        <v>16.47</v>
      </c>
      <c r="W233" s="16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 t="s">
        <v>185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70">
        <v>80</v>
      </c>
      <c r="B234" s="171" t="s">
        <v>457</v>
      </c>
      <c r="C234" s="185" t="s">
        <v>458</v>
      </c>
      <c r="D234" s="172" t="s">
        <v>369</v>
      </c>
      <c r="E234" s="173">
        <v>38</v>
      </c>
      <c r="F234" s="174"/>
      <c r="G234" s="175">
        <f>ROUND(E234*F234,2)</f>
        <v>0</v>
      </c>
      <c r="H234" s="162"/>
      <c r="I234" s="161">
        <f>ROUND(E234*H234,2)</f>
        <v>0</v>
      </c>
      <c r="J234" s="162"/>
      <c r="K234" s="161">
        <f>ROUND(E234*J234,2)</f>
        <v>0</v>
      </c>
      <c r="L234" s="161">
        <v>15</v>
      </c>
      <c r="M234" s="161">
        <f>G234*(1+L234/100)</f>
        <v>0</v>
      </c>
      <c r="N234" s="161">
        <v>0</v>
      </c>
      <c r="O234" s="161">
        <f>ROUND(E234*N234,2)</f>
        <v>0</v>
      </c>
      <c r="P234" s="161">
        <v>1E-3</v>
      </c>
      <c r="Q234" s="161">
        <f>ROUND(E234*P234,2)</f>
        <v>0.04</v>
      </c>
      <c r="R234" s="161"/>
      <c r="S234" s="161" t="s">
        <v>171</v>
      </c>
      <c r="T234" s="161" t="s">
        <v>163</v>
      </c>
      <c r="U234" s="161">
        <v>0</v>
      </c>
      <c r="V234" s="161">
        <f>ROUND(E234*U234,2)</f>
        <v>0</v>
      </c>
      <c r="W234" s="16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 t="s">
        <v>185</v>
      </c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58"/>
      <c r="B235" s="159"/>
      <c r="C235" s="194" t="s">
        <v>807</v>
      </c>
      <c r="D235" s="189"/>
      <c r="E235" s="190">
        <v>2</v>
      </c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 t="s">
        <v>187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">
      <c r="A236" s="158"/>
      <c r="B236" s="159"/>
      <c r="C236" s="194" t="s">
        <v>808</v>
      </c>
      <c r="D236" s="189"/>
      <c r="E236" s="190">
        <v>5</v>
      </c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 t="s">
        <v>187</v>
      </c>
      <c r="AH236" s="151">
        <v>0</v>
      </c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">
      <c r="A237" s="158"/>
      <c r="B237" s="159"/>
      <c r="C237" s="194" t="s">
        <v>809</v>
      </c>
      <c r="D237" s="189"/>
      <c r="E237" s="190">
        <v>3</v>
      </c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 t="s">
        <v>187</v>
      </c>
      <c r="AH237" s="151">
        <v>0</v>
      </c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">
      <c r="A238" s="158"/>
      <c r="B238" s="159"/>
      <c r="C238" s="194" t="s">
        <v>810</v>
      </c>
      <c r="D238" s="189"/>
      <c r="E238" s="190">
        <v>1</v>
      </c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 t="s">
        <v>187</v>
      </c>
      <c r="AH238" s="151">
        <v>0</v>
      </c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">
      <c r="A239" s="158"/>
      <c r="B239" s="159"/>
      <c r="C239" s="194" t="s">
        <v>811</v>
      </c>
      <c r="D239" s="189"/>
      <c r="E239" s="190">
        <v>1</v>
      </c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 t="s">
        <v>187</v>
      </c>
      <c r="AH239" s="151">
        <v>0</v>
      </c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">
      <c r="A240" s="158"/>
      <c r="B240" s="159"/>
      <c r="C240" s="194" t="s">
        <v>812</v>
      </c>
      <c r="D240" s="189"/>
      <c r="E240" s="190">
        <v>1</v>
      </c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 t="s">
        <v>187</v>
      </c>
      <c r="AH240" s="151">
        <v>0</v>
      </c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">
      <c r="A241" s="158"/>
      <c r="B241" s="159"/>
      <c r="C241" s="194" t="s">
        <v>813</v>
      </c>
      <c r="D241" s="189"/>
      <c r="E241" s="190">
        <v>1</v>
      </c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 t="s">
        <v>187</v>
      </c>
      <c r="AH241" s="151">
        <v>0</v>
      </c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 x14ac:dyDescent="0.2">
      <c r="A242" s="158"/>
      <c r="B242" s="159"/>
      <c r="C242" s="194" t="s">
        <v>814</v>
      </c>
      <c r="D242" s="189"/>
      <c r="E242" s="190">
        <v>1</v>
      </c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 t="s">
        <v>187</v>
      </c>
      <c r="AH242" s="151">
        <v>0</v>
      </c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">
      <c r="A243" s="158"/>
      <c r="B243" s="159"/>
      <c r="C243" s="194" t="s">
        <v>815</v>
      </c>
      <c r="D243" s="189"/>
      <c r="E243" s="190">
        <v>22</v>
      </c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 t="s">
        <v>187</v>
      </c>
      <c r="AH243" s="151">
        <v>0</v>
      </c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outlineLevel="1" x14ac:dyDescent="0.2">
      <c r="A244" s="158"/>
      <c r="B244" s="159"/>
      <c r="C244" s="194" t="s">
        <v>816</v>
      </c>
      <c r="D244" s="189"/>
      <c r="E244" s="190">
        <v>1</v>
      </c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 t="s">
        <v>187</v>
      </c>
      <c r="AH244" s="151">
        <v>0</v>
      </c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ht="22.5" outlineLevel="1" x14ac:dyDescent="0.2">
      <c r="A245" s="170">
        <v>81</v>
      </c>
      <c r="B245" s="171" t="s">
        <v>817</v>
      </c>
      <c r="C245" s="185" t="s">
        <v>818</v>
      </c>
      <c r="D245" s="172" t="s">
        <v>183</v>
      </c>
      <c r="E245" s="173">
        <v>30</v>
      </c>
      <c r="F245" s="174"/>
      <c r="G245" s="175">
        <f>ROUND(E245*F245,2)</f>
        <v>0</v>
      </c>
      <c r="H245" s="162"/>
      <c r="I245" s="161">
        <f>ROUND(E245*H245,2)</f>
        <v>0</v>
      </c>
      <c r="J245" s="162"/>
      <c r="K245" s="161">
        <f>ROUND(E245*J245,2)</f>
        <v>0</v>
      </c>
      <c r="L245" s="161">
        <v>15</v>
      </c>
      <c r="M245" s="161">
        <f>G245*(1+L245/100)</f>
        <v>0</v>
      </c>
      <c r="N245" s="161">
        <v>0</v>
      </c>
      <c r="O245" s="161">
        <f>ROUND(E245*N245,2)</f>
        <v>0</v>
      </c>
      <c r="P245" s="161">
        <v>3.5000000000000001E-3</v>
      </c>
      <c r="Q245" s="161">
        <f>ROUND(E245*P245,2)</f>
        <v>0.11</v>
      </c>
      <c r="R245" s="161"/>
      <c r="S245" s="161" t="s">
        <v>171</v>
      </c>
      <c r="T245" s="161" t="s">
        <v>163</v>
      </c>
      <c r="U245" s="161">
        <v>0.16500000000000001</v>
      </c>
      <c r="V245" s="161">
        <f>ROUND(E245*U245,2)</f>
        <v>4.95</v>
      </c>
      <c r="W245" s="16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 t="s">
        <v>185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 x14ac:dyDescent="0.2">
      <c r="A246" s="158"/>
      <c r="B246" s="159"/>
      <c r="C246" s="194" t="s">
        <v>800</v>
      </c>
      <c r="D246" s="189"/>
      <c r="E246" s="190">
        <v>30</v>
      </c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 t="s">
        <v>187</v>
      </c>
      <c r="AH246" s="151">
        <v>0</v>
      </c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x14ac:dyDescent="0.2">
      <c r="A247" s="164" t="s">
        <v>157</v>
      </c>
      <c r="B247" s="165" t="s">
        <v>98</v>
      </c>
      <c r="C247" s="183" t="s">
        <v>99</v>
      </c>
      <c r="D247" s="166"/>
      <c r="E247" s="167"/>
      <c r="F247" s="168"/>
      <c r="G247" s="169">
        <f>SUMIF(AG248:AG248,"&lt;&gt;NOR",G248:G248)</f>
        <v>0</v>
      </c>
      <c r="H247" s="163"/>
      <c r="I247" s="163">
        <f>SUM(I248:I248)</f>
        <v>0</v>
      </c>
      <c r="J247" s="163"/>
      <c r="K247" s="163">
        <f>SUM(K248:K248)</f>
        <v>0</v>
      </c>
      <c r="L247" s="163"/>
      <c r="M247" s="163">
        <f>SUM(M248:M248)</f>
        <v>0</v>
      </c>
      <c r="N247" s="163"/>
      <c r="O247" s="163">
        <f>SUM(O248:O248)</f>
        <v>0</v>
      </c>
      <c r="P247" s="163"/>
      <c r="Q247" s="163">
        <f>SUM(Q248:Q248)</f>
        <v>0</v>
      </c>
      <c r="R247" s="163"/>
      <c r="S247" s="163"/>
      <c r="T247" s="163"/>
      <c r="U247" s="163"/>
      <c r="V247" s="163">
        <f>SUM(V248:V248)</f>
        <v>573.87</v>
      </c>
      <c r="W247" s="163"/>
      <c r="AG247" t="s">
        <v>158</v>
      </c>
    </row>
    <row r="248" spans="1:60" outlineLevel="1" x14ac:dyDescent="0.2">
      <c r="A248" s="176">
        <v>82</v>
      </c>
      <c r="B248" s="177" t="s">
        <v>460</v>
      </c>
      <c r="C248" s="184" t="s">
        <v>461</v>
      </c>
      <c r="D248" s="178" t="s">
        <v>223</v>
      </c>
      <c r="E248" s="179">
        <v>306.55674000000005</v>
      </c>
      <c r="F248" s="180"/>
      <c r="G248" s="181">
        <f>ROUND(E248*F248,2)</f>
        <v>0</v>
      </c>
      <c r="H248" s="162"/>
      <c r="I248" s="161">
        <f>ROUND(E248*H248,2)</f>
        <v>0</v>
      </c>
      <c r="J248" s="162"/>
      <c r="K248" s="161">
        <f>ROUND(E248*J248,2)</f>
        <v>0</v>
      </c>
      <c r="L248" s="161">
        <v>15</v>
      </c>
      <c r="M248" s="161">
        <f>G248*(1+L248/100)</f>
        <v>0</v>
      </c>
      <c r="N248" s="161">
        <v>0</v>
      </c>
      <c r="O248" s="161">
        <f>ROUND(E248*N248,2)</f>
        <v>0</v>
      </c>
      <c r="P248" s="161">
        <v>0</v>
      </c>
      <c r="Q248" s="161">
        <f>ROUND(E248*P248,2)</f>
        <v>0</v>
      </c>
      <c r="R248" s="161"/>
      <c r="S248" s="161" t="s">
        <v>162</v>
      </c>
      <c r="T248" s="161" t="s">
        <v>184</v>
      </c>
      <c r="U248" s="161">
        <v>1.8720000000000001</v>
      </c>
      <c r="V248" s="161">
        <f>ROUND(E248*U248,2)</f>
        <v>573.87</v>
      </c>
      <c r="W248" s="16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 t="s">
        <v>462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x14ac:dyDescent="0.2">
      <c r="A249" s="164" t="s">
        <v>157</v>
      </c>
      <c r="B249" s="165" t="s">
        <v>100</v>
      </c>
      <c r="C249" s="183" t="s">
        <v>101</v>
      </c>
      <c r="D249" s="166"/>
      <c r="E249" s="167"/>
      <c r="F249" s="168"/>
      <c r="G249" s="169">
        <f>SUMIF(AG250:AG254,"&lt;&gt;NOR",G250:G254)</f>
        <v>0</v>
      </c>
      <c r="H249" s="163"/>
      <c r="I249" s="163">
        <f>SUM(I250:I254)</f>
        <v>0</v>
      </c>
      <c r="J249" s="163"/>
      <c r="K249" s="163">
        <f>SUM(K250:K254)</f>
        <v>0</v>
      </c>
      <c r="L249" s="163"/>
      <c r="M249" s="163">
        <f>SUM(M250:M254)</f>
        <v>0</v>
      </c>
      <c r="N249" s="163"/>
      <c r="O249" s="163">
        <f>SUM(O250:O254)</f>
        <v>0.76</v>
      </c>
      <c r="P249" s="163"/>
      <c r="Q249" s="163">
        <f>SUM(Q250:Q254)</f>
        <v>0</v>
      </c>
      <c r="R249" s="163"/>
      <c r="S249" s="163"/>
      <c r="T249" s="163"/>
      <c r="U249" s="163"/>
      <c r="V249" s="163">
        <f>SUM(V250:V254)</f>
        <v>58.860000000000007</v>
      </c>
      <c r="W249" s="163"/>
      <c r="AG249" t="s">
        <v>158</v>
      </c>
    </row>
    <row r="250" spans="1:60" ht="22.5" outlineLevel="1" x14ac:dyDescent="0.2">
      <c r="A250" s="170">
        <v>83</v>
      </c>
      <c r="B250" s="171" t="s">
        <v>463</v>
      </c>
      <c r="C250" s="185" t="s">
        <v>464</v>
      </c>
      <c r="D250" s="172" t="s">
        <v>183</v>
      </c>
      <c r="E250" s="173">
        <v>88</v>
      </c>
      <c r="F250" s="174"/>
      <c r="G250" s="175">
        <f>ROUND(E250*F250,2)</f>
        <v>0</v>
      </c>
      <c r="H250" s="162"/>
      <c r="I250" s="161">
        <f>ROUND(E250*H250,2)</f>
        <v>0</v>
      </c>
      <c r="J250" s="162"/>
      <c r="K250" s="161">
        <f>ROUND(E250*J250,2)</f>
        <v>0</v>
      </c>
      <c r="L250" s="161">
        <v>15</v>
      </c>
      <c r="M250" s="161">
        <f>G250*(1+L250/100)</f>
        <v>0</v>
      </c>
      <c r="N250" s="161">
        <v>7.1000000000000002E-4</v>
      </c>
      <c r="O250" s="161">
        <f>ROUND(E250*N250,2)</f>
        <v>0.06</v>
      </c>
      <c r="P250" s="161">
        <v>0</v>
      </c>
      <c r="Q250" s="161">
        <f>ROUND(E250*P250,2)</f>
        <v>0</v>
      </c>
      <c r="R250" s="161"/>
      <c r="S250" s="161" t="s">
        <v>162</v>
      </c>
      <c r="T250" s="161" t="s">
        <v>184</v>
      </c>
      <c r="U250" s="161">
        <v>0.34</v>
      </c>
      <c r="V250" s="161">
        <f>ROUND(E250*U250,2)</f>
        <v>29.92</v>
      </c>
      <c r="W250" s="16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 t="s">
        <v>185</v>
      </c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outlineLevel="1" x14ac:dyDescent="0.2">
      <c r="A251" s="158"/>
      <c r="B251" s="159"/>
      <c r="C251" s="194" t="s">
        <v>794</v>
      </c>
      <c r="D251" s="189"/>
      <c r="E251" s="190">
        <v>88</v>
      </c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 t="s">
        <v>187</v>
      </c>
      <c r="AH251" s="151">
        <v>0</v>
      </c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ht="22.5" outlineLevel="1" x14ac:dyDescent="0.2">
      <c r="A252" s="170">
        <v>84</v>
      </c>
      <c r="B252" s="171" t="s">
        <v>470</v>
      </c>
      <c r="C252" s="185" t="s">
        <v>471</v>
      </c>
      <c r="D252" s="172" t="s">
        <v>183</v>
      </c>
      <c r="E252" s="173">
        <v>88</v>
      </c>
      <c r="F252" s="174"/>
      <c r="G252" s="175">
        <f>ROUND(E252*F252,2)</f>
        <v>0</v>
      </c>
      <c r="H252" s="162"/>
      <c r="I252" s="161">
        <f>ROUND(E252*H252,2)</f>
        <v>0</v>
      </c>
      <c r="J252" s="162"/>
      <c r="K252" s="161">
        <f>ROUND(E252*J252,2)</f>
        <v>0</v>
      </c>
      <c r="L252" s="161">
        <v>15</v>
      </c>
      <c r="M252" s="161">
        <f>G252*(1+L252/100)</f>
        <v>0</v>
      </c>
      <c r="N252" s="161">
        <v>7.9400000000000009E-3</v>
      </c>
      <c r="O252" s="161">
        <f>ROUND(E252*N252,2)</f>
        <v>0.7</v>
      </c>
      <c r="P252" s="161">
        <v>0</v>
      </c>
      <c r="Q252" s="161">
        <f>ROUND(E252*P252,2)</f>
        <v>0</v>
      </c>
      <c r="R252" s="161"/>
      <c r="S252" s="161" t="s">
        <v>162</v>
      </c>
      <c r="T252" s="161" t="s">
        <v>184</v>
      </c>
      <c r="U252" s="161">
        <v>0.32769000000000004</v>
      </c>
      <c r="V252" s="161">
        <f>ROUND(E252*U252,2)</f>
        <v>28.84</v>
      </c>
      <c r="W252" s="16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 t="s">
        <v>468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">
      <c r="A253" s="158"/>
      <c r="B253" s="159"/>
      <c r="C253" s="194" t="s">
        <v>819</v>
      </c>
      <c r="D253" s="189"/>
      <c r="E253" s="190">
        <v>88</v>
      </c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 t="s">
        <v>187</v>
      </c>
      <c r="AH253" s="151">
        <v>0</v>
      </c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">
      <c r="A254" s="176">
        <v>85</v>
      </c>
      <c r="B254" s="177" t="s">
        <v>472</v>
      </c>
      <c r="C254" s="184" t="s">
        <v>473</v>
      </c>
      <c r="D254" s="178" t="s">
        <v>223</v>
      </c>
      <c r="E254" s="179">
        <v>6.2480000000000001E-2</v>
      </c>
      <c r="F254" s="180"/>
      <c r="G254" s="181">
        <f>ROUND(E254*F254,2)</f>
        <v>0</v>
      </c>
      <c r="H254" s="162"/>
      <c r="I254" s="161">
        <f>ROUND(E254*H254,2)</f>
        <v>0</v>
      </c>
      <c r="J254" s="162"/>
      <c r="K254" s="161">
        <f>ROUND(E254*J254,2)</f>
        <v>0</v>
      </c>
      <c r="L254" s="161">
        <v>15</v>
      </c>
      <c r="M254" s="161">
        <f>G254*(1+L254/100)</f>
        <v>0</v>
      </c>
      <c r="N254" s="161">
        <v>0</v>
      </c>
      <c r="O254" s="161">
        <f>ROUND(E254*N254,2)</f>
        <v>0</v>
      </c>
      <c r="P254" s="161">
        <v>0</v>
      </c>
      <c r="Q254" s="161">
        <f>ROUND(E254*P254,2)</f>
        <v>0</v>
      </c>
      <c r="R254" s="161"/>
      <c r="S254" s="161" t="s">
        <v>162</v>
      </c>
      <c r="T254" s="161" t="s">
        <v>184</v>
      </c>
      <c r="U254" s="161">
        <v>1.5670000000000002</v>
      </c>
      <c r="V254" s="161">
        <f>ROUND(E254*U254,2)</f>
        <v>0.1</v>
      </c>
      <c r="W254" s="16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 t="s">
        <v>462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x14ac:dyDescent="0.2">
      <c r="A255" s="164" t="s">
        <v>157</v>
      </c>
      <c r="B255" s="165" t="s">
        <v>102</v>
      </c>
      <c r="C255" s="183" t="s">
        <v>103</v>
      </c>
      <c r="D255" s="166"/>
      <c r="E255" s="167"/>
      <c r="F255" s="168"/>
      <c r="G255" s="169">
        <f>SUMIF(AG256:AG264,"&lt;&gt;NOR",G256:G264)</f>
        <v>0</v>
      </c>
      <c r="H255" s="163"/>
      <c r="I255" s="163">
        <f>SUM(I256:I264)</f>
        <v>0</v>
      </c>
      <c r="J255" s="163"/>
      <c r="K255" s="163">
        <f>SUM(K256:K264)</f>
        <v>0</v>
      </c>
      <c r="L255" s="163"/>
      <c r="M255" s="163">
        <f>SUM(M256:M264)</f>
        <v>0</v>
      </c>
      <c r="N255" s="163"/>
      <c r="O255" s="163">
        <f>SUM(O256:O264)</f>
        <v>3.9699999999999998</v>
      </c>
      <c r="P255" s="163"/>
      <c r="Q255" s="163">
        <f>SUM(Q256:Q264)</f>
        <v>0</v>
      </c>
      <c r="R255" s="163"/>
      <c r="S255" s="163"/>
      <c r="T255" s="163"/>
      <c r="U255" s="163"/>
      <c r="V255" s="163">
        <f>SUM(V256:V264)</f>
        <v>151.91000000000003</v>
      </c>
      <c r="W255" s="163"/>
      <c r="AG255" t="s">
        <v>158</v>
      </c>
    </row>
    <row r="256" spans="1:60" ht="22.5" outlineLevel="1" x14ac:dyDescent="0.2">
      <c r="A256" s="170">
        <v>86</v>
      </c>
      <c r="B256" s="171" t="s">
        <v>476</v>
      </c>
      <c r="C256" s="185" t="s">
        <v>477</v>
      </c>
      <c r="D256" s="172" t="s">
        <v>183</v>
      </c>
      <c r="E256" s="173">
        <v>31.35</v>
      </c>
      <c r="F256" s="174"/>
      <c r="G256" s="175">
        <f>ROUND(E256*F256,2)</f>
        <v>0</v>
      </c>
      <c r="H256" s="162"/>
      <c r="I256" s="161">
        <f>ROUND(E256*H256,2)</f>
        <v>0</v>
      </c>
      <c r="J256" s="162"/>
      <c r="K256" s="161">
        <f>ROUND(E256*J256,2)</f>
        <v>0</v>
      </c>
      <c r="L256" s="161">
        <v>15</v>
      </c>
      <c r="M256" s="161">
        <f>G256*(1+L256/100)</f>
        <v>0</v>
      </c>
      <c r="N256" s="161">
        <v>3.0000000000000003E-4</v>
      </c>
      <c r="O256" s="161">
        <f>ROUND(E256*N256,2)</f>
        <v>0.01</v>
      </c>
      <c r="P256" s="161">
        <v>0</v>
      </c>
      <c r="Q256" s="161">
        <f>ROUND(E256*P256,2)</f>
        <v>0</v>
      </c>
      <c r="R256" s="161"/>
      <c r="S256" s="161" t="s">
        <v>162</v>
      </c>
      <c r="T256" s="161" t="s">
        <v>184</v>
      </c>
      <c r="U256" s="161">
        <v>2.75E-2</v>
      </c>
      <c r="V256" s="161">
        <f>ROUND(E256*U256,2)</f>
        <v>0.86</v>
      </c>
      <c r="W256" s="16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 t="s">
        <v>185</v>
      </c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 x14ac:dyDescent="0.2">
      <c r="A257" s="158"/>
      <c r="B257" s="159"/>
      <c r="C257" s="194" t="s">
        <v>820</v>
      </c>
      <c r="D257" s="189"/>
      <c r="E257" s="190">
        <v>31.35</v>
      </c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 t="s">
        <v>187</v>
      </c>
      <c r="AH257" s="151">
        <v>0</v>
      </c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ht="22.5" outlineLevel="1" x14ac:dyDescent="0.2">
      <c r="A258" s="170">
        <v>87</v>
      </c>
      <c r="B258" s="171" t="s">
        <v>478</v>
      </c>
      <c r="C258" s="185" t="s">
        <v>479</v>
      </c>
      <c r="D258" s="172" t="s">
        <v>183</v>
      </c>
      <c r="E258" s="173">
        <v>652</v>
      </c>
      <c r="F258" s="174"/>
      <c r="G258" s="175">
        <f>ROUND(E258*F258,2)</f>
        <v>0</v>
      </c>
      <c r="H258" s="162"/>
      <c r="I258" s="161">
        <f>ROUND(E258*H258,2)</f>
        <v>0</v>
      </c>
      <c r="J258" s="162"/>
      <c r="K258" s="161">
        <f>ROUND(E258*J258,2)</f>
        <v>0</v>
      </c>
      <c r="L258" s="161">
        <v>15</v>
      </c>
      <c r="M258" s="161">
        <f>G258*(1+L258/100)</f>
        <v>0</v>
      </c>
      <c r="N258" s="161">
        <v>5.5300000000000002E-3</v>
      </c>
      <c r="O258" s="161">
        <f>ROUND(E258*N258,2)</f>
        <v>3.61</v>
      </c>
      <c r="P258" s="161">
        <v>0</v>
      </c>
      <c r="Q258" s="161">
        <f>ROUND(E258*P258,2)</f>
        <v>0</v>
      </c>
      <c r="R258" s="161"/>
      <c r="S258" s="161" t="s">
        <v>162</v>
      </c>
      <c r="T258" s="161" t="s">
        <v>184</v>
      </c>
      <c r="U258" s="161">
        <v>0.2</v>
      </c>
      <c r="V258" s="161">
        <f>ROUND(E258*U258,2)</f>
        <v>130.4</v>
      </c>
      <c r="W258" s="16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 t="s">
        <v>185</v>
      </c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 x14ac:dyDescent="0.2">
      <c r="A259" s="158"/>
      <c r="B259" s="159"/>
      <c r="C259" s="194" t="s">
        <v>480</v>
      </c>
      <c r="D259" s="189"/>
      <c r="E259" s="190">
        <v>652</v>
      </c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 t="s">
        <v>187</v>
      </c>
      <c r="AH259" s="151">
        <v>0</v>
      </c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22.5" outlineLevel="1" x14ac:dyDescent="0.2">
      <c r="A260" s="170">
        <v>88</v>
      </c>
      <c r="B260" s="171" t="s">
        <v>481</v>
      </c>
      <c r="C260" s="185" t="s">
        <v>482</v>
      </c>
      <c r="D260" s="172" t="s">
        <v>183</v>
      </c>
      <c r="E260" s="173">
        <v>31.35</v>
      </c>
      <c r="F260" s="174"/>
      <c r="G260" s="175">
        <f>ROUND(E260*F260,2)</f>
        <v>0</v>
      </c>
      <c r="H260" s="162"/>
      <c r="I260" s="161">
        <f>ROUND(E260*H260,2)</f>
        <v>0</v>
      </c>
      <c r="J260" s="162"/>
      <c r="K260" s="161">
        <f>ROUND(E260*J260,2)</f>
        <v>0</v>
      </c>
      <c r="L260" s="161">
        <v>15</v>
      </c>
      <c r="M260" s="161">
        <f>G260*(1+L260/100)</f>
        <v>0</v>
      </c>
      <c r="N260" s="161">
        <v>1.1050000000000001E-2</v>
      </c>
      <c r="O260" s="161">
        <f>ROUND(E260*N260,2)</f>
        <v>0.35</v>
      </c>
      <c r="P260" s="161">
        <v>0</v>
      </c>
      <c r="Q260" s="161">
        <f>ROUND(E260*P260,2)</f>
        <v>0</v>
      </c>
      <c r="R260" s="161"/>
      <c r="S260" s="161" t="s">
        <v>162</v>
      </c>
      <c r="T260" s="161" t="s">
        <v>184</v>
      </c>
      <c r="U260" s="161">
        <v>0.4</v>
      </c>
      <c r="V260" s="161">
        <f>ROUND(E260*U260,2)</f>
        <v>12.54</v>
      </c>
      <c r="W260" s="16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 t="s">
        <v>185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">
      <c r="A261" s="158"/>
      <c r="B261" s="159"/>
      <c r="C261" s="194" t="s">
        <v>821</v>
      </c>
      <c r="D261" s="189"/>
      <c r="E261" s="190">
        <v>31.35</v>
      </c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 t="s">
        <v>187</v>
      </c>
      <c r="AH261" s="151">
        <v>0</v>
      </c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">
      <c r="A262" s="170">
        <v>89</v>
      </c>
      <c r="B262" s="171" t="s">
        <v>822</v>
      </c>
      <c r="C262" s="185" t="s">
        <v>823</v>
      </c>
      <c r="D262" s="172" t="s">
        <v>505</v>
      </c>
      <c r="E262" s="173">
        <v>7</v>
      </c>
      <c r="F262" s="174"/>
      <c r="G262" s="175">
        <f>ROUND(E262*F262,2)</f>
        <v>0</v>
      </c>
      <c r="H262" s="162"/>
      <c r="I262" s="161">
        <f>ROUND(E262*H262,2)</f>
        <v>0</v>
      </c>
      <c r="J262" s="162"/>
      <c r="K262" s="161">
        <f>ROUND(E262*J262,2)</f>
        <v>0</v>
      </c>
      <c r="L262" s="161">
        <v>15</v>
      </c>
      <c r="M262" s="161">
        <f>G262*(1+L262/100)</f>
        <v>0</v>
      </c>
      <c r="N262" s="161">
        <v>0</v>
      </c>
      <c r="O262" s="161">
        <f>ROUND(E262*N262,2)</f>
        <v>0</v>
      </c>
      <c r="P262" s="161">
        <v>0</v>
      </c>
      <c r="Q262" s="161">
        <f>ROUND(E262*P262,2)</f>
        <v>0</v>
      </c>
      <c r="R262" s="161"/>
      <c r="S262" s="161" t="s">
        <v>171</v>
      </c>
      <c r="T262" s="161" t="s">
        <v>163</v>
      </c>
      <c r="U262" s="161">
        <v>0</v>
      </c>
      <c r="V262" s="161">
        <f>ROUND(E262*U262,2)</f>
        <v>0</v>
      </c>
      <c r="W262" s="16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 t="s">
        <v>185</v>
      </c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1" x14ac:dyDescent="0.2">
      <c r="A263" s="158"/>
      <c r="B263" s="159"/>
      <c r="C263" s="194" t="s">
        <v>824</v>
      </c>
      <c r="D263" s="189"/>
      <c r="E263" s="190">
        <v>7</v>
      </c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 t="s">
        <v>187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outlineLevel="1" x14ac:dyDescent="0.2">
      <c r="A264" s="176">
        <v>90</v>
      </c>
      <c r="B264" s="177" t="s">
        <v>489</v>
      </c>
      <c r="C264" s="184" t="s">
        <v>490</v>
      </c>
      <c r="D264" s="178" t="s">
        <v>223</v>
      </c>
      <c r="E264" s="179">
        <v>3.9613800000000001</v>
      </c>
      <c r="F264" s="180"/>
      <c r="G264" s="181">
        <f>ROUND(E264*F264,2)</f>
        <v>0</v>
      </c>
      <c r="H264" s="162"/>
      <c r="I264" s="161">
        <f>ROUND(E264*H264,2)</f>
        <v>0</v>
      </c>
      <c r="J264" s="162"/>
      <c r="K264" s="161">
        <f>ROUND(E264*J264,2)</f>
        <v>0</v>
      </c>
      <c r="L264" s="161">
        <v>15</v>
      </c>
      <c r="M264" s="161">
        <f>G264*(1+L264/100)</f>
        <v>0</v>
      </c>
      <c r="N264" s="161">
        <v>0</v>
      </c>
      <c r="O264" s="161">
        <f>ROUND(E264*N264,2)</f>
        <v>0</v>
      </c>
      <c r="P264" s="161">
        <v>0</v>
      </c>
      <c r="Q264" s="161">
        <f>ROUND(E264*P264,2)</f>
        <v>0</v>
      </c>
      <c r="R264" s="161"/>
      <c r="S264" s="161" t="s">
        <v>162</v>
      </c>
      <c r="T264" s="161" t="s">
        <v>184</v>
      </c>
      <c r="U264" s="161">
        <v>2.048</v>
      </c>
      <c r="V264" s="161">
        <f>ROUND(E264*U264,2)</f>
        <v>8.11</v>
      </c>
      <c r="W264" s="16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 t="s">
        <v>462</v>
      </c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x14ac:dyDescent="0.2">
      <c r="A265" s="164" t="s">
        <v>157</v>
      </c>
      <c r="B265" s="165" t="s">
        <v>104</v>
      </c>
      <c r="C265" s="183" t="s">
        <v>105</v>
      </c>
      <c r="D265" s="166"/>
      <c r="E265" s="167"/>
      <c r="F265" s="168"/>
      <c r="G265" s="169">
        <f>SUMIF(AG266:AG282,"&lt;&gt;NOR",G266:G282)</f>
        <v>0</v>
      </c>
      <c r="H265" s="163"/>
      <c r="I265" s="163">
        <f>SUM(I266:I282)</f>
        <v>0</v>
      </c>
      <c r="J265" s="163"/>
      <c r="K265" s="163">
        <f>SUM(K266:K282)</f>
        <v>0</v>
      </c>
      <c r="L265" s="163"/>
      <c r="M265" s="163">
        <f>SUM(M266:M282)</f>
        <v>0</v>
      </c>
      <c r="N265" s="163"/>
      <c r="O265" s="163">
        <f>SUM(O266:O282)</f>
        <v>2.25</v>
      </c>
      <c r="P265" s="163"/>
      <c r="Q265" s="163">
        <f>SUM(Q266:Q282)</f>
        <v>0</v>
      </c>
      <c r="R265" s="163"/>
      <c r="S265" s="163"/>
      <c r="T265" s="163"/>
      <c r="U265" s="163"/>
      <c r="V265" s="163">
        <f>SUM(V266:V282)</f>
        <v>160.91</v>
      </c>
      <c r="W265" s="163"/>
      <c r="AG265" t="s">
        <v>158</v>
      </c>
    </row>
    <row r="266" spans="1:60" ht="22.5" outlineLevel="1" x14ac:dyDescent="0.2">
      <c r="A266" s="170">
        <v>91</v>
      </c>
      <c r="B266" s="171" t="s">
        <v>825</v>
      </c>
      <c r="C266" s="185" t="s">
        <v>826</v>
      </c>
      <c r="D266" s="172" t="s">
        <v>183</v>
      </c>
      <c r="E266" s="173">
        <v>29.330000000000002</v>
      </c>
      <c r="F266" s="174"/>
      <c r="G266" s="175">
        <f>ROUND(E266*F266,2)</f>
        <v>0</v>
      </c>
      <c r="H266" s="162"/>
      <c r="I266" s="161">
        <f>ROUND(E266*H266,2)</f>
        <v>0</v>
      </c>
      <c r="J266" s="162"/>
      <c r="K266" s="161">
        <f>ROUND(E266*J266,2)</f>
        <v>0</v>
      </c>
      <c r="L266" s="161">
        <v>15</v>
      </c>
      <c r="M266" s="161">
        <f>G266*(1+L266/100)</f>
        <v>0</v>
      </c>
      <c r="N266" s="161">
        <v>8.3000000000000001E-4</v>
      </c>
      <c r="O266" s="161">
        <f>ROUND(E266*N266,2)</f>
        <v>0.02</v>
      </c>
      <c r="P266" s="161">
        <v>0</v>
      </c>
      <c r="Q266" s="161">
        <f>ROUND(E266*P266,2)</f>
        <v>0</v>
      </c>
      <c r="R266" s="161"/>
      <c r="S266" s="161" t="s">
        <v>162</v>
      </c>
      <c r="T266" s="161" t="s">
        <v>184</v>
      </c>
      <c r="U266" s="161">
        <v>0.46200000000000002</v>
      </c>
      <c r="V266" s="161">
        <f>ROUND(E266*U266,2)</f>
        <v>13.55</v>
      </c>
      <c r="W266" s="16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 t="s">
        <v>185</v>
      </c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 x14ac:dyDescent="0.2">
      <c r="A267" s="158"/>
      <c r="B267" s="159"/>
      <c r="C267" s="194" t="s">
        <v>704</v>
      </c>
      <c r="D267" s="189"/>
      <c r="E267" s="190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 t="s">
        <v>187</v>
      </c>
      <c r="AH267" s="151">
        <v>0</v>
      </c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outlineLevel="1" x14ac:dyDescent="0.2">
      <c r="A268" s="158"/>
      <c r="B268" s="159"/>
      <c r="C268" s="194" t="s">
        <v>705</v>
      </c>
      <c r="D268" s="189"/>
      <c r="E268" s="190">
        <v>7.82</v>
      </c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 t="s">
        <v>187</v>
      </c>
      <c r="AH268" s="151">
        <v>0</v>
      </c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">
      <c r="A269" s="158"/>
      <c r="B269" s="159"/>
      <c r="C269" s="194" t="s">
        <v>706</v>
      </c>
      <c r="D269" s="189"/>
      <c r="E269" s="190">
        <v>8.6100000000000012</v>
      </c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 t="s">
        <v>187</v>
      </c>
      <c r="AH269" s="151">
        <v>0</v>
      </c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1" x14ac:dyDescent="0.2">
      <c r="A270" s="158"/>
      <c r="B270" s="159"/>
      <c r="C270" s="194" t="s">
        <v>707</v>
      </c>
      <c r="D270" s="189"/>
      <c r="E270" s="190">
        <v>2.02</v>
      </c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 t="s">
        <v>187</v>
      </c>
      <c r="AH270" s="151">
        <v>0</v>
      </c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 x14ac:dyDescent="0.2">
      <c r="A271" s="158"/>
      <c r="B271" s="159"/>
      <c r="C271" s="194" t="s">
        <v>708</v>
      </c>
      <c r="D271" s="189"/>
      <c r="E271" s="190">
        <v>10.88</v>
      </c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 t="s">
        <v>187</v>
      </c>
      <c r="AH271" s="151">
        <v>0</v>
      </c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ht="22.5" outlineLevel="1" x14ac:dyDescent="0.2">
      <c r="A272" s="170">
        <v>92</v>
      </c>
      <c r="B272" s="171" t="s">
        <v>491</v>
      </c>
      <c r="C272" s="185" t="s">
        <v>492</v>
      </c>
      <c r="D272" s="172" t="s">
        <v>183</v>
      </c>
      <c r="E272" s="173">
        <v>652</v>
      </c>
      <c r="F272" s="174"/>
      <c r="G272" s="175">
        <f>ROUND(E272*F272,2)</f>
        <v>0</v>
      </c>
      <c r="H272" s="162"/>
      <c r="I272" s="161">
        <f>ROUND(E272*H272,2)</f>
        <v>0</v>
      </c>
      <c r="J272" s="162"/>
      <c r="K272" s="161">
        <f>ROUND(E272*J272,2)</f>
        <v>0</v>
      </c>
      <c r="L272" s="161">
        <v>15</v>
      </c>
      <c r="M272" s="161">
        <f>G272*(1+L272/100)</f>
        <v>0</v>
      </c>
      <c r="N272" s="161">
        <v>0</v>
      </c>
      <c r="O272" s="161">
        <f>ROUND(E272*N272,2)</f>
        <v>0</v>
      </c>
      <c r="P272" s="161">
        <v>0</v>
      </c>
      <c r="Q272" s="161">
        <f>ROUND(E272*P272,2)</f>
        <v>0</v>
      </c>
      <c r="R272" s="161"/>
      <c r="S272" s="161" t="s">
        <v>162</v>
      </c>
      <c r="T272" s="161" t="s">
        <v>184</v>
      </c>
      <c r="U272" s="161">
        <v>0.15000000000000002</v>
      </c>
      <c r="V272" s="161">
        <f>ROUND(E272*U272,2)</f>
        <v>97.8</v>
      </c>
      <c r="W272" s="16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 t="s">
        <v>185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 x14ac:dyDescent="0.2">
      <c r="A273" s="158"/>
      <c r="B273" s="159"/>
      <c r="C273" s="194" t="s">
        <v>493</v>
      </c>
      <c r="D273" s="189"/>
      <c r="E273" s="190">
        <v>652</v>
      </c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 t="s">
        <v>187</v>
      </c>
      <c r="AH273" s="151">
        <v>0</v>
      </c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1" x14ac:dyDescent="0.2">
      <c r="A274" s="176">
        <v>93</v>
      </c>
      <c r="B274" s="177" t="s">
        <v>494</v>
      </c>
      <c r="C274" s="184" t="s">
        <v>495</v>
      </c>
      <c r="D274" s="178" t="s">
        <v>183</v>
      </c>
      <c r="E274" s="179">
        <v>652</v>
      </c>
      <c r="F274" s="180"/>
      <c r="G274" s="181">
        <f>ROUND(E274*F274,2)</f>
        <v>0</v>
      </c>
      <c r="H274" s="162"/>
      <c r="I274" s="161">
        <f>ROUND(E274*H274,2)</f>
        <v>0</v>
      </c>
      <c r="J274" s="162"/>
      <c r="K274" s="161">
        <f>ROUND(E274*J274,2)</f>
        <v>0</v>
      </c>
      <c r="L274" s="161">
        <v>15</v>
      </c>
      <c r="M274" s="161">
        <f>G274*(1+L274/100)</f>
        <v>0</v>
      </c>
      <c r="N274" s="161">
        <v>1.0000000000000001E-5</v>
      </c>
      <c r="O274" s="161">
        <f>ROUND(E274*N274,2)</f>
        <v>0.01</v>
      </c>
      <c r="P274" s="161">
        <v>0</v>
      </c>
      <c r="Q274" s="161">
        <f>ROUND(E274*P274,2)</f>
        <v>0</v>
      </c>
      <c r="R274" s="161"/>
      <c r="S274" s="161" t="s">
        <v>162</v>
      </c>
      <c r="T274" s="161" t="s">
        <v>184</v>
      </c>
      <c r="U274" s="161">
        <v>7.0000000000000007E-2</v>
      </c>
      <c r="V274" s="161">
        <f>ROUND(E274*U274,2)</f>
        <v>45.64</v>
      </c>
      <c r="W274" s="16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 t="s">
        <v>185</v>
      </c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1" x14ac:dyDescent="0.2">
      <c r="A275" s="170">
        <v>94</v>
      </c>
      <c r="B275" s="171" t="s">
        <v>496</v>
      </c>
      <c r="C275" s="185" t="s">
        <v>497</v>
      </c>
      <c r="D275" s="172" t="s">
        <v>183</v>
      </c>
      <c r="E275" s="173">
        <v>1399.9965000000002</v>
      </c>
      <c r="F275" s="174"/>
      <c r="G275" s="175">
        <f>ROUND(E275*F275,2)</f>
        <v>0</v>
      </c>
      <c r="H275" s="162"/>
      <c r="I275" s="161">
        <f>ROUND(E275*H275,2)</f>
        <v>0</v>
      </c>
      <c r="J275" s="162"/>
      <c r="K275" s="161">
        <f>ROUND(E275*J275,2)</f>
        <v>0</v>
      </c>
      <c r="L275" s="161">
        <v>15</v>
      </c>
      <c r="M275" s="161">
        <f>G275*(1+L275/100)</f>
        <v>0</v>
      </c>
      <c r="N275" s="161">
        <v>1.5E-3</v>
      </c>
      <c r="O275" s="161">
        <f>ROUND(E275*N275,2)</f>
        <v>2.1</v>
      </c>
      <c r="P275" s="161">
        <v>0</v>
      </c>
      <c r="Q275" s="161">
        <f>ROUND(E275*P275,2)</f>
        <v>0</v>
      </c>
      <c r="R275" s="161" t="s">
        <v>224</v>
      </c>
      <c r="S275" s="161" t="s">
        <v>162</v>
      </c>
      <c r="T275" s="161" t="s">
        <v>184</v>
      </c>
      <c r="U275" s="161">
        <v>0</v>
      </c>
      <c r="V275" s="161">
        <f>ROUND(E275*U275,2)</f>
        <v>0</v>
      </c>
      <c r="W275" s="16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 t="s">
        <v>225</v>
      </c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1" x14ac:dyDescent="0.2">
      <c r="A276" s="158"/>
      <c r="B276" s="159"/>
      <c r="C276" s="194" t="s">
        <v>498</v>
      </c>
      <c r="D276" s="189"/>
      <c r="E276" s="190">
        <v>1369.2</v>
      </c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 t="s">
        <v>187</v>
      </c>
      <c r="AH276" s="151">
        <v>0</v>
      </c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outlineLevel="1" x14ac:dyDescent="0.2">
      <c r="A277" s="158"/>
      <c r="B277" s="159"/>
      <c r="C277" s="194" t="s">
        <v>827</v>
      </c>
      <c r="D277" s="189"/>
      <c r="E277" s="190">
        <v>30.796500000000002</v>
      </c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 t="s">
        <v>187</v>
      </c>
      <c r="AH277" s="151">
        <v>0</v>
      </c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outlineLevel="1" x14ac:dyDescent="0.2">
      <c r="A278" s="170">
        <v>95</v>
      </c>
      <c r="B278" s="171" t="s">
        <v>828</v>
      </c>
      <c r="C278" s="185" t="s">
        <v>829</v>
      </c>
      <c r="D278" s="172" t="s">
        <v>183</v>
      </c>
      <c r="E278" s="173">
        <v>30.796500000000002</v>
      </c>
      <c r="F278" s="174"/>
      <c r="G278" s="175">
        <f>ROUND(E278*F278,2)</f>
        <v>0</v>
      </c>
      <c r="H278" s="162"/>
      <c r="I278" s="161">
        <f>ROUND(E278*H278,2)</f>
        <v>0</v>
      </c>
      <c r="J278" s="162"/>
      <c r="K278" s="161">
        <f>ROUND(E278*J278,2)</f>
        <v>0</v>
      </c>
      <c r="L278" s="161">
        <v>15</v>
      </c>
      <c r="M278" s="161">
        <f>G278*(1+L278/100)</f>
        <v>0</v>
      </c>
      <c r="N278" s="161">
        <v>1.8000000000000002E-3</v>
      </c>
      <c r="O278" s="161">
        <f>ROUND(E278*N278,2)</f>
        <v>0.06</v>
      </c>
      <c r="P278" s="161">
        <v>0</v>
      </c>
      <c r="Q278" s="161">
        <f>ROUND(E278*P278,2)</f>
        <v>0</v>
      </c>
      <c r="R278" s="161" t="s">
        <v>224</v>
      </c>
      <c r="S278" s="161" t="s">
        <v>162</v>
      </c>
      <c r="T278" s="161" t="s">
        <v>184</v>
      </c>
      <c r="U278" s="161">
        <v>0</v>
      </c>
      <c r="V278" s="161">
        <f>ROUND(E278*U278,2)</f>
        <v>0</v>
      </c>
      <c r="W278" s="16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 t="s">
        <v>225</v>
      </c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 x14ac:dyDescent="0.2">
      <c r="A279" s="158"/>
      <c r="B279" s="159"/>
      <c r="C279" s="194" t="s">
        <v>827</v>
      </c>
      <c r="D279" s="189"/>
      <c r="E279" s="190">
        <v>30.796500000000002</v>
      </c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 t="s">
        <v>187</v>
      </c>
      <c r="AH279" s="151">
        <v>0</v>
      </c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 x14ac:dyDescent="0.2">
      <c r="A280" s="170">
        <v>96</v>
      </c>
      <c r="B280" s="171" t="s">
        <v>830</v>
      </c>
      <c r="C280" s="185" t="s">
        <v>831</v>
      </c>
      <c r="D280" s="172" t="s">
        <v>183</v>
      </c>
      <c r="E280" s="173">
        <v>30.796500000000002</v>
      </c>
      <c r="F280" s="174"/>
      <c r="G280" s="175">
        <f>ROUND(E280*F280,2)</f>
        <v>0</v>
      </c>
      <c r="H280" s="162"/>
      <c r="I280" s="161">
        <f>ROUND(E280*H280,2)</f>
        <v>0</v>
      </c>
      <c r="J280" s="162"/>
      <c r="K280" s="161">
        <f>ROUND(E280*J280,2)</f>
        <v>0</v>
      </c>
      <c r="L280" s="161">
        <v>15</v>
      </c>
      <c r="M280" s="161">
        <f>G280*(1+L280/100)</f>
        <v>0</v>
      </c>
      <c r="N280" s="161">
        <v>2.1000000000000003E-3</v>
      </c>
      <c r="O280" s="161">
        <f>ROUND(E280*N280,2)</f>
        <v>0.06</v>
      </c>
      <c r="P280" s="161">
        <v>0</v>
      </c>
      <c r="Q280" s="161">
        <f>ROUND(E280*P280,2)</f>
        <v>0</v>
      </c>
      <c r="R280" s="161" t="s">
        <v>224</v>
      </c>
      <c r="S280" s="161" t="s">
        <v>162</v>
      </c>
      <c r="T280" s="161" t="s">
        <v>184</v>
      </c>
      <c r="U280" s="161">
        <v>0</v>
      </c>
      <c r="V280" s="161">
        <f>ROUND(E280*U280,2)</f>
        <v>0</v>
      </c>
      <c r="W280" s="16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 t="s">
        <v>225</v>
      </c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">
      <c r="A281" s="158"/>
      <c r="B281" s="159"/>
      <c r="C281" s="194" t="s">
        <v>827</v>
      </c>
      <c r="D281" s="189"/>
      <c r="E281" s="190">
        <v>30.796500000000002</v>
      </c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 t="s">
        <v>187</v>
      </c>
      <c r="AH281" s="151">
        <v>0</v>
      </c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 x14ac:dyDescent="0.2">
      <c r="A282" s="176">
        <v>97</v>
      </c>
      <c r="B282" s="177" t="s">
        <v>499</v>
      </c>
      <c r="C282" s="184" t="s">
        <v>500</v>
      </c>
      <c r="D282" s="178" t="s">
        <v>223</v>
      </c>
      <c r="E282" s="179">
        <v>2.2509700000000001</v>
      </c>
      <c r="F282" s="180"/>
      <c r="G282" s="181">
        <f>ROUND(E282*F282,2)</f>
        <v>0</v>
      </c>
      <c r="H282" s="162"/>
      <c r="I282" s="161">
        <f>ROUND(E282*H282,2)</f>
        <v>0</v>
      </c>
      <c r="J282" s="162"/>
      <c r="K282" s="161">
        <f>ROUND(E282*J282,2)</f>
        <v>0</v>
      </c>
      <c r="L282" s="161">
        <v>15</v>
      </c>
      <c r="M282" s="161">
        <f>G282*(1+L282/100)</f>
        <v>0</v>
      </c>
      <c r="N282" s="161">
        <v>0</v>
      </c>
      <c r="O282" s="161">
        <f>ROUND(E282*N282,2)</f>
        <v>0</v>
      </c>
      <c r="P282" s="161">
        <v>0</v>
      </c>
      <c r="Q282" s="161">
        <f>ROUND(E282*P282,2)</f>
        <v>0</v>
      </c>
      <c r="R282" s="161"/>
      <c r="S282" s="161" t="s">
        <v>162</v>
      </c>
      <c r="T282" s="161" t="s">
        <v>184</v>
      </c>
      <c r="U282" s="161">
        <v>1.7400000000000002</v>
      </c>
      <c r="V282" s="161">
        <f>ROUND(E282*U282,2)</f>
        <v>3.92</v>
      </c>
      <c r="W282" s="16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 t="s">
        <v>462</v>
      </c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x14ac:dyDescent="0.2">
      <c r="A283" s="164" t="s">
        <v>157</v>
      </c>
      <c r="B283" s="165" t="s">
        <v>106</v>
      </c>
      <c r="C283" s="183" t="s">
        <v>107</v>
      </c>
      <c r="D283" s="166"/>
      <c r="E283" s="167"/>
      <c r="F283" s="168"/>
      <c r="G283" s="169">
        <f>SUMIF(AG284:AG286,"&lt;&gt;NOR",G284:G286)</f>
        <v>0</v>
      </c>
      <c r="H283" s="163"/>
      <c r="I283" s="163">
        <f>SUM(I284:I286)</f>
        <v>0</v>
      </c>
      <c r="J283" s="163"/>
      <c r="K283" s="163">
        <f>SUM(K284:K286)</f>
        <v>0</v>
      </c>
      <c r="L283" s="163"/>
      <c r="M283" s="163">
        <f>SUM(M284:M286)</f>
        <v>0</v>
      </c>
      <c r="N283" s="163"/>
      <c r="O283" s="163">
        <f>SUM(O284:O286)</f>
        <v>0.54</v>
      </c>
      <c r="P283" s="163"/>
      <c r="Q283" s="163">
        <f>SUM(Q284:Q286)</f>
        <v>0</v>
      </c>
      <c r="R283" s="163"/>
      <c r="S283" s="163"/>
      <c r="T283" s="163"/>
      <c r="U283" s="163"/>
      <c r="V283" s="163">
        <f>SUM(V284:V286)</f>
        <v>3.5</v>
      </c>
      <c r="W283" s="163"/>
      <c r="AG283" t="s">
        <v>158</v>
      </c>
    </row>
    <row r="284" spans="1:60" outlineLevel="1" x14ac:dyDescent="0.2">
      <c r="A284" s="176">
        <v>98</v>
      </c>
      <c r="B284" s="177" t="s">
        <v>501</v>
      </c>
      <c r="C284" s="184" t="s">
        <v>502</v>
      </c>
      <c r="D284" s="178" t="s">
        <v>235</v>
      </c>
      <c r="E284" s="179">
        <v>7</v>
      </c>
      <c r="F284" s="180"/>
      <c r="G284" s="181">
        <f>ROUND(E284*F284,2)</f>
        <v>0</v>
      </c>
      <c r="H284" s="162"/>
      <c r="I284" s="161">
        <f>ROUND(E284*H284,2)</f>
        <v>0</v>
      </c>
      <c r="J284" s="162"/>
      <c r="K284" s="161">
        <f>ROUND(E284*J284,2)</f>
        <v>0</v>
      </c>
      <c r="L284" s="161">
        <v>15</v>
      </c>
      <c r="M284" s="161">
        <f>G284*(1+L284/100)</f>
        <v>0</v>
      </c>
      <c r="N284" s="161">
        <v>7.6430000000000012E-2</v>
      </c>
      <c r="O284" s="161">
        <f>ROUND(E284*N284,2)</f>
        <v>0.54</v>
      </c>
      <c r="P284" s="161">
        <v>0</v>
      </c>
      <c r="Q284" s="161">
        <f>ROUND(E284*P284,2)</f>
        <v>0</v>
      </c>
      <c r="R284" s="161"/>
      <c r="S284" s="161" t="s">
        <v>162</v>
      </c>
      <c r="T284" s="161" t="s">
        <v>184</v>
      </c>
      <c r="U284" s="161">
        <v>0.5</v>
      </c>
      <c r="V284" s="161">
        <f>ROUND(E284*U284,2)</f>
        <v>3.5</v>
      </c>
      <c r="W284" s="16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 t="s">
        <v>185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outlineLevel="1" x14ac:dyDescent="0.2">
      <c r="A285" s="170">
        <v>99</v>
      </c>
      <c r="B285" s="171" t="s">
        <v>503</v>
      </c>
      <c r="C285" s="185" t="s">
        <v>504</v>
      </c>
      <c r="D285" s="172" t="s">
        <v>505</v>
      </c>
      <c r="E285" s="173">
        <v>7</v>
      </c>
      <c r="F285" s="174"/>
      <c r="G285" s="175">
        <f>ROUND(E285*F285,2)</f>
        <v>0</v>
      </c>
      <c r="H285" s="162"/>
      <c r="I285" s="161">
        <f>ROUND(E285*H285,2)</f>
        <v>0</v>
      </c>
      <c r="J285" s="162"/>
      <c r="K285" s="161">
        <f>ROUND(E285*J285,2)</f>
        <v>0</v>
      </c>
      <c r="L285" s="161">
        <v>15</v>
      </c>
      <c r="M285" s="161">
        <f>G285*(1+L285/100)</f>
        <v>0</v>
      </c>
      <c r="N285" s="161">
        <v>0</v>
      </c>
      <c r="O285" s="161">
        <f>ROUND(E285*N285,2)</f>
        <v>0</v>
      </c>
      <c r="P285" s="161">
        <v>0</v>
      </c>
      <c r="Q285" s="161">
        <f>ROUND(E285*P285,2)</f>
        <v>0</v>
      </c>
      <c r="R285" s="161"/>
      <c r="S285" s="161" t="s">
        <v>171</v>
      </c>
      <c r="T285" s="161" t="s">
        <v>163</v>
      </c>
      <c r="U285" s="161">
        <v>0</v>
      </c>
      <c r="V285" s="161">
        <f>ROUND(E285*U285,2)</f>
        <v>0</v>
      </c>
      <c r="W285" s="16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 t="s">
        <v>185</v>
      </c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 x14ac:dyDescent="0.2">
      <c r="A286" s="158">
        <v>100</v>
      </c>
      <c r="B286" s="159" t="s">
        <v>506</v>
      </c>
      <c r="C286" s="197" t="s">
        <v>507</v>
      </c>
      <c r="D286" s="160" t="s">
        <v>0</v>
      </c>
      <c r="E286" s="193"/>
      <c r="F286" s="162"/>
      <c r="G286" s="161">
        <f>ROUND(E286*F286,2)</f>
        <v>0</v>
      </c>
      <c r="H286" s="162"/>
      <c r="I286" s="161">
        <f>ROUND(E286*H286,2)</f>
        <v>0</v>
      </c>
      <c r="J286" s="162"/>
      <c r="K286" s="161">
        <f>ROUND(E286*J286,2)</f>
        <v>0</v>
      </c>
      <c r="L286" s="161">
        <v>15</v>
      </c>
      <c r="M286" s="161">
        <f>G286*(1+L286/100)</f>
        <v>0</v>
      </c>
      <c r="N286" s="161">
        <v>0</v>
      </c>
      <c r="O286" s="161">
        <f>ROUND(E286*N286,2)</f>
        <v>0</v>
      </c>
      <c r="P286" s="161">
        <v>0</v>
      </c>
      <c r="Q286" s="161">
        <f>ROUND(E286*P286,2)</f>
        <v>0</v>
      </c>
      <c r="R286" s="161"/>
      <c r="S286" s="161" t="s">
        <v>162</v>
      </c>
      <c r="T286" s="161" t="s">
        <v>184</v>
      </c>
      <c r="U286" s="161">
        <v>0</v>
      </c>
      <c r="V286" s="161">
        <f>ROUND(E286*U286,2)</f>
        <v>0</v>
      </c>
      <c r="W286" s="16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 t="s">
        <v>462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x14ac:dyDescent="0.2">
      <c r="A287" s="164" t="s">
        <v>157</v>
      </c>
      <c r="B287" s="165" t="s">
        <v>108</v>
      </c>
      <c r="C287" s="183" t="s">
        <v>109</v>
      </c>
      <c r="D287" s="166"/>
      <c r="E287" s="167"/>
      <c r="F287" s="168"/>
      <c r="G287" s="169">
        <f>SUMIF(AG288:AG323,"&lt;&gt;NOR",G288:G323)</f>
        <v>0</v>
      </c>
      <c r="H287" s="163"/>
      <c r="I287" s="163">
        <f>SUM(I288:I323)</f>
        <v>0</v>
      </c>
      <c r="J287" s="163"/>
      <c r="K287" s="163">
        <f>SUM(K288:K323)</f>
        <v>0</v>
      </c>
      <c r="L287" s="163"/>
      <c r="M287" s="163">
        <f>SUM(M288:M323)</f>
        <v>0</v>
      </c>
      <c r="N287" s="163"/>
      <c r="O287" s="163">
        <f>SUM(O288:O323)</f>
        <v>0.87999999999999989</v>
      </c>
      <c r="P287" s="163"/>
      <c r="Q287" s="163">
        <f>SUM(Q288:Q323)</f>
        <v>1.05</v>
      </c>
      <c r="R287" s="163"/>
      <c r="S287" s="163"/>
      <c r="T287" s="163"/>
      <c r="U287" s="163"/>
      <c r="V287" s="163">
        <f>SUM(V288:V323)</f>
        <v>284.51</v>
      </c>
      <c r="W287" s="163"/>
      <c r="AG287" t="s">
        <v>158</v>
      </c>
    </row>
    <row r="288" spans="1:60" outlineLevel="1" x14ac:dyDescent="0.2">
      <c r="A288" s="170">
        <v>101</v>
      </c>
      <c r="B288" s="171" t="s">
        <v>832</v>
      </c>
      <c r="C288" s="185" t="s">
        <v>833</v>
      </c>
      <c r="D288" s="172" t="s">
        <v>199</v>
      </c>
      <c r="E288" s="173">
        <v>142.15</v>
      </c>
      <c r="F288" s="174"/>
      <c r="G288" s="175">
        <f>ROUND(E288*F288,2)</f>
        <v>0</v>
      </c>
      <c r="H288" s="162"/>
      <c r="I288" s="161">
        <f>ROUND(E288*H288,2)</f>
        <v>0</v>
      </c>
      <c r="J288" s="162"/>
      <c r="K288" s="161">
        <f>ROUND(E288*J288,2)</f>
        <v>0</v>
      </c>
      <c r="L288" s="161">
        <v>15</v>
      </c>
      <c r="M288" s="161">
        <f>G288*(1+L288/100)</f>
        <v>0</v>
      </c>
      <c r="N288" s="161">
        <v>4.0000000000000003E-5</v>
      </c>
      <c r="O288" s="161">
        <f>ROUND(E288*N288,2)</f>
        <v>0.01</v>
      </c>
      <c r="P288" s="161">
        <v>0</v>
      </c>
      <c r="Q288" s="161">
        <f>ROUND(E288*P288,2)</f>
        <v>0</v>
      </c>
      <c r="R288" s="161"/>
      <c r="S288" s="161" t="s">
        <v>162</v>
      </c>
      <c r="T288" s="161" t="s">
        <v>184</v>
      </c>
      <c r="U288" s="161">
        <v>0.27025000000000005</v>
      </c>
      <c r="V288" s="161">
        <f>ROUND(E288*U288,2)</f>
        <v>38.42</v>
      </c>
      <c r="W288" s="16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 t="s">
        <v>185</v>
      </c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1" x14ac:dyDescent="0.2">
      <c r="A289" s="158"/>
      <c r="B289" s="159"/>
      <c r="C289" s="194" t="s">
        <v>834</v>
      </c>
      <c r="D289" s="189"/>
      <c r="E289" s="190">
        <v>142.15</v>
      </c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 t="s">
        <v>187</v>
      </c>
      <c r="AH289" s="151">
        <v>0</v>
      </c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 x14ac:dyDescent="0.2">
      <c r="A290" s="170">
        <v>102</v>
      </c>
      <c r="B290" s="171" t="s">
        <v>835</v>
      </c>
      <c r="C290" s="185" t="s">
        <v>836</v>
      </c>
      <c r="D290" s="172" t="s">
        <v>199</v>
      </c>
      <c r="E290" s="173">
        <v>78.300000000000011</v>
      </c>
      <c r="F290" s="174"/>
      <c r="G290" s="175">
        <f>ROUND(E290*F290,2)</f>
        <v>0</v>
      </c>
      <c r="H290" s="162"/>
      <c r="I290" s="161">
        <f>ROUND(E290*H290,2)</f>
        <v>0</v>
      </c>
      <c r="J290" s="162"/>
      <c r="K290" s="161">
        <f>ROUND(E290*J290,2)</f>
        <v>0</v>
      </c>
      <c r="L290" s="161">
        <v>15</v>
      </c>
      <c r="M290" s="161">
        <f>G290*(1+L290/100)</f>
        <v>0</v>
      </c>
      <c r="N290" s="161">
        <v>6.0000000000000002E-5</v>
      </c>
      <c r="O290" s="161">
        <f>ROUND(E290*N290,2)</f>
        <v>0</v>
      </c>
      <c r="P290" s="161">
        <v>0</v>
      </c>
      <c r="Q290" s="161">
        <f>ROUND(E290*P290,2)</f>
        <v>0</v>
      </c>
      <c r="R290" s="161"/>
      <c r="S290" s="161" t="s">
        <v>162</v>
      </c>
      <c r="T290" s="161" t="s">
        <v>184</v>
      </c>
      <c r="U290" s="161">
        <v>0.25645000000000001</v>
      </c>
      <c r="V290" s="161">
        <f>ROUND(E290*U290,2)</f>
        <v>20.079999999999998</v>
      </c>
      <c r="W290" s="16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 t="s">
        <v>185</v>
      </c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outlineLevel="1" x14ac:dyDescent="0.2">
      <c r="A291" s="158"/>
      <c r="B291" s="159"/>
      <c r="C291" s="194" t="s">
        <v>837</v>
      </c>
      <c r="D291" s="189"/>
      <c r="E291" s="190">
        <v>78.300000000000011</v>
      </c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 t="s">
        <v>187</v>
      </c>
      <c r="AH291" s="151">
        <v>0</v>
      </c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outlineLevel="1" x14ac:dyDescent="0.2">
      <c r="A292" s="170">
        <v>103</v>
      </c>
      <c r="B292" s="171" t="s">
        <v>524</v>
      </c>
      <c r="C292" s="185" t="s">
        <v>525</v>
      </c>
      <c r="D292" s="172" t="s">
        <v>183</v>
      </c>
      <c r="E292" s="173">
        <v>6.0863800000000001</v>
      </c>
      <c r="F292" s="174"/>
      <c r="G292" s="175">
        <f>ROUND(E292*F292,2)</f>
        <v>0</v>
      </c>
      <c r="H292" s="162"/>
      <c r="I292" s="161">
        <f>ROUND(E292*H292,2)</f>
        <v>0</v>
      </c>
      <c r="J292" s="162"/>
      <c r="K292" s="161">
        <f>ROUND(E292*J292,2)</f>
        <v>0</v>
      </c>
      <c r="L292" s="161">
        <v>15</v>
      </c>
      <c r="M292" s="161">
        <f>G292*(1+L292/100)</f>
        <v>0</v>
      </c>
      <c r="N292" s="161">
        <v>0</v>
      </c>
      <c r="O292" s="161">
        <f>ROUND(E292*N292,2)</f>
        <v>0</v>
      </c>
      <c r="P292" s="161">
        <v>0</v>
      </c>
      <c r="Q292" s="161">
        <f>ROUND(E292*P292,2)</f>
        <v>0</v>
      </c>
      <c r="R292" s="161"/>
      <c r="S292" s="161" t="s">
        <v>162</v>
      </c>
      <c r="T292" s="161" t="s">
        <v>184</v>
      </c>
      <c r="U292" s="161">
        <v>1.2765000000000002</v>
      </c>
      <c r="V292" s="161">
        <f>ROUND(E292*U292,2)</f>
        <v>7.77</v>
      </c>
      <c r="W292" s="16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 t="s">
        <v>185</v>
      </c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 x14ac:dyDescent="0.2">
      <c r="A293" s="158"/>
      <c r="B293" s="159"/>
      <c r="C293" s="194" t="s">
        <v>838</v>
      </c>
      <c r="D293" s="189"/>
      <c r="E293" s="190">
        <v>1.5323800000000001</v>
      </c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 t="s">
        <v>187</v>
      </c>
      <c r="AH293" s="151">
        <v>0</v>
      </c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outlineLevel="1" x14ac:dyDescent="0.2">
      <c r="A294" s="158"/>
      <c r="B294" s="159"/>
      <c r="C294" s="194" t="s">
        <v>839</v>
      </c>
      <c r="D294" s="189"/>
      <c r="E294" s="190">
        <v>4.5540000000000003</v>
      </c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 t="s">
        <v>187</v>
      </c>
      <c r="AH294" s="151">
        <v>0</v>
      </c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outlineLevel="1" x14ac:dyDescent="0.2">
      <c r="A295" s="170">
        <v>104</v>
      </c>
      <c r="B295" s="171" t="s">
        <v>840</v>
      </c>
      <c r="C295" s="185" t="s">
        <v>841</v>
      </c>
      <c r="D295" s="172" t="s">
        <v>199</v>
      </c>
      <c r="E295" s="173">
        <v>3.8106200000000001</v>
      </c>
      <c r="F295" s="174"/>
      <c r="G295" s="175">
        <f>ROUND(E295*F295,2)</f>
        <v>0</v>
      </c>
      <c r="H295" s="162"/>
      <c r="I295" s="161">
        <f>ROUND(E295*H295,2)</f>
        <v>0</v>
      </c>
      <c r="J295" s="162"/>
      <c r="K295" s="161">
        <f>ROUND(E295*J295,2)</f>
        <v>0</v>
      </c>
      <c r="L295" s="161">
        <v>15</v>
      </c>
      <c r="M295" s="161">
        <f>G295*(1+L295/100)</f>
        <v>0</v>
      </c>
      <c r="N295" s="161">
        <v>0</v>
      </c>
      <c r="O295" s="161">
        <f>ROUND(E295*N295,2)</f>
        <v>0</v>
      </c>
      <c r="P295" s="161">
        <v>0</v>
      </c>
      <c r="Q295" s="161">
        <f>ROUND(E295*P295,2)</f>
        <v>0</v>
      </c>
      <c r="R295" s="161"/>
      <c r="S295" s="161" t="s">
        <v>162</v>
      </c>
      <c r="T295" s="161" t="s">
        <v>184</v>
      </c>
      <c r="U295" s="161">
        <v>0.26725000000000004</v>
      </c>
      <c r="V295" s="161">
        <f>ROUND(E295*U295,2)</f>
        <v>1.02</v>
      </c>
      <c r="W295" s="16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 t="s">
        <v>185</v>
      </c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outlineLevel="1" x14ac:dyDescent="0.2">
      <c r="A296" s="158"/>
      <c r="B296" s="159"/>
      <c r="C296" s="194" t="s">
        <v>842</v>
      </c>
      <c r="D296" s="189"/>
      <c r="E296" s="190">
        <v>3.8106200000000001</v>
      </c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 t="s">
        <v>187</v>
      </c>
      <c r="AH296" s="151">
        <v>0</v>
      </c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">
      <c r="A297" s="170">
        <v>105</v>
      </c>
      <c r="B297" s="171" t="s">
        <v>843</v>
      </c>
      <c r="C297" s="185" t="s">
        <v>844</v>
      </c>
      <c r="D297" s="172" t="s">
        <v>199</v>
      </c>
      <c r="E297" s="173">
        <v>13.5</v>
      </c>
      <c r="F297" s="174"/>
      <c r="G297" s="175">
        <f>ROUND(E297*F297,2)</f>
        <v>0</v>
      </c>
      <c r="H297" s="162"/>
      <c r="I297" s="161">
        <f>ROUND(E297*H297,2)</f>
        <v>0</v>
      </c>
      <c r="J297" s="162"/>
      <c r="K297" s="161">
        <f>ROUND(E297*J297,2)</f>
        <v>0</v>
      </c>
      <c r="L297" s="161">
        <v>15</v>
      </c>
      <c r="M297" s="161">
        <f>G297*(1+L297/100)</f>
        <v>0</v>
      </c>
      <c r="N297" s="161">
        <v>1.58E-3</v>
      </c>
      <c r="O297" s="161">
        <f>ROUND(E297*N297,2)</f>
        <v>0.02</v>
      </c>
      <c r="P297" s="161">
        <v>0</v>
      </c>
      <c r="Q297" s="161">
        <f>ROUND(E297*P297,2)</f>
        <v>0</v>
      </c>
      <c r="R297" s="161"/>
      <c r="S297" s="161" t="s">
        <v>162</v>
      </c>
      <c r="T297" s="161" t="s">
        <v>184</v>
      </c>
      <c r="U297" s="161">
        <v>0.64345000000000008</v>
      </c>
      <c r="V297" s="161">
        <f>ROUND(E297*U297,2)</f>
        <v>8.69</v>
      </c>
      <c r="W297" s="16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 t="s">
        <v>185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1" x14ac:dyDescent="0.2">
      <c r="A298" s="158"/>
      <c r="B298" s="159"/>
      <c r="C298" s="194" t="s">
        <v>845</v>
      </c>
      <c r="D298" s="189"/>
      <c r="E298" s="190">
        <v>13.5</v>
      </c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 t="s">
        <v>187</v>
      </c>
      <c r="AH298" s="151">
        <v>0</v>
      </c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outlineLevel="1" x14ac:dyDescent="0.2">
      <c r="A299" s="170">
        <v>106</v>
      </c>
      <c r="B299" s="171" t="s">
        <v>527</v>
      </c>
      <c r="C299" s="185" t="s">
        <v>528</v>
      </c>
      <c r="D299" s="172" t="s">
        <v>199</v>
      </c>
      <c r="E299" s="173">
        <v>189.58</v>
      </c>
      <c r="F299" s="174"/>
      <c r="G299" s="175">
        <f>ROUND(E299*F299,2)</f>
        <v>0</v>
      </c>
      <c r="H299" s="162"/>
      <c r="I299" s="161">
        <f>ROUND(E299*H299,2)</f>
        <v>0</v>
      </c>
      <c r="J299" s="162"/>
      <c r="K299" s="161">
        <f>ROUND(E299*J299,2)</f>
        <v>0</v>
      </c>
      <c r="L299" s="161">
        <v>15</v>
      </c>
      <c r="M299" s="161">
        <f>G299*(1+L299/100)</f>
        <v>0</v>
      </c>
      <c r="N299" s="161">
        <v>1.58E-3</v>
      </c>
      <c r="O299" s="161">
        <f>ROUND(E299*N299,2)</f>
        <v>0.3</v>
      </c>
      <c r="P299" s="161">
        <v>0</v>
      </c>
      <c r="Q299" s="161">
        <f>ROUND(E299*P299,2)</f>
        <v>0</v>
      </c>
      <c r="R299" s="161"/>
      <c r="S299" s="161" t="s">
        <v>162</v>
      </c>
      <c r="T299" s="161" t="s">
        <v>184</v>
      </c>
      <c r="U299" s="161">
        <v>0.85101000000000004</v>
      </c>
      <c r="V299" s="161">
        <f>ROUND(E299*U299,2)</f>
        <v>161.33000000000001</v>
      </c>
      <c r="W299" s="16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 t="s">
        <v>185</v>
      </c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outlineLevel="1" x14ac:dyDescent="0.2">
      <c r="A300" s="158"/>
      <c r="B300" s="159"/>
      <c r="C300" s="194" t="s">
        <v>846</v>
      </c>
      <c r="D300" s="189"/>
      <c r="E300" s="190">
        <v>20.3</v>
      </c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 t="s">
        <v>187</v>
      </c>
      <c r="AH300" s="151">
        <v>0</v>
      </c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1" x14ac:dyDescent="0.2">
      <c r="A301" s="158"/>
      <c r="B301" s="159"/>
      <c r="C301" s="194" t="s">
        <v>847</v>
      </c>
      <c r="D301" s="189"/>
      <c r="E301" s="190">
        <v>147.60000000000002</v>
      </c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 t="s">
        <v>187</v>
      </c>
      <c r="AH301" s="151">
        <v>0</v>
      </c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1" x14ac:dyDescent="0.2">
      <c r="A302" s="158"/>
      <c r="B302" s="159"/>
      <c r="C302" s="194" t="s">
        <v>848</v>
      </c>
      <c r="D302" s="189"/>
      <c r="E302" s="190">
        <v>9.4500000000000011</v>
      </c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 t="s">
        <v>187</v>
      </c>
      <c r="AH302" s="151">
        <v>0</v>
      </c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outlineLevel="1" x14ac:dyDescent="0.2">
      <c r="A303" s="158"/>
      <c r="B303" s="159"/>
      <c r="C303" s="194" t="s">
        <v>849</v>
      </c>
      <c r="D303" s="189"/>
      <c r="E303" s="190">
        <v>1.05</v>
      </c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 t="s">
        <v>187</v>
      </c>
      <c r="AH303" s="151">
        <v>0</v>
      </c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 x14ac:dyDescent="0.2">
      <c r="A304" s="158"/>
      <c r="B304" s="159"/>
      <c r="C304" s="194" t="s">
        <v>850</v>
      </c>
      <c r="D304" s="189"/>
      <c r="E304" s="190">
        <v>1.7400000000000002</v>
      </c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 t="s">
        <v>187</v>
      </c>
      <c r="AH304" s="151">
        <v>0</v>
      </c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">
      <c r="A305" s="158"/>
      <c r="B305" s="159"/>
      <c r="C305" s="194" t="s">
        <v>851</v>
      </c>
      <c r="D305" s="189"/>
      <c r="E305" s="190">
        <v>9.4400000000000013</v>
      </c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 t="s">
        <v>187</v>
      </c>
      <c r="AH305" s="151">
        <v>0</v>
      </c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1" x14ac:dyDescent="0.2">
      <c r="A306" s="176">
        <v>107</v>
      </c>
      <c r="B306" s="177" t="s">
        <v>852</v>
      </c>
      <c r="C306" s="184" t="s">
        <v>853</v>
      </c>
      <c r="D306" s="178" t="s">
        <v>199</v>
      </c>
      <c r="E306" s="179">
        <v>21.900000000000002</v>
      </c>
      <c r="F306" s="180"/>
      <c r="G306" s="181">
        <f>ROUND(E306*F306,2)</f>
        <v>0</v>
      </c>
      <c r="H306" s="162"/>
      <c r="I306" s="161">
        <f>ROUND(E306*H306,2)</f>
        <v>0</v>
      </c>
      <c r="J306" s="162"/>
      <c r="K306" s="161">
        <f>ROUND(E306*J306,2)</f>
        <v>0</v>
      </c>
      <c r="L306" s="161">
        <v>15</v>
      </c>
      <c r="M306" s="161">
        <f>G306*(1+L306/100)</f>
        <v>0</v>
      </c>
      <c r="N306" s="161">
        <v>0</v>
      </c>
      <c r="O306" s="161">
        <f>ROUND(E306*N306,2)</f>
        <v>0</v>
      </c>
      <c r="P306" s="161">
        <v>3.5900000000000003E-3</v>
      </c>
      <c r="Q306" s="161">
        <f>ROUND(E306*P306,2)</f>
        <v>0.08</v>
      </c>
      <c r="R306" s="161"/>
      <c r="S306" s="161" t="s">
        <v>162</v>
      </c>
      <c r="T306" s="161" t="s">
        <v>184</v>
      </c>
      <c r="U306" s="161">
        <v>9.2000000000000012E-2</v>
      </c>
      <c r="V306" s="161">
        <f>ROUND(E306*U306,2)</f>
        <v>2.0099999999999998</v>
      </c>
      <c r="W306" s="16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 t="s">
        <v>185</v>
      </c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 x14ac:dyDescent="0.2">
      <c r="A307" s="170">
        <v>108</v>
      </c>
      <c r="B307" s="171" t="s">
        <v>539</v>
      </c>
      <c r="C307" s="185" t="s">
        <v>540</v>
      </c>
      <c r="D307" s="172" t="s">
        <v>199</v>
      </c>
      <c r="E307" s="173">
        <v>17.310600000000001</v>
      </c>
      <c r="F307" s="174"/>
      <c r="G307" s="175">
        <f>ROUND(E307*F307,2)</f>
        <v>0</v>
      </c>
      <c r="H307" s="162"/>
      <c r="I307" s="161">
        <f>ROUND(E307*H307,2)</f>
        <v>0</v>
      </c>
      <c r="J307" s="162"/>
      <c r="K307" s="161">
        <f>ROUND(E307*J307,2)</f>
        <v>0</v>
      </c>
      <c r="L307" s="161">
        <v>15</v>
      </c>
      <c r="M307" s="161">
        <f>G307*(1+L307/100)</f>
        <v>0</v>
      </c>
      <c r="N307" s="161">
        <v>0</v>
      </c>
      <c r="O307" s="161">
        <f>ROUND(E307*N307,2)</f>
        <v>0</v>
      </c>
      <c r="P307" s="161">
        <v>2.98E-3</v>
      </c>
      <c r="Q307" s="161">
        <f>ROUND(E307*P307,2)</f>
        <v>0.05</v>
      </c>
      <c r="R307" s="161"/>
      <c r="S307" s="161" t="s">
        <v>162</v>
      </c>
      <c r="T307" s="161" t="s">
        <v>184</v>
      </c>
      <c r="U307" s="161">
        <v>5.7500000000000002E-2</v>
      </c>
      <c r="V307" s="161">
        <f>ROUND(E307*U307,2)</f>
        <v>1</v>
      </c>
      <c r="W307" s="16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 t="s">
        <v>185</v>
      </c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 x14ac:dyDescent="0.2">
      <c r="A308" s="158"/>
      <c r="B308" s="159"/>
      <c r="C308" s="194" t="s">
        <v>854</v>
      </c>
      <c r="D308" s="189"/>
      <c r="E308" s="190">
        <v>17.310600000000001</v>
      </c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 t="s">
        <v>187</v>
      </c>
      <c r="AH308" s="151">
        <v>0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">
      <c r="A309" s="176">
        <v>109</v>
      </c>
      <c r="B309" s="177" t="s">
        <v>541</v>
      </c>
      <c r="C309" s="184" t="s">
        <v>542</v>
      </c>
      <c r="D309" s="178" t="s">
        <v>199</v>
      </c>
      <c r="E309" s="179">
        <v>142.15</v>
      </c>
      <c r="F309" s="180"/>
      <c r="G309" s="181">
        <f>ROUND(E309*F309,2)</f>
        <v>0</v>
      </c>
      <c r="H309" s="162"/>
      <c r="I309" s="161">
        <f>ROUND(E309*H309,2)</f>
        <v>0</v>
      </c>
      <c r="J309" s="162"/>
      <c r="K309" s="161">
        <f>ROUND(E309*J309,2)</f>
        <v>0</v>
      </c>
      <c r="L309" s="161">
        <v>15</v>
      </c>
      <c r="M309" s="161">
        <f>G309*(1+L309/100)</f>
        <v>0</v>
      </c>
      <c r="N309" s="161">
        <v>0</v>
      </c>
      <c r="O309" s="161">
        <f>ROUND(E309*N309,2)</f>
        <v>0</v>
      </c>
      <c r="P309" s="161">
        <v>3.3600000000000001E-3</v>
      </c>
      <c r="Q309" s="161">
        <f>ROUND(E309*P309,2)</f>
        <v>0.48</v>
      </c>
      <c r="R309" s="161"/>
      <c r="S309" s="161" t="s">
        <v>162</v>
      </c>
      <c r="T309" s="161" t="s">
        <v>184</v>
      </c>
      <c r="U309" s="161">
        <v>7.9350000000000004E-2</v>
      </c>
      <c r="V309" s="161">
        <f>ROUND(E309*U309,2)</f>
        <v>11.28</v>
      </c>
      <c r="W309" s="16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 t="s">
        <v>185</v>
      </c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ht="22.5" outlineLevel="1" x14ac:dyDescent="0.2">
      <c r="A310" s="176">
        <v>110</v>
      </c>
      <c r="B310" s="177" t="s">
        <v>543</v>
      </c>
      <c r="C310" s="184" t="s">
        <v>544</v>
      </c>
      <c r="D310" s="178" t="s">
        <v>199</v>
      </c>
      <c r="E310" s="179">
        <v>189.58</v>
      </c>
      <c r="F310" s="180"/>
      <c r="G310" s="181">
        <f>ROUND(E310*F310,2)</f>
        <v>0</v>
      </c>
      <c r="H310" s="162"/>
      <c r="I310" s="161">
        <f>ROUND(E310*H310,2)</f>
        <v>0</v>
      </c>
      <c r="J310" s="162"/>
      <c r="K310" s="161">
        <f>ROUND(E310*J310,2)</f>
        <v>0</v>
      </c>
      <c r="L310" s="161">
        <v>15</v>
      </c>
      <c r="M310" s="161">
        <f>G310*(1+L310/100)</f>
        <v>0</v>
      </c>
      <c r="N310" s="161">
        <v>0</v>
      </c>
      <c r="O310" s="161">
        <f>ROUND(E310*N310,2)</f>
        <v>0</v>
      </c>
      <c r="P310" s="161">
        <v>1.3500000000000001E-3</v>
      </c>
      <c r="Q310" s="161">
        <f>ROUND(E310*P310,2)</f>
        <v>0.26</v>
      </c>
      <c r="R310" s="161"/>
      <c r="S310" s="161" t="s">
        <v>162</v>
      </c>
      <c r="T310" s="161" t="s">
        <v>184</v>
      </c>
      <c r="U310" s="161">
        <v>9.2000000000000012E-2</v>
      </c>
      <c r="V310" s="161">
        <f>ROUND(E310*U310,2)</f>
        <v>17.440000000000001</v>
      </c>
      <c r="W310" s="16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 t="s">
        <v>185</v>
      </c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1" x14ac:dyDescent="0.2">
      <c r="A311" s="176">
        <v>111</v>
      </c>
      <c r="B311" s="177" t="s">
        <v>548</v>
      </c>
      <c r="C311" s="184" t="s">
        <v>549</v>
      </c>
      <c r="D311" s="178" t="s">
        <v>199</v>
      </c>
      <c r="E311" s="179">
        <v>78.300000000000011</v>
      </c>
      <c r="F311" s="180"/>
      <c r="G311" s="181">
        <f>ROUND(E311*F311,2)</f>
        <v>0</v>
      </c>
      <c r="H311" s="162"/>
      <c r="I311" s="161">
        <f>ROUND(E311*H311,2)</f>
        <v>0</v>
      </c>
      <c r="J311" s="162"/>
      <c r="K311" s="161">
        <f>ROUND(E311*J311,2)</f>
        <v>0</v>
      </c>
      <c r="L311" s="161">
        <v>15</v>
      </c>
      <c r="M311" s="161">
        <f>G311*(1+L311/100)</f>
        <v>0</v>
      </c>
      <c r="N311" s="161">
        <v>0</v>
      </c>
      <c r="O311" s="161">
        <f>ROUND(E311*N311,2)</f>
        <v>0</v>
      </c>
      <c r="P311" s="161">
        <v>2.2600000000000003E-3</v>
      </c>
      <c r="Q311" s="161">
        <f>ROUND(E311*P311,2)</f>
        <v>0.18</v>
      </c>
      <c r="R311" s="161"/>
      <c r="S311" s="161" t="s">
        <v>162</v>
      </c>
      <c r="T311" s="161" t="s">
        <v>184</v>
      </c>
      <c r="U311" s="161">
        <v>5.7500000000000002E-2</v>
      </c>
      <c r="V311" s="161">
        <f>ROUND(E311*U311,2)</f>
        <v>4.5</v>
      </c>
      <c r="W311" s="16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 t="s">
        <v>185</v>
      </c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outlineLevel="1" x14ac:dyDescent="0.2">
      <c r="A312" s="170">
        <v>112</v>
      </c>
      <c r="B312" s="171" t="s">
        <v>855</v>
      </c>
      <c r="C312" s="185" t="s">
        <v>856</v>
      </c>
      <c r="D312" s="172" t="s">
        <v>199</v>
      </c>
      <c r="E312" s="173">
        <v>21.900000000000002</v>
      </c>
      <c r="F312" s="174"/>
      <c r="G312" s="175">
        <f>ROUND(E312*F312,2)</f>
        <v>0</v>
      </c>
      <c r="H312" s="162"/>
      <c r="I312" s="161">
        <f>ROUND(E312*H312,2)</f>
        <v>0</v>
      </c>
      <c r="J312" s="162"/>
      <c r="K312" s="161">
        <f>ROUND(E312*J312,2)</f>
        <v>0</v>
      </c>
      <c r="L312" s="161">
        <v>15</v>
      </c>
      <c r="M312" s="161">
        <f>G312*(1+L312/100)</f>
        <v>0</v>
      </c>
      <c r="N312" s="161">
        <v>2.16E-3</v>
      </c>
      <c r="O312" s="161">
        <f>ROUND(E312*N312,2)</f>
        <v>0.05</v>
      </c>
      <c r="P312" s="161">
        <v>0</v>
      </c>
      <c r="Q312" s="161">
        <f>ROUND(E312*P312,2)</f>
        <v>0</v>
      </c>
      <c r="R312" s="161"/>
      <c r="S312" s="161" t="s">
        <v>171</v>
      </c>
      <c r="T312" s="161" t="s">
        <v>163</v>
      </c>
      <c r="U312" s="161">
        <v>0.31165000000000004</v>
      </c>
      <c r="V312" s="161">
        <f>ROUND(E312*U312,2)</f>
        <v>6.83</v>
      </c>
      <c r="W312" s="16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 t="s">
        <v>185</v>
      </c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outlineLevel="1" x14ac:dyDescent="0.2">
      <c r="A313" s="158"/>
      <c r="B313" s="159"/>
      <c r="C313" s="194" t="s">
        <v>857</v>
      </c>
      <c r="D313" s="189"/>
      <c r="E313" s="190">
        <v>21.900000000000002</v>
      </c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 t="s">
        <v>187</v>
      </c>
      <c r="AH313" s="151">
        <v>0</v>
      </c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 x14ac:dyDescent="0.2">
      <c r="A314" s="170">
        <v>113</v>
      </c>
      <c r="B314" s="171" t="s">
        <v>551</v>
      </c>
      <c r="C314" s="185" t="s">
        <v>552</v>
      </c>
      <c r="D314" s="172" t="s">
        <v>183</v>
      </c>
      <c r="E314" s="173">
        <v>103.32000000000001</v>
      </c>
      <c r="F314" s="174"/>
      <c r="G314" s="175">
        <f>ROUND(E314*F314,2)</f>
        <v>0</v>
      </c>
      <c r="H314" s="162"/>
      <c r="I314" s="161">
        <f>ROUND(E314*H314,2)</f>
        <v>0</v>
      </c>
      <c r="J314" s="162"/>
      <c r="K314" s="161">
        <f>ROUND(E314*J314,2)</f>
        <v>0</v>
      </c>
      <c r="L314" s="161">
        <v>15</v>
      </c>
      <c r="M314" s="161">
        <f>G314*(1+L314/100)</f>
        <v>0</v>
      </c>
      <c r="N314" s="161">
        <v>4.8000000000000004E-3</v>
      </c>
      <c r="O314" s="161">
        <f>ROUND(E314*N314,2)</f>
        <v>0.5</v>
      </c>
      <c r="P314" s="161">
        <v>0</v>
      </c>
      <c r="Q314" s="161">
        <f>ROUND(E314*P314,2)</f>
        <v>0</v>
      </c>
      <c r="R314" s="161" t="s">
        <v>224</v>
      </c>
      <c r="S314" s="161" t="s">
        <v>162</v>
      </c>
      <c r="T314" s="161" t="s">
        <v>184</v>
      </c>
      <c r="U314" s="161">
        <v>0</v>
      </c>
      <c r="V314" s="161">
        <f>ROUND(E314*U314,2)</f>
        <v>0</v>
      </c>
      <c r="W314" s="16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 t="s">
        <v>225</v>
      </c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outlineLevel="1" x14ac:dyDescent="0.2">
      <c r="A315" s="158"/>
      <c r="B315" s="159"/>
      <c r="C315" s="195" t="s">
        <v>394</v>
      </c>
      <c r="D315" s="191"/>
      <c r="E315" s="192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 t="s">
        <v>187</v>
      </c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outlineLevel="1" x14ac:dyDescent="0.2">
      <c r="A316" s="158"/>
      <c r="B316" s="159"/>
      <c r="C316" s="196" t="s">
        <v>858</v>
      </c>
      <c r="D316" s="191"/>
      <c r="E316" s="192">
        <v>102.16904000000001</v>
      </c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 t="s">
        <v>187</v>
      </c>
      <c r="AH316" s="151">
        <v>2</v>
      </c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outlineLevel="1" x14ac:dyDescent="0.2">
      <c r="A317" s="158"/>
      <c r="B317" s="159"/>
      <c r="C317" s="195" t="s">
        <v>396</v>
      </c>
      <c r="D317" s="191"/>
      <c r="E317" s="192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 t="s">
        <v>187</v>
      </c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1" x14ac:dyDescent="0.2">
      <c r="A318" s="158"/>
      <c r="B318" s="159"/>
      <c r="C318" s="194" t="s">
        <v>859</v>
      </c>
      <c r="D318" s="189"/>
      <c r="E318" s="190">
        <v>103.32000000000001</v>
      </c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 t="s">
        <v>187</v>
      </c>
      <c r="AH318" s="151">
        <v>0</v>
      </c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outlineLevel="1" x14ac:dyDescent="0.2">
      <c r="A319" s="170">
        <v>114</v>
      </c>
      <c r="B319" s="171" t="s">
        <v>860</v>
      </c>
      <c r="C319" s="185" t="s">
        <v>861</v>
      </c>
      <c r="D319" s="172" t="s">
        <v>235</v>
      </c>
      <c r="E319" s="173">
        <v>7</v>
      </c>
      <c r="F319" s="174"/>
      <c r="G319" s="175">
        <f>ROUND(E319*F319,2)</f>
        <v>0</v>
      </c>
      <c r="H319" s="162"/>
      <c r="I319" s="161">
        <f>ROUND(E319*H319,2)</f>
        <v>0</v>
      </c>
      <c r="J319" s="162"/>
      <c r="K319" s="161">
        <f>ROUND(E319*J319,2)</f>
        <v>0</v>
      </c>
      <c r="L319" s="161">
        <v>15</v>
      </c>
      <c r="M319" s="161">
        <f>G319*(1+L319/100)</f>
        <v>0</v>
      </c>
      <c r="N319" s="161">
        <v>0</v>
      </c>
      <c r="O319" s="161">
        <f>ROUND(E319*N319,2)</f>
        <v>0</v>
      </c>
      <c r="P319" s="161">
        <v>0</v>
      </c>
      <c r="Q319" s="161">
        <f>ROUND(E319*P319,2)</f>
        <v>0</v>
      </c>
      <c r="R319" s="161"/>
      <c r="S319" s="161" t="s">
        <v>171</v>
      </c>
      <c r="T319" s="161" t="s">
        <v>163</v>
      </c>
      <c r="U319" s="161">
        <v>0</v>
      </c>
      <c r="V319" s="161">
        <f>ROUND(E319*U319,2)</f>
        <v>0</v>
      </c>
      <c r="W319" s="16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 t="s">
        <v>225</v>
      </c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outlineLevel="1" x14ac:dyDescent="0.2">
      <c r="A320" s="158"/>
      <c r="B320" s="159"/>
      <c r="C320" s="194" t="s">
        <v>862</v>
      </c>
      <c r="D320" s="189"/>
      <c r="E320" s="190">
        <v>7</v>
      </c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 t="s">
        <v>187</v>
      </c>
      <c r="AH320" s="151">
        <v>0</v>
      </c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 x14ac:dyDescent="0.2">
      <c r="A321" s="170">
        <v>115</v>
      </c>
      <c r="B321" s="171" t="s">
        <v>863</v>
      </c>
      <c r="C321" s="185" t="s">
        <v>864</v>
      </c>
      <c r="D321" s="172" t="s">
        <v>235</v>
      </c>
      <c r="E321" s="173">
        <v>36</v>
      </c>
      <c r="F321" s="174"/>
      <c r="G321" s="175">
        <f>ROUND(E321*F321,2)</f>
        <v>0</v>
      </c>
      <c r="H321" s="162"/>
      <c r="I321" s="161">
        <f>ROUND(E321*H321,2)</f>
        <v>0</v>
      </c>
      <c r="J321" s="162"/>
      <c r="K321" s="161">
        <f>ROUND(E321*J321,2)</f>
        <v>0</v>
      </c>
      <c r="L321" s="161">
        <v>15</v>
      </c>
      <c r="M321" s="161">
        <f>G321*(1+L321/100)</f>
        <v>0</v>
      </c>
      <c r="N321" s="161">
        <v>0</v>
      </c>
      <c r="O321" s="161">
        <f>ROUND(E321*N321,2)</f>
        <v>0</v>
      </c>
      <c r="P321" s="161">
        <v>0</v>
      </c>
      <c r="Q321" s="161">
        <f>ROUND(E321*P321,2)</f>
        <v>0</v>
      </c>
      <c r="R321" s="161"/>
      <c r="S321" s="161" t="s">
        <v>171</v>
      </c>
      <c r="T321" s="161" t="s">
        <v>163</v>
      </c>
      <c r="U321" s="161">
        <v>0</v>
      </c>
      <c r="V321" s="161">
        <f>ROUND(E321*U321,2)</f>
        <v>0</v>
      </c>
      <c r="W321" s="16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 t="s">
        <v>225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1" x14ac:dyDescent="0.2">
      <c r="A322" s="158"/>
      <c r="B322" s="159"/>
      <c r="C322" s="194" t="s">
        <v>865</v>
      </c>
      <c r="D322" s="189"/>
      <c r="E322" s="190">
        <v>36</v>
      </c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 t="s">
        <v>187</v>
      </c>
      <c r="AH322" s="151">
        <v>0</v>
      </c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outlineLevel="1" x14ac:dyDescent="0.2">
      <c r="A323" s="176">
        <v>116</v>
      </c>
      <c r="B323" s="177" t="s">
        <v>555</v>
      </c>
      <c r="C323" s="184" t="s">
        <v>556</v>
      </c>
      <c r="D323" s="178" t="s">
        <v>223</v>
      </c>
      <c r="E323" s="179">
        <v>0.8744900000000001</v>
      </c>
      <c r="F323" s="180"/>
      <c r="G323" s="181">
        <f>ROUND(E323*F323,2)</f>
        <v>0</v>
      </c>
      <c r="H323" s="162"/>
      <c r="I323" s="161">
        <f>ROUND(E323*H323,2)</f>
        <v>0</v>
      </c>
      <c r="J323" s="162"/>
      <c r="K323" s="161">
        <f>ROUND(E323*J323,2)</f>
        <v>0</v>
      </c>
      <c r="L323" s="161">
        <v>15</v>
      </c>
      <c r="M323" s="161">
        <f>G323*(1+L323/100)</f>
        <v>0</v>
      </c>
      <c r="N323" s="161">
        <v>0</v>
      </c>
      <c r="O323" s="161">
        <f>ROUND(E323*N323,2)</f>
        <v>0</v>
      </c>
      <c r="P323" s="161">
        <v>0</v>
      </c>
      <c r="Q323" s="161">
        <f>ROUND(E323*P323,2)</f>
        <v>0</v>
      </c>
      <c r="R323" s="161"/>
      <c r="S323" s="161" t="s">
        <v>162</v>
      </c>
      <c r="T323" s="161" t="s">
        <v>184</v>
      </c>
      <c r="U323" s="161">
        <v>4.7370000000000001</v>
      </c>
      <c r="V323" s="161">
        <f>ROUND(E323*U323,2)</f>
        <v>4.1399999999999997</v>
      </c>
      <c r="W323" s="16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 t="s">
        <v>462</v>
      </c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x14ac:dyDescent="0.2">
      <c r="A324" s="164" t="s">
        <v>157</v>
      </c>
      <c r="B324" s="165" t="s">
        <v>110</v>
      </c>
      <c r="C324" s="183" t="s">
        <v>111</v>
      </c>
      <c r="D324" s="166"/>
      <c r="E324" s="167"/>
      <c r="F324" s="168"/>
      <c r="G324" s="169">
        <f>SUMIF(AG325:AG327,"&lt;&gt;NOR",G325:G327)</f>
        <v>0</v>
      </c>
      <c r="H324" s="163"/>
      <c r="I324" s="163">
        <f>SUM(I325:I327)</f>
        <v>0</v>
      </c>
      <c r="J324" s="163"/>
      <c r="K324" s="163">
        <f>SUM(K325:K327)</f>
        <v>0</v>
      </c>
      <c r="L324" s="163"/>
      <c r="M324" s="163">
        <f>SUM(M325:M327)</f>
        <v>0</v>
      </c>
      <c r="N324" s="163"/>
      <c r="O324" s="163">
        <f>SUM(O325:O327)</f>
        <v>0.03</v>
      </c>
      <c r="P324" s="163"/>
      <c r="Q324" s="163">
        <f>SUM(Q325:Q327)</f>
        <v>0</v>
      </c>
      <c r="R324" s="163"/>
      <c r="S324" s="163"/>
      <c r="T324" s="163"/>
      <c r="U324" s="163"/>
      <c r="V324" s="163">
        <f>SUM(V325:V327)</f>
        <v>18.509999999999998</v>
      </c>
      <c r="W324" s="163"/>
      <c r="AG324" t="s">
        <v>158</v>
      </c>
    </row>
    <row r="325" spans="1:60" ht="22.5" outlineLevel="1" x14ac:dyDescent="0.2">
      <c r="A325" s="170">
        <v>117</v>
      </c>
      <c r="B325" s="171" t="s">
        <v>557</v>
      </c>
      <c r="C325" s="185" t="s">
        <v>558</v>
      </c>
      <c r="D325" s="172" t="s">
        <v>183</v>
      </c>
      <c r="E325" s="173">
        <v>35</v>
      </c>
      <c r="F325" s="174"/>
      <c r="G325" s="175">
        <f>ROUND(E325*F325,2)</f>
        <v>0</v>
      </c>
      <c r="H325" s="162"/>
      <c r="I325" s="161">
        <f>ROUND(E325*H325,2)</f>
        <v>0</v>
      </c>
      <c r="J325" s="162"/>
      <c r="K325" s="161">
        <f>ROUND(E325*J325,2)</f>
        <v>0</v>
      </c>
      <c r="L325" s="161">
        <v>15</v>
      </c>
      <c r="M325" s="161">
        <f>G325*(1+L325/100)</f>
        <v>0</v>
      </c>
      <c r="N325" s="161">
        <v>7.6000000000000004E-4</v>
      </c>
      <c r="O325" s="161">
        <f>ROUND(E325*N325,2)</f>
        <v>0.03</v>
      </c>
      <c r="P325" s="161">
        <v>0</v>
      </c>
      <c r="Q325" s="161">
        <f>ROUND(E325*P325,2)</f>
        <v>0</v>
      </c>
      <c r="R325" s="161"/>
      <c r="S325" s="161" t="s">
        <v>162</v>
      </c>
      <c r="T325" s="161" t="s">
        <v>184</v>
      </c>
      <c r="U325" s="161">
        <v>0.52700000000000002</v>
      </c>
      <c r="V325" s="161">
        <f>ROUND(E325*U325,2)</f>
        <v>18.45</v>
      </c>
      <c r="W325" s="16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 t="s">
        <v>185</v>
      </c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outlineLevel="1" x14ac:dyDescent="0.2">
      <c r="A326" s="158"/>
      <c r="B326" s="159"/>
      <c r="C326" s="194" t="s">
        <v>866</v>
      </c>
      <c r="D326" s="189"/>
      <c r="E326" s="190">
        <v>35</v>
      </c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 t="s">
        <v>187</v>
      </c>
      <c r="AH326" s="151">
        <v>0</v>
      </c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">
      <c r="A327" s="176">
        <v>118</v>
      </c>
      <c r="B327" s="177" t="s">
        <v>583</v>
      </c>
      <c r="C327" s="184" t="s">
        <v>584</v>
      </c>
      <c r="D327" s="178" t="s">
        <v>223</v>
      </c>
      <c r="E327" s="179">
        <v>2.6600000000000002E-2</v>
      </c>
      <c r="F327" s="180"/>
      <c r="G327" s="181">
        <f>ROUND(E327*F327,2)</f>
        <v>0</v>
      </c>
      <c r="H327" s="162"/>
      <c r="I327" s="161">
        <f>ROUND(E327*H327,2)</f>
        <v>0</v>
      </c>
      <c r="J327" s="162"/>
      <c r="K327" s="161">
        <f>ROUND(E327*J327,2)</f>
        <v>0</v>
      </c>
      <c r="L327" s="161">
        <v>15</v>
      </c>
      <c r="M327" s="161">
        <f>G327*(1+L327/100)</f>
        <v>0</v>
      </c>
      <c r="N327" s="161">
        <v>0</v>
      </c>
      <c r="O327" s="161">
        <f>ROUND(E327*N327,2)</f>
        <v>0</v>
      </c>
      <c r="P327" s="161">
        <v>0</v>
      </c>
      <c r="Q327" s="161">
        <f>ROUND(E327*P327,2)</f>
        <v>0</v>
      </c>
      <c r="R327" s="161"/>
      <c r="S327" s="161" t="s">
        <v>162</v>
      </c>
      <c r="T327" s="161" t="s">
        <v>184</v>
      </c>
      <c r="U327" s="161">
        <v>2.1780000000000004</v>
      </c>
      <c r="V327" s="161">
        <f>ROUND(E327*U327,2)</f>
        <v>0.06</v>
      </c>
      <c r="W327" s="16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 t="s">
        <v>462</v>
      </c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x14ac:dyDescent="0.2">
      <c r="A328" s="164" t="s">
        <v>157</v>
      </c>
      <c r="B328" s="165" t="s">
        <v>112</v>
      </c>
      <c r="C328" s="183" t="s">
        <v>113</v>
      </c>
      <c r="D328" s="166"/>
      <c r="E328" s="167"/>
      <c r="F328" s="168"/>
      <c r="G328" s="169">
        <f>SUMIF(AG329:AG334,"&lt;&gt;NOR",G329:G334)</f>
        <v>0</v>
      </c>
      <c r="H328" s="163"/>
      <c r="I328" s="163">
        <f>SUM(I329:I334)</f>
        <v>0</v>
      </c>
      <c r="J328" s="163"/>
      <c r="K328" s="163">
        <f>SUM(K329:K334)</f>
        <v>0</v>
      </c>
      <c r="L328" s="163"/>
      <c r="M328" s="163">
        <f>SUM(M329:M334)</f>
        <v>0</v>
      </c>
      <c r="N328" s="163"/>
      <c r="O328" s="163">
        <f>SUM(O329:O334)</f>
        <v>0</v>
      </c>
      <c r="P328" s="163"/>
      <c r="Q328" s="163">
        <f>SUM(Q329:Q334)</f>
        <v>1.77</v>
      </c>
      <c r="R328" s="163"/>
      <c r="S328" s="163"/>
      <c r="T328" s="163"/>
      <c r="U328" s="163"/>
      <c r="V328" s="163">
        <f>SUM(V329:V334)</f>
        <v>47.14</v>
      </c>
      <c r="W328" s="163"/>
      <c r="AG328" t="s">
        <v>158</v>
      </c>
    </row>
    <row r="329" spans="1:60" outlineLevel="1" x14ac:dyDescent="0.2">
      <c r="A329" s="176">
        <v>119</v>
      </c>
      <c r="B329" s="177" t="s">
        <v>585</v>
      </c>
      <c r="C329" s="184" t="s">
        <v>586</v>
      </c>
      <c r="D329" s="178" t="s">
        <v>183</v>
      </c>
      <c r="E329" s="179">
        <v>93.17</v>
      </c>
      <c r="F329" s="180"/>
      <c r="G329" s="181">
        <f>ROUND(E329*F329,2)</f>
        <v>0</v>
      </c>
      <c r="H329" s="162"/>
      <c r="I329" s="161">
        <f>ROUND(E329*H329,2)</f>
        <v>0</v>
      </c>
      <c r="J329" s="162"/>
      <c r="K329" s="161">
        <f>ROUND(E329*J329,2)</f>
        <v>0</v>
      </c>
      <c r="L329" s="161">
        <v>15</v>
      </c>
      <c r="M329" s="161">
        <f>G329*(1+L329/100)</f>
        <v>0</v>
      </c>
      <c r="N329" s="161">
        <v>0</v>
      </c>
      <c r="O329" s="161">
        <f>ROUND(E329*N329,2)</f>
        <v>0</v>
      </c>
      <c r="P329" s="161">
        <v>1.098E-2</v>
      </c>
      <c r="Q329" s="161">
        <f>ROUND(E329*P329,2)</f>
        <v>1.02</v>
      </c>
      <c r="R329" s="161"/>
      <c r="S329" s="161" t="s">
        <v>162</v>
      </c>
      <c r="T329" s="161" t="s">
        <v>184</v>
      </c>
      <c r="U329" s="161">
        <v>0.44</v>
      </c>
      <c r="V329" s="161">
        <f>ROUND(E329*U329,2)</f>
        <v>40.99</v>
      </c>
      <c r="W329" s="16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 t="s">
        <v>185</v>
      </c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outlineLevel="1" x14ac:dyDescent="0.2">
      <c r="A330" s="176">
        <v>120</v>
      </c>
      <c r="B330" s="177" t="s">
        <v>587</v>
      </c>
      <c r="C330" s="184" t="s">
        <v>588</v>
      </c>
      <c r="D330" s="178" t="s">
        <v>183</v>
      </c>
      <c r="E330" s="179">
        <v>93.17</v>
      </c>
      <c r="F330" s="180"/>
      <c r="G330" s="181">
        <f>ROUND(E330*F330,2)</f>
        <v>0</v>
      </c>
      <c r="H330" s="162"/>
      <c r="I330" s="161">
        <f>ROUND(E330*H330,2)</f>
        <v>0</v>
      </c>
      <c r="J330" s="162"/>
      <c r="K330" s="161">
        <f>ROUND(E330*J330,2)</f>
        <v>0</v>
      </c>
      <c r="L330" s="161">
        <v>15</v>
      </c>
      <c r="M330" s="161">
        <f>G330*(1+L330/100)</f>
        <v>0</v>
      </c>
      <c r="N330" s="161">
        <v>0</v>
      </c>
      <c r="O330" s="161">
        <f>ROUND(E330*N330,2)</f>
        <v>0</v>
      </c>
      <c r="P330" s="161">
        <v>8.0000000000000002E-3</v>
      </c>
      <c r="Q330" s="161">
        <f>ROUND(E330*P330,2)</f>
        <v>0.75</v>
      </c>
      <c r="R330" s="161"/>
      <c r="S330" s="161" t="s">
        <v>162</v>
      </c>
      <c r="T330" s="161" t="s">
        <v>184</v>
      </c>
      <c r="U330" s="161">
        <v>6.6000000000000003E-2</v>
      </c>
      <c r="V330" s="161">
        <f>ROUND(E330*U330,2)</f>
        <v>6.15</v>
      </c>
      <c r="W330" s="16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 t="s">
        <v>185</v>
      </c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outlineLevel="1" x14ac:dyDescent="0.2">
      <c r="A331" s="170">
        <v>121</v>
      </c>
      <c r="B331" s="171" t="s">
        <v>589</v>
      </c>
      <c r="C331" s="185" t="s">
        <v>590</v>
      </c>
      <c r="D331" s="172" t="s">
        <v>183</v>
      </c>
      <c r="E331" s="173">
        <v>93.17</v>
      </c>
      <c r="F331" s="174"/>
      <c r="G331" s="175">
        <f>ROUND(E331*F331,2)</f>
        <v>0</v>
      </c>
      <c r="H331" s="162"/>
      <c r="I331" s="161">
        <f>ROUND(E331*H331,2)</f>
        <v>0</v>
      </c>
      <c r="J331" s="162"/>
      <c r="K331" s="161">
        <f>ROUND(E331*J331,2)</f>
        <v>0</v>
      </c>
      <c r="L331" s="161">
        <v>15</v>
      </c>
      <c r="M331" s="161">
        <f>G331*(1+L331/100)</f>
        <v>0</v>
      </c>
      <c r="N331" s="161">
        <v>0</v>
      </c>
      <c r="O331" s="161">
        <f>ROUND(E331*N331,2)</f>
        <v>0</v>
      </c>
      <c r="P331" s="161">
        <v>0</v>
      </c>
      <c r="Q331" s="161">
        <f>ROUND(E331*P331,2)</f>
        <v>0</v>
      </c>
      <c r="R331" s="161"/>
      <c r="S331" s="161" t="s">
        <v>171</v>
      </c>
      <c r="T331" s="161" t="s">
        <v>163</v>
      </c>
      <c r="U331" s="161">
        <v>0</v>
      </c>
      <c r="V331" s="161">
        <f>ROUND(E331*U331,2)</f>
        <v>0</v>
      </c>
      <c r="W331" s="16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 t="s">
        <v>185</v>
      </c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outlineLevel="1" x14ac:dyDescent="0.2">
      <c r="A332" s="158"/>
      <c r="B332" s="159"/>
      <c r="C332" s="194" t="s">
        <v>867</v>
      </c>
      <c r="D332" s="189"/>
      <c r="E332" s="190">
        <v>93.17</v>
      </c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 t="s">
        <v>187</v>
      </c>
      <c r="AH332" s="151">
        <v>0</v>
      </c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outlineLevel="1" x14ac:dyDescent="0.2">
      <c r="A333" s="170">
        <v>122</v>
      </c>
      <c r="B333" s="171" t="s">
        <v>592</v>
      </c>
      <c r="C333" s="185" t="s">
        <v>593</v>
      </c>
      <c r="D333" s="172" t="s">
        <v>199</v>
      </c>
      <c r="E333" s="173">
        <v>80</v>
      </c>
      <c r="F333" s="174"/>
      <c r="G333" s="175">
        <f>ROUND(E333*F333,2)</f>
        <v>0</v>
      </c>
      <c r="H333" s="162"/>
      <c r="I333" s="161">
        <f>ROUND(E333*H333,2)</f>
        <v>0</v>
      </c>
      <c r="J333" s="162"/>
      <c r="K333" s="161">
        <f>ROUND(E333*J333,2)</f>
        <v>0</v>
      </c>
      <c r="L333" s="161">
        <v>15</v>
      </c>
      <c r="M333" s="161">
        <f>G333*(1+L333/100)</f>
        <v>0</v>
      </c>
      <c r="N333" s="161">
        <v>0</v>
      </c>
      <c r="O333" s="161">
        <f>ROUND(E333*N333,2)</f>
        <v>0</v>
      </c>
      <c r="P333" s="161">
        <v>0</v>
      </c>
      <c r="Q333" s="161">
        <f>ROUND(E333*P333,2)</f>
        <v>0</v>
      </c>
      <c r="R333" s="161"/>
      <c r="S333" s="161" t="s">
        <v>171</v>
      </c>
      <c r="T333" s="161" t="s">
        <v>163</v>
      </c>
      <c r="U333" s="161">
        <v>0</v>
      </c>
      <c r="V333" s="161">
        <f>ROUND(E333*U333,2)</f>
        <v>0</v>
      </c>
      <c r="W333" s="16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 t="s">
        <v>185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outlineLevel="1" x14ac:dyDescent="0.2">
      <c r="A334" s="158">
        <v>123</v>
      </c>
      <c r="B334" s="159" t="s">
        <v>594</v>
      </c>
      <c r="C334" s="197" t="s">
        <v>595</v>
      </c>
      <c r="D334" s="160" t="s">
        <v>0</v>
      </c>
      <c r="E334" s="193"/>
      <c r="F334" s="162"/>
      <c r="G334" s="161">
        <f>ROUND(E334*F334,2)</f>
        <v>0</v>
      </c>
      <c r="H334" s="162"/>
      <c r="I334" s="161">
        <f>ROUND(E334*H334,2)</f>
        <v>0</v>
      </c>
      <c r="J334" s="162"/>
      <c r="K334" s="161">
        <f>ROUND(E334*J334,2)</f>
        <v>0</v>
      </c>
      <c r="L334" s="161">
        <v>15</v>
      </c>
      <c r="M334" s="161">
        <f>G334*(1+L334/100)</f>
        <v>0</v>
      </c>
      <c r="N334" s="161">
        <v>0</v>
      </c>
      <c r="O334" s="161">
        <f>ROUND(E334*N334,2)</f>
        <v>0</v>
      </c>
      <c r="P334" s="161">
        <v>0</v>
      </c>
      <c r="Q334" s="161">
        <f>ROUND(E334*P334,2)</f>
        <v>0</v>
      </c>
      <c r="R334" s="161"/>
      <c r="S334" s="161" t="s">
        <v>162</v>
      </c>
      <c r="T334" s="161" t="s">
        <v>184</v>
      </c>
      <c r="U334" s="161">
        <v>0</v>
      </c>
      <c r="V334" s="161">
        <f>ROUND(E334*U334,2)</f>
        <v>0</v>
      </c>
      <c r="W334" s="16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 t="s">
        <v>462</v>
      </c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x14ac:dyDescent="0.2">
      <c r="A335" s="164" t="s">
        <v>157</v>
      </c>
      <c r="B335" s="165" t="s">
        <v>114</v>
      </c>
      <c r="C335" s="183" t="s">
        <v>115</v>
      </c>
      <c r="D335" s="166"/>
      <c r="E335" s="167"/>
      <c r="F335" s="168"/>
      <c r="G335" s="169">
        <f>SUMIF(AG336:AG339,"&lt;&gt;NOR",G336:G339)</f>
        <v>0</v>
      </c>
      <c r="H335" s="163"/>
      <c r="I335" s="163">
        <f>SUM(I336:I339)</f>
        <v>0</v>
      </c>
      <c r="J335" s="163"/>
      <c r="K335" s="163">
        <f>SUM(K336:K339)</f>
        <v>0</v>
      </c>
      <c r="L335" s="163"/>
      <c r="M335" s="163">
        <f>SUM(M336:M339)</f>
        <v>0</v>
      </c>
      <c r="N335" s="163"/>
      <c r="O335" s="163">
        <f>SUM(O336:O339)</f>
        <v>0</v>
      </c>
      <c r="P335" s="163"/>
      <c r="Q335" s="163">
        <f>SUM(Q336:Q339)</f>
        <v>0</v>
      </c>
      <c r="R335" s="163"/>
      <c r="S335" s="163"/>
      <c r="T335" s="163"/>
      <c r="U335" s="163"/>
      <c r="V335" s="163">
        <f>SUM(V336:V339)</f>
        <v>0</v>
      </c>
      <c r="W335" s="163"/>
      <c r="AG335" t="s">
        <v>158</v>
      </c>
    </row>
    <row r="336" spans="1:60" outlineLevel="1" x14ac:dyDescent="0.2">
      <c r="A336" s="170">
        <v>124</v>
      </c>
      <c r="B336" s="171" t="s">
        <v>600</v>
      </c>
      <c r="C336" s="185" t="s">
        <v>601</v>
      </c>
      <c r="D336" s="172" t="s">
        <v>369</v>
      </c>
      <c r="E336" s="173">
        <v>3</v>
      </c>
      <c r="F336" s="174"/>
      <c r="G336" s="175">
        <f>ROUND(E336*F336,2)</f>
        <v>0</v>
      </c>
      <c r="H336" s="162"/>
      <c r="I336" s="161">
        <f>ROUND(E336*H336,2)</f>
        <v>0</v>
      </c>
      <c r="J336" s="162"/>
      <c r="K336" s="161">
        <f>ROUND(E336*J336,2)</f>
        <v>0</v>
      </c>
      <c r="L336" s="161">
        <v>15</v>
      </c>
      <c r="M336" s="161">
        <f>G336*(1+L336/100)</f>
        <v>0</v>
      </c>
      <c r="N336" s="161">
        <v>0</v>
      </c>
      <c r="O336" s="161">
        <f>ROUND(E336*N336,2)</f>
        <v>0</v>
      </c>
      <c r="P336" s="161">
        <v>0</v>
      </c>
      <c r="Q336" s="161">
        <f>ROUND(E336*P336,2)</f>
        <v>0</v>
      </c>
      <c r="R336" s="161"/>
      <c r="S336" s="161" t="s">
        <v>171</v>
      </c>
      <c r="T336" s="161" t="s">
        <v>163</v>
      </c>
      <c r="U336" s="161">
        <v>0</v>
      </c>
      <c r="V336" s="161">
        <f>ROUND(E336*U336,2)</f>
        <v>0</v>
      </c>
      <c r="W336" s="16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 t="s">
        <v>185</v>
      </c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 x14ac:dyDescent="0.2">
      <c r="A337" s="158"/>
      <c r="B337" s="159"/>
      <c r="C337" s="194" t="s">
        <v>868</v>
      </c>
      <c r="D337" s="189"/>
      <c r="E337" s="190">
        <v>3</v>
      </c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 t="s">
        <v>187</v>
      </c>
      <c r="AH337" s="151">
        <v>0</v>
      </c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 x14ac:dyDescent="0.2">
      <c r="A338" s="170">
        <v>125</v>
      </c>
      <c r="B338" s="171" t="s">
        <v>869</v>
      </c>
      <c r="C338" s="185" t="s">
        <v>870</v>
      </c>
      <c r="D338" s="172" t="s">
        <v>369</v>
      </c>
      <c r="E338" s="173">
        <v>4</v>
      </c>
      <c r="F338" s="174"/>
      <c r="G338" s="175">
        <f>ROUND(E338*F338,2)</f>
        <v>0</v>
      </c>
      <c r="H338" s="162"/>
      <c r="I338" s="161">
        <f>ROUND(E338*H338,2)</f>
        <v>0</v>
      </c>
      <c r="J338" s="162"/>
      <c r="K338" s="161">
        <f>ROUND(E338*J338,2)</f>
        <v>0</v>
      </c>
      <c r="L338" s="161">
        <v>15</v>
      </c>
      <c r="M338" s="161">
        <f>G338*(1+L338/100)</f>
        <v>0</v>
      </c>
      <c r="N338" s="161">
        <v>0</v>
      </c>
      <c r="O338" s="161">
        <f>ROUND(E338*N338,2)</f>
        <v>0</v>
      </c>
      <c r="P338" s="161">
        <v>0</v>
      </c>
      <c r="Q338" s="161">
        <f>ROUND(E338*P338,2)</f>
        <v>0</v>
      </c>
      <c r="R338" s="161"/>
      <c r="S338" s="161" t="s">
        <v>171</v>
      </c>
      <c r="T338" s="161" t="s">
        <v>163</v>
      </c>
      <c r="U338" s="161">
        <v>0</v>
      </c>
      <c r="V338" s="161">
        <f>ROUND(E338*U338,2)</f>
        <v>0</v>
      </c>
      <c r="W338" s="16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 t="s">
        <v>185</v>
      </c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 x14ac:dyDescent="0.2">
      <c r="A339" s="158"/>
      <c r="B339" s="159"/>
      <c r="C339" s="194" t="s">
        <v>871</v>
      </c>
      <c r="D339" s="189"/>
      <c r="E339" s="190">
        <v>4</v>
      </c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 t="s">
        <v>187</v>
      </c>
      <c r="AH339" s="151">
        <v>0</v>
      </c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x14ac:dyDescent="0.2">
      <c r="A340" s="164" t="s">
        <v>157</v>
      </c>
      <c r="B340" s="165" t="s">
        <v>116</v>
      </c>
      <c r="C340" s="183" t="s">
        <v>118</v>
      </c>
      <c r="D340" s="166"/>
      <c r="E340" s="167"/>
      <c r="F340" s="168"/>
      <c r="G340" s="169">
        <f>SUMIF(AG341:AG349,"&lt;&gt;NOR",G341:G349)</f>
        <v>0</v>
      </c>
      <c r="H340" s="163"/>
      <c r="I340" s="163">
        <f>SUM(I341:I349)</f>
        <v>0</v>
      </c>
      <c r="J340" s="163"/>
      <c r="K340" s="163">
        <f>SUM(K341:K349)</f>
        <v>0</v>
      </c>
      <c r="L340" s="163"/>
      <c r="M340" s="163">
        <f>SUM(M341:M349)</f>
        <v>0</v>
      </c>
      <c r="N340" s="163"/>
      <c r="O340" s="163">
        <f>SUM(O341:O349)</f>
        <v>0.08</v>
      </c>
      <c r="P340" s="163"/>
      <c r="Q340" s="163">
        <f>SUM(Q341:Q349)</f>
        <v>0</v>
      </c>
      <c r="R340" s="163"/>
      <c r="S340" s="163"/>
      <c r="T340" s="163"/>
      <c r="U340" s="163"/>
      <c r="V340" s="163">
        <f>SUM(V341:V349)</f>
        <v>13.899999999999999</v>
      </c>
      <c r="W340" s="163"/>
      <c r="AG340" t="s">
        <v>158</v>
      </c>
    </row>
    <row r="341" spans="1:60" outlineLevel="1" x14ac:dyDescent="0.2">
      <c r="A341" s="170">
        <v>126</v>
      </c>
      <c r="B341" s="171" t="s">
        <v>620</v>
      </c>
      <c r="C341" s="185" t="s">
        <v>621</v>
      </c>
      <c r="D341" s="172" t="s">
        <v>199</v>
      </c>
      <c r="E341" s="173">
        <v>12.9</v>
      </c>
      <c r="F341" s="174"/>
      <c r="G341" s="175">
        <f>ROUND(E341*F341,2)</f>
        <v>0</v>
      </c>
      <c r="H341" s="162"/>
      <c r="I341" s="161">
        <f>ROUND(E341*H341,2)</f>
        <v>0</v>
      </c>
      <c r="J341" s="162"/>
      <c r="K341" s="161">
        <f>ROUND(E341*J341,2)</f>
        <v>0</v>
      </c>
      <c r="L341" s="161">
        <v>15</v>
      </c>
      <c r="M341" s="161">
        <f>G341*(1+L341/100)</f>
        <v>0</v>
      </c>
      <c r="N341" s="161">
        <v>4.0000000000000003E-5</v>
      </c>
      <c r="O341" s="161">
        <f>ROUND(E341*N341,2)</f>
        <v>0</v>
      </c>
      <c r="P341" s="161">
        <v>0</v>
      </c>
      <c r="Q341" s="161">
        <f>ROUND(E341*P341,2)</f>
        <v>0</v>
      </c>
      <c r="R341" s="161"/>
      <c r="S341" s="161" t="s">
        <v>162</v>
      </c>
      <c r="T341" s="161" t="s">
        <v>184</v>
      </c>
      <c r="U341" s="161">
        <v>0.32</v>
      </c>
      <c r="V341" s="161">
        <f>ROUND(E341*U341,2)</f>
        <v>4.13</v>
      </c>
      <c r="W341" s="16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 t="s">
        <v>185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outlineLevel="1" x14ac:dyDescent="0.2">
      <c r="A342" s="158"/>
      <c r="B342" s="159"/>
      <c r="C342" s="194" t="s">
        <v>872</v>
      </c>
      <c r="D342" s="189"/>
      <c r="E342" s="190">
        <v>12.9</v>
      </c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 t="s">
        <v>187</v>
      </c>
      <c r="AH342" s="151">
        <v>0</v>
      </c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outlineLevel="1" x14ac:dyDescent="0.2">
      <c r="A343" s="170">
        <v>127</v>
      </c>
      <c r="B343" s="171" t="s">
        <v>627</v>
      </c>
      <c r="C343" s="185" t="s">
        <v>628</v>
      </c>
      <c r="D343" s="172" t="s">
        <v>199</v>
      </c>
      <c r="E343" s="173">
        <v>12.9</v>
      </c>
      <c r="F343" s="174"/>
      <c r="G343" s="175">
        <f>ROUND(E343*F343,2)</f>
        <v>0</v>
      </c>
      <c r="H343" s="162"/>
      <c r="I343" s="161">
        <f>ROUND(E343*H343,2)</f>
        <v>0</v>
      </c>
      <c r="J343" s="162"/>
      <c r="K343" s="161">
        <f>ROUND(E343*J343,2)</f>
        <v>0</v>
      </c>
      <c r="L343" s="161">
        <v>15</v>
      </c>
      <c r="M343" s="161">
        <f>G343*(1+L343/100)</f>
        <v>0</v>
      </c>
      <c r="N343" s="161">
        <v>8.0000000000000007E-5</v>
      </c>
      <c r="O343" s="161">
        <f>ROUND(E343*N343,2)</f>
        <v>0</v>
      </c>
      <c r="P343" s="161">
        <v>0</v>
      </c>
      <c r="Q343" s="161">
        <f>ROUND(E343*P343,2)</f>
        <v>0</v>
      </c>
      <c r="R343" s="161"/>
      <c r="S343" s="161" t="s">
        <v>162</v>
      </c>
      <c r="T343" s="161" t="s">
        <v>184</v>
      </c>
      <c r="U343" s="161">
        <v>0.75700000000000001</v>
      </c>
      <c r="V343" s="161">
        <f>ROUND(E343*U343,2)</f>
        <v>9.77</v>
      </c>
      <c r="W343" s="16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 t="s">
        <v>185</v>
      </c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outlineLevel="1" x14ac:dyDescent="0.2">
      <c r="A344" s="158"/>
      <c r="B344" s="159"/>
      <c r="C344" s="194" t="s">
        <v>873</v>
      </c>
      <c r="D344" s="189"/>
      <c r="E344" s="190">
        <v>5.9</v>
      </c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 t="s">
        <v>187</v>
      </c>
      <c r="AH344" s="151">
        <v>0</v>
      </c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">
      <c r="A345" s="158"/>
      <c r="B345" s="159"/>
      <c r="C345" s="194" t="s">
        <v>874</v>
      </c>
      <c r="D345" s="189"/>
      <c r="E345" s="190">
        <v>7</v>
      </c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 t="s">
        <v>187</v>
      </c>
      <c r="AH345" s="151">
        <v>0</v>
      </c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ht="22.5" outlineLevel="1" x14ac:dyDescent="0.2">
      <c r="A346" s="176">
        <v>128</v>
      </c>
      <c r="B346" s="177" t="s">
        <v>875</v>
      </c>
      <c r="C346" s="184" t="s">
        <v>876</v>
      </c>
      <c r="D346" s="178" t="s">
        <v>369</v>
      </c>
      <c r="E346" s="179">
        <v>1</v>
      </c>
      <c r="F346" s="180"/>
      <c r="G346" s="181">
        <f>ROUND(E346*F346,2)</f>
        <v>0</v>
      </c>
      <c r="H346" s="162"/>
      <c r="I346" s="161">
        <f>ROUND(E346*H346,2)</f>
        <v>0</v>
      </c>
      <c r="J346" s="162"/>
      <c r="K346" s="161">
        <f>ROUND(E346*J346,2)</f>
        <v>0</v>
      </c>
      <c r="L346" s="161">
        <v>15</v>
      </c>
      <c r="M346" s="161">
        <f>G346*(1+L346/100)</f>
        <v>0</v>
      </c>
      <c r="N346" s="161">
        <v>0</v>
      </c>
      <c r="O346" s="161">
        <f>ROUND(E346*N346,2)</f>
        <v>0</v>
      </c>
      <c r="P346" s="161">
        <v>0</v>
      </c>
      <c r="Q346" s="161">
        <f>ROUND(E346*P346,2)</f>
        <v>0</v>
      </c>
      <c r="R346" s="161"/>
      <c r="S346" s="161" t="s">
        <v>171</v>
      </c>
      <c r="T346" s="161" t="s">
        <v>163</v>
      </c>
      <c r="U346" s="161">
        <v>0</v>
      </c>
      <c r="V346" s="161">
        <f>ROUND(E346*U346,2)</f>
        <v>0</v>
      </c>
      <c r="W346" s="16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 t="s">
        <v>185</v>
      </c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outlineLevel="1" x14ac:dyDescent="0.2">
      <c r="A347" s="176">
        <v>129</v>
      </c>
      <c r="B347" s="177" t="s">
        <v>636</v>
      </c>
      <c r="C347" s="184" t="s">
        <v>877</v>
      </c>
      <c r="D347" s="178" t="s">
        <v>235</v>
      </c>
      <c r="E347" s="179">
        <v>1</v>
      </c>
      <c r="F347" s="180"/>
      <c r="G347" s="181">
        <f>ROUND(E347*F347,2)</f>
        <v>0</v>
      </c>
      <c r="H347" s="162"/>
      <c r="I347" s="161">
        <f>ROUND(E347*H347,2)</f>
        <v>0</v>
      </c>
      <c r="J347" s="162"/>
      <c r="K347" s="161">
        <f>ROUND(E347*J347,2)</f>
        <v>0</v>
      </c>
      <c r="L347" s="161">
        <v>15</v>
      </c>
      <c r="M347" s="161">
        <f>G347*(1+L347/100)</f>
        <v>0</v>
      </c>
      <c r="N347" s="161">
        <v>0.04</v>
      </c>
      <c r="O347" s="161">
        <f>ROUND(E347*N347,2)</f>
        <v>0.04</v>
      </c>
      <c r="P347" s="161">
        <v>0</v>
      </c>
      <c r="Q347" s="161">
        <f>ROUND(E347*P347,2)</f>
        <v>0</v>
      </c>
      <c r="R347" s="161" t="s">
        <v>224</v>
      </c>
      <c r="S347" s="161" t="s">
        <v>184</v>
      </c>
      <c r="T347" s="161" t="s">
        <v>163</v>
      </c>
      <c r="U347" s="161">
        <v>0</v>
      </c>
      <c r="V347" s="161">
        <f>ROUND(E347*U347,2)</f>
        <v>0</v>
      </c>
      <c r="W347" s="16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 t="s">
        <v>225</v>
      </c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outlineLevel="1" x14ac:dyDescent="0.2">
      <c r="A348" s="170">
        <v>130</v>
      </c>
      <c r="B348" s="171" t="s">
        <v>878</v>
      </c>
      <c r="C348" s="185" t="s">
        <v>879</v>
      </c>
      <c r="D348" s="172" t="s">
        <v>235</v>
      </c>
      <c r="E348" s="173">
        <v>1</v>
      </c>
      <c r="F348" s="174"/>
      <c r="G348" s="175">
        <f>ROUND(E348*F348,2)</f>
        <v>0</v>
      </c>
      <c r="H348" s="162"/>
      <c r="I348" s="161">
        <f>ROUND(E348*H348,2)</f>
        <v>0</v>
      </c>
      <c r="J348" s="162"/>
      <c r="K348" s="161">
        <f>ROUND(E348*J348,2)</f>
        <v>0</v>
      </c>
      <c r="L348" s="161">
        <v>15</v>
      </c>
      <c r="M348" s="161">
        <f>G348*(1+L348/100)</f>
        <v>0</v>
      </c>
      <c r="N348" s="161">
        <v>4.4000000000000004E-2</v>
      </c>
      <c r="O348" s="161">
        <f>ROUND(E348*N348,2)</f>
        <v>0.04</v>
      </c>
      <c r="P348" s="161">
        <v>0</v>
      </c>
      <c r="Q348" s="161">
        <f>ROUND(E348*P348,2)</f>
        <v>0</v>
      </c>
      <c r="R348" s="161" t="s">
        <v>224</v>
      </c>
      <c r="S348" s="161" t="s">
        <v>184</v>
      </c>
      <c r="T348" s="161" t="s">
        <v>163</v>
      </c>
      <c r="U348" s="161">
        <v>0</v>
      </c>
      <c r="V348" s="161">
        <f>ROUND(E348*U348,2)</f>
        <v>0</v>
      </c>
      <c r="W348" s="16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 t="s">
        <v>225</v>
      </c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 x14ac:dyDescent="0.2">
      <c r="A349" s="158">
        <v>131</v>
      </c>
      <c r="B349" s="159" t="s">
        <v>639</v>
      </c>
      <c r="C349" s="197" t="s">
        <v>640</v>
      </c>
      <c r="D349" s="160" t="s">
        <v>0</v>
      </c>
      <c r="E349" s="193"/>
      <c r="F349" s="162"/>
      <c r="G349" s="161">
        <f>ROUND(E349*F349,2)</f>
        <v>0</v>
      </c>
      <c r="H349" s="162"/>
      <c r="I349" s="161">
        <f>ROUND(E349*H349,2)</f>
        <v>0</v>
      </c>
      <c r="J349" s="162"/>
      <c r="K349" s="161">
        <f>ROUND(E349*J349,2)</f>
        <v>0</v>
      </c>
      <c r="L349" s="161">
        <v>15</v>
      </c>
      <c r="M349" s="161">
        <f>G349*(1+L349/100)</f>
        <v>0</v>
      </c>
      <c r="N349" s="161">
        <v>0</v>
      </c>
      <c r="O349" s="161">
        <f>ROUND(E349*N349,2)</f>
        <v>0</v>
      </c>
      <c r="P349" s="161">
        <v>0</v>
      </c>
      <c r="Q349" s="161">
        <f>ROUND(E349*P349,2)</f>
        <v>0</v>
      </c>
      <c r="R349" s="161"/>
      <c r="S349" s="161" t="s">
        <v>171</v>
      </c>
      <c r="T349" s="161" t="s">
        <v>163</v>
      </c>
      <c r="U349" s="161">
        <v>0</v>
      </c>
      <c r="V349" s="161">
        <f>ROUND(E349*U349,2)</f>
        <v>0</v>
      </c>
      <c r="W349" s="16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 t="s">
        <v>462</v>
      </c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x14ac:dyDescent="0.2">
      <c r="A350" s="164" t="s">
        <v>157</v>
      </c>
      <c r="B350" s="165" t="s">
        <v>119</v>
      </c>
      <c r="C350" s="183" t="s">
        <v>120</v>
      </c>
      <c r="D350" s="166"/>
      <c r="E350" s="167"/>
      <c r="F350" s="168"/>
      <c r="G350" s="169">
        <f>SUMIF(AG351:AG363,"&lt;&gt;NOR",G351:G363)</f>
        <v>0</v>
      </c>
      <c r="H350" s="163"/>
      <c r="I350" s="163">
        <f>SUM(I351:I363)</f>
        <v>0</v>
      </c>
      <c r="J350" s="163"/>
      <c r="K350" s="163">
        <f>SUM(K351:K363)</f>
        <v>0</v>
      </c>
      <c r="L350" s="163"/>
      <c r="M350" s="163">
        <f>SUM(M351:M363)</f>
        <v>0</v>
      </c>
      <c r="N350" s="163"/>
      <c r="O350" s="163">
        <f>SUM(O351:O363)</f>
        <v>0.97</v>
      </c>
      <c r="P350" s="163"/>
      <c r="Q350" s="163">
        <f>SUM(Q351:Q363)</f>
        <v>0</v>
      </c>
      <c r="R350" s="163"/>
      <c r="S350" s="163"/>
      <c r="T350" s="163"/>
      <c r="U350" s="163"/>
      <c r="V350" s="163">
        <f>SUM(V351:V363)</f>
        <v>38.640000000000008</v>
      </c>
      <c r="W350" s="163"/>
      <c r="AG350" t="s">
        <v>158</v>
      </c>
    </row>
    <row r="351" spans="1:60" outlineLevel="1" x14ac:dyDescent="0.2">
      <c r="A351" s="170">
        <v>132</v>
      </c>
      <c r="B351" s="171" t="s">
        <v>880</v>
      </c>
      <c r="C351" s="185" t="s">
        <v>881</v>
      </c>
      <c r="D351" s="172" t="s">
        <v>183</v>
      </c>
      <c r="E351" s="173">
        <v>31.35</v>
      </c>
      <c r="F351" s="174"/>
      <c r="G351" s="175">
        <f>ROUND(E351*F351,2)</f>
        <v>0</v>
      </c>
      <c r="H351" s="162"/>
      <c r="I351" s="161">
        <f>ROUND(E351*H351,2)</f>
        <v>0</v>
      </c>
      <c r="J351" s="162"/>
      <c r="K351" s="161">
        <f>ROUND(E351*J351,2)</f>
        <v>0</v>
      </c>
      <c r="L351" s="161">
        <v>15</v>
      </c>
      <c r="M351" s="161">
        <f>G351*(1+L351/100)</f>
        <v>0</v>
      </c>
      <c r="N351" s="161">
        <v>2.1000000000000001E-4</v>
      </c>
      <c r="O351" s="161">
        <f>ROUND(E351*N351,2)</f>
        <v>0.01</v>
      </c>
      <c r="P351" s="161">
        <v>0</v>
      </c>
      <c r="Q351" s="161">
        <f>ROUND(E351*P351,2)</f>
        <v>0</v>
      </c>
      <c r="R351" s="161"/>
      <c r="S351" s="161" t="s">
        <v>162</v>
      </c>
      <c r="T351" s="161" t="s">
        <v>184</v>
      </c>
      <c r="U351" s="161">
        <v>0.05</v>
      </c>
      <c r="V351" s="161">
        <f>ROUND(E351*U351,2)</f>
        <v>1.57</v>
      </c>
      <c r="W351" s="16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 t="s">
        <v>185</v>
      </c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outlineLevel="1" x14ac:dyDescent="0.2">
      <c r="A352" s="158"/>
      <c r="B352" s="159"/>
      <c r="C352" s="194" t="s">
        <v>820</v>
      </c>
      <c r="D352" s="189"/>
      <c r="E352" s="190">
        <v>31.35</v>
      </c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 t="s">
        <v>187</v>
      </c>
      <c r="AH352" s="151">
        <v>0</v>
      </c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outlineLevel="1" x14ac:dyDescent="0.2">
      <c r="A353" s="176">
        <v>133</v>
      </c>
      <c r="B353" s="177" t="s">
        <v>882</v>
      </c>
      <c r="C353" s="184" t="s">
        <v>883</v>
      </c>
      <c r="D353" s="178" t="s">
        <v>199</v>
      </c>
      <c r="E353" s="179">
        <v>13.5</v>
      </c>
      <c r="F353" s="180"/>
      <c r="G353" s="181">
        <f t="shared" ref="G353:G358" si="21">ROUND(E353*F353,2)</f>
        <v>0</v>
      </c>
      <c r="H353" s="162"/>
      <c r="I353" s="161">
        <f t="shared" ref="I353:I358" si="22">ROUND(E353*H353,2)</f>
        <v>0</v>
      </c>
      <c r="J353" s="162"/>
      <c r="K353" s="161">
        <f t="shared" ref="K353:K358" si="23">ROUND(E353*J353,2)</f>
        <v>0</v>
      </c>
      <c r="L353" s="161">
        <v>15</v>
      </c>
      <c r="M353" s="161">
        <f t="shared" ref="M353:M358" si="24">G353*(1+L353/100)</f>
        <v>0</v>
      </c>
      <c r="N353" s="161">
        <v>5.1800000000000006E-3</v>
      </c>
      <c r="O353" s="161">
        <f t="shared" ref="O353:O358" si="25">ROUND(E353*N353,2)</f>
        <v>7.0000000000000007E-2</v>
      </c>
      <c r="P353" s="161">
        <v>0</v>
      </c>
      <c r="Q353" s="161">
        <f t="shared" ref="Q353:Q358" si="26">ROUND(E353*P353,2)</f>
        <v>0</v>
      </c>
      <c r="R353" s="161"/>
      <c r="S353" s="161" t="s">
        <v>162</v>
      </c>
      <c r="T353" s="161" t="s">
        <v>184</v>
      </c>
      <c r="U353" s="161">
        <v>0.23600000000000002</v>
      </c>
      <c r="V353" s="161">
        <f t="shared" ref="V353:V358" si="27">ROUND(E353*U353,2)</f>
        <v>3.19</v>
      </c>
      <c r="W353" s="16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 t="s">
        <v>185</v>
      </c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outlineLevel="1" x14ac:dyDescent="0.2">
      <c r="A354" s="176">
        <v>134</v>
      </c>
      <c r="B354" s="177" t="s">
        <v>884</v>
      </c>
      <c r="C354" s="184" t="s">
        <v>885</v>
      </c>
      <c r="D354" s="178" t="s">
        <v>183</v>
      </c>
      <c r="E354" s="179">
        <v>31.35</v>
      </c>
      <c r="F354" s="180"/>
      <c r="G354" s="181">
        <f t="shared" si="21"/>
        <v>0</v>
      </c>
      <c r="H354" s="162"/>
      <c r="I354" s="161">
        <f t="shared" si="22"/>
        <v>0</v>
      </c>
      <c r="J354" s="162"/>
      <c r="K354" s="161">
        <f t="shared" si="23"/>
        <v>0</v>
      </c>
      <c r="L354" s="161">
        <v>15</v>
      </c>
      <c r="M354" s="161">
        <f t="shared" si="24"/>
        <v>0</v>
      </c>
      <c r="N354" s="161">
        <v>8.0000000000000004E-4</v>
      </c>
      <c r="O354" s="161">
        <f t="shared" si="25"/>
        <v>0.03</v>
      </c>
      <c r="P354" s="161">
        <v>0</v>
      </c>
      <c r="Q354" s="161">
        <f t="shared" si="26"/>
        <v>0</v>
      </c>
      <c r="R354" s="161"/>
      <c r="S354" s="161" t="s">
        <v>162</v>
      </c>
      <c r="T354" s="161" t="s">
        <v>184</v>
      </c>
      <c r="U354" s="161">
        <v>0</v>
      </c>
      <c r="V354" s="161">
        <f t="shared" si="27"/>
        <v>0</v>
      </c>
      <c r="W354" s="16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 t="s">
        <v>185</v>
      </c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outlineLevel="1" x14ac:dyDescent="0.2">
      <c r="A355" s="176">
        <v>135</v>
      </c>
      <c r="B355" s="177" t="s">
        <v>886</v>
      </c>
      <c r="C355" s="184" t="s">
        <v>887</v>
      </c>
      <c r="D355" s="178" t="s">
        <v>199</v>
      </c>
      <c r="E355" s="179">
        <v>13.5</v>
      </c>
      <c r="F355" s="180"/>
      <c r="G355" s="181">
        <f t="shared" si="21"/>
        <v>0</v>
      </c>
      <c r="H355" s="162"/>
      <c r="I355" s="161">
        <f t="shared" si="22"/>
        <v>0</v>
      </c>
      <c r="J355" s="162"/>
      <c r="K355" s="161">
        <f t="shared" si="23"/>
        <v>0</v>
      </c>
      <c r="L355" s="161">
        <v>15</v>
      </c>
      <c r="M355" s="161">
        <f t="shared" si="24"/>
        <v>0</v>
      </c>
      <c r="N355" s="161">
        <v>4.0000000000000003E-5</v>
      </c>
      <c r="O355" s="161">
        <f t="shared" si="25"/>
        <v>0</v>
      </c>
      <c r="P355" s="161">
        <v>0</v>
      </c>
      <c r="Q355" s="161">
        <f t="shared" si="26"/>
        <v>0</v>
      </c>
      <c r="R355" s="161"/>
      <c r="S355" s="161" t="s">
        <v>162</v>
      </c>
      <c r="T355" s="161" t="s">
        <v>184</v>
      </c>
      <c r="U355" s="161">
        <v>7.0000000000000007E-2</v>
      </c>
      <c r="V355" s="161">
        <f t="shared" si="27"/>
        <v>0.95</v>
      </c>
      <c r="W355" s="16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 t="s">
        <v>185</v>
      </c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outlineLevel="1" x14ac:dyDescent="0.2">
      <c r="A356" s="176">
        <v>136</v>
      </c>
      <c r="B356" s="177" t="s">
        <v>888</v>
      </c>
      <c r="C356" s="184" t="s">
        <v>889</v>
      </c>
      <c r="D356" s="178" t="s">
        <v>183</v>
      </c>
      <c r="E356" s="179">
        <v>30</v>
      </c>
      <c r="F356" s="180"/>
      <c r="G356" s="181">
        <f t="shared" si="21"/>
        <v>0</v>
      </c>
      <c r="H356" s="162"/>
      <c r="I356" s="161">
        <f t="shared" si="22"/>
        <v>0</v>
      </c>
      <c r="J356" s="162"/>
      <c r="K356" s="161">
        <f t="shared" si="23"/>
        <v>0</v>
      </c>
      <c r="L356" s="161">
        <v>15</v>
      </c>
      <c r="M356" s="161">
        <f t="shared" si="24"/>
        <v>0</v>
      </c>
      <c r="N356" s="161">
        <v>7.0500000000000007E-3</v>
      </c>
      <c r="O356" s="161">
        <f t="shared" si="25"/>
        <v>0.21</v>
      </c>
      <c r="P356" s="161">
        <v>0</v>
      </c>
      <c r="Q356" s="161">
        <f t="shared" si="26"/>
        <v>0</v>
      </c>
      <c r="R356" s="161"/>
      <c r="S356" s="161" t="s">
        <v>162</v>
      </c>
      <c r="T356" s="161" t="s">
        <v>184</v>
      </c>
      <c r="U356" s="161">
        <v>1.0946</v>
      </c>
      <c r="V356" s="161">
        <f t="shared" si="27"/>
        <v>32.840000000000003</v>
      </c>
      <c r="W356" s="16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 t="s">
        <v>185</v>
      </c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outlineLevel="1" x14ac:dyDescent="0.2">
      <c r="A357" s="176">
        <v>137</v>
      </c>
      <c r="B357" s="177" t="s">
        <v>890</v>
      </c>
      <c r="C357" s="184" t="s">
        <v>891</v>
      </c>
      <c r="D357" s="178" t="s">
        <v>183</v>
      </c>
      <c r="E357" s="179">
        <v>33</v>
      </c>
      <c r="F357" s="180"/>
      <c r="G357" s="181">
        <f t="shared" si="21"/>
        <v>0</v>
      </c>
      <c r="H357" s="162"/>
      <c r="I357" s="161">
        <f t="shared" si="22"/>
        <v>0</v>
      </c>
      <c r="J357" s="162"/>
      <c r="K357" s="161">
        <f t="shared" si="23"/>
        <v>0</v>
      </c>
      <c r="L357" s="161">
        <v>15</v>
      </c>
      <c r="M357" s="161">
        <f t="shared" si="24"/>
        <v>0</v>
      </c>
      <c r="N357" s="161">
        <v>1.9200000000000002E-2</v>
      </c>
      <c r="O357" s="161">
        <f t="shared" si="25"/>
        <v>0.63</v>
      </c>
      <c r="P357" s="161">
        <v>0</v>
      </c>
      <c r="Q357" s="161">
        <f t="shared" si="26"/>
        <v>0</v>
      </c>
      <c r="R357" s="161" t="s">
        <v>224</v>
      </c>
      <c r="S357" s="161" t="s">
        <v>162</v>
      </c>
      <c r="T357" s="161" t="s">
        <v>184</v>
      </c>
      <c r="U357" s="161">
        <v>0</v>
      </c>
      <c r="V357" s="161">
        <f t="shared" si="27"/>
        <v>0</v>
      </c>
      <c r="W357" s="16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 t="s">
        <v>225</v>
      </c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outlineLevel="1" x14ac:dyDescent="0.2">
      <c r="A358" s="170">
        <v>138</v>
      </c>
      <c r="B358" s="171" t="s">
        <v>892</v>
      </c>
      <c r="C358" s="185" t="s">
        <v>893</v>
      </c>
      <c r="D358" s="172" t="s">
        <v>235</v>
      </c>
      <c r="E358" s="173">
        <v>50</v>
      </c>
      <c r="F358" s="174"/>
      <c r="G358" s="175">
        <f t="shared" si="21"/>
        <v>0</v>
      </c>
      <c r="H358" s="162"/>
      <c r="I358" s="161">
        <f t="shared" si="22"/>
        <v>0</v>
      </c>
      <c r="J358" s="162"/>
      <c r="K358" s="161">
        <f t="shared" si="23"/>
        <v>0</v>
      </c>
      <c r="L358" s="161">
        <v>15</v>
      </c>
      <c r="M358" s="161">
        <f t="shared" si="24"/>
        <v>0</v>
      </c>
      <c r="N358" s="161">
        <v>4.5000000000000004E-4</v>
      </c>
      <c r="O358" s="161">
        <f t="shared" si="25"/>
        <v>0.02</v>
      </c>
      <c r="P358" s="161">
        <v>0</v>
      </c>
      <c r="Q358" s="161">
        <f t="shared" si="26"/>
        <v>0</v>
      </c>
      <c r="R358" s="161" t="s">
        <v>224</v>
      </c>
      <c r="S358" s="161" t="s">
        <v>162</v>
      </c>
      <c r="T358" s="161" t="s">
        <v>184</v>
      </c>
      <c r="U358" s="161">
        <v>0</v>
      </c>
      <c r="V358" s="161">
        <f t="shared" si="27"/>
        <v>0</v>
      </c>
      <c r="W358" s="16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 t="s">
        <v>225</v>
      </c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outlineLevel="1" x14ac:dyDescent="0.2">
      <c r="A359" s="158"/>
      <c r="B359" s="159"/>
      <c r="C359" s="195" t="s">
        <v>394</v>
      </c>
      <c r="D359" s="191"/>
      <c r="E359" s="192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 t="s">
        <v>187</v>
      </c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outlineLevel="1" x14ac:dyDescent="0.2">
      <c r="A360" s="158"/>
      <c r="B360" s="159"/>
      <c r="C360" s="196" t="s">
        <v>894</v>
      </c>
      <c r="D360" s="191"/>
      <c r="E360" s="192">
        <v>49.5</v>
      </c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 t="s">
        <v>187</v>
      </c>
      <c r="AH360" s="151">
        <v>2</v>
      </c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outlineLevel="1" x14ac:dyDescent="0.2">
      <c r="A361" s="158"/>
      <c r="B361" s="159"/>
      <c r="C361" s="195" t="s">
        <v>396</v>
      </c>
      <c r="D361" s="191"/>
      <c r="E361" s="192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 t="s">
        <v>187</v>
      </c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outlineLevel="1" x14ac:dyDescent="0.2">
      <c r="A362" s="158"/>
      <c r="B362" s="159"/>
      <c r="C362" s="194" t="s">
        <v>895</v>
      </c>
      <c r="D362" s="189"/>
      <c r="E362" s="190">
        <v>50</v>
      </c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 t="s">
        <v>187</v>
      </c>
      <c r="AH362" s="151">
        <v>0</v>
      </c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outlineLevel="1" x14ac:dyDescent="0.2">
      <c r="A363" s="176">
        <v>139</v>
      </c>
      <c r="B363" s="177" t="s">
        <v>896</v>
      </c>
      <c r="C363" s="184" t="s">
        <v>897</v>
      </c>
      <c r="D363" s="178" t="s">
        <v>223</v>
      </c>
      <c r="E363" s="179">
        <v>7.3840000000000003E-2</v>
      </c>
      <c r="F363" s="180"/>
      <c r="G363" s="181">
        <f>ROUND(E363*F363,2)</f>
        <v>0</v>
      </c>
      <c r="H363" s="162"/>
      <c r="I363" s="161">
        <f>ROUND(E363*H363,2)</f>
        <v>0</v>
      </c>
      <c r="J363" s="162"/>
      <c r="K363" s="161">
        <f>ROUND(E363*J363,2)</f>
        <v>0</v>
      </c>
      <c r="L363" s="161">
        <v>15</v>
      </c>
      <c r="M363" s="161">
        <f>G363*(1+L363/100)</f>
        <v>0</v>
      </c>
      <c r="N363" s="161">
        <v>0</v>
      </c>
      <c r="O363" s="161">
        <f>ROUND(E363*N363,2)</f>
        <v>0</v>
      </c>
      <c r="P363" s="161">
        <v>0</v>
      </c>
      <c r="Q363" s="161">
        <f>ROUND(E363*P363,2)</f>
        <v>0</v>
      </c>
      <c r="R363" s="161"/>
      <c r="S363" s="161" t="s">
        <v>162</v>
      </c>
      <c r="T363" s="161" t="s">
        <v>184</v>
      </c>
      <c r="U363" s="161">
        <v>1.2650000000000001</v>
      </c>
      <c r="V363" s="161">
        <f>ROUND(E363*U363,2)</f>
        <v>0.09</v>
      </c>
      <c r="W363" s="16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 t="s">
        <v>462</v>
      </c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x14ac:dyDescent="0.2">
      <c r="A364" s="164" t="s">
        <v>157</v>
      </c>
      <c r="B364" s="165" t="s">
        <v>121</v>
      </c>
      <c r="C364" s="183" t="s">
        <v>122</v>
      </c>
      <c r="D364" s="166"/>
      <c r="E364" s="167"/>
      <c r="F364" s="168"/>
      <c r="G364" s="169">
        <f>SUMIF(AG365:AG375,"&lt;&gt;NOR",G365:G375)</f>
        <v>0</v>
      </c>
      <c r="H364" s="163"/>
      <c r="I364" s="163">
        <f>SUM(I365:I375)</f>
        <v>0</v>
      </c>
      <c r="J364" s="163"/>
      <c r="K364" s="163">
        <f>SUM(K365:K375)</f>
        <v>0</v>
      </c>
      <c r="L364" s="163"/>
      <c r="M364" s="163">
        <f>SUM(M365:M375)</f>
        <v>0</v>
      </c>
      <c r="N364" s="163"/>
      <c r="O364" s="163">
        <f>SUM(O365:O375)</f>
        <v>0.14000000000000001</v>
      </c>
      <c r="P364" s="163"/>
      <c r="Q364" s="163">
        <f>SUM(Q365:Q375)</f>
        <v>0</v>
      </c>
      <c r="R364" s="163"/>
      <c r="S364" s="163"/>
      <c r="T364" s="163"/>
      <c r="U364" s="163"/>
      <c r="V364" s="163">
        <f>SUM(V365:V375)</f>
        <v>109.84</v>
      </c>
      <c r="W364" s="163"/>
      <c r="AG364" t="s">
        <v>158</v>
      </c>
    </row>
    <row r="365" spans="1:60" outlineLevel="1" x14ac:dyDescent="0.2">
      <c r="A365" s="170">
        <v>140</v>
      </c>
      <c r="B365" s="171" t="s">
        <v>641</v>
      </c>
      <c r="C365" s="185" t="s">
        <v>642</v>
      </c>
      <c r="D365" s="172" t="s">
        <v>183</v>
      </c>
      <c r="E365" s="173">
        <v>160.9</v>
      </c>
      <c r="F365" s="174"/>
      <c r="G365" s="175">
        <f>ROUND(E365*F365,2)</f>
        <v>0</v>
      </c>
      <c r="H365" s="162"/>
      <c r="I365" s="161">
        <f>ROUND(E365*H365,2)</f>
        <v>0</v>
      </c>
      <c r="J365" s="162"/>
      <c r="K365" s="161">
        <f>ROUND(E365*J365,2)</f>
        <v>0</v>
      </c>
      <c r="L365" s="161">
        <v>15</v>
      </c>
      <c r="M365" s="161">
        <f>G365*(1+L365/100)</f>
        <v>0</v>
      </c>
      <c r="N365" s="161">
        <v>1.5000000000000001E-4</v>
      </c>
      <c r="O365" s="161">
        <f>ROUND(E365*N365,2)</f>
        <v>0.02</v>
      </c>
      <c r="P365" s="161">
        <v>0</v>
      </c>
      <c r="Q365" s="161">
        <f>ROUND(E365*P365,2)</f>
        <v>0</v>
      </c>
      <c r="R365" s="161"/>
      <c r="S365" s="161" t="s">
        <v>162</v>
      </c>
      <c r="T365" s="161" t="s">
        <v>184</v>
      </c>
      <c r="U365" s="161">
        <v>0.22800000000000001</v>
      </c>
      <c r="V365" s="161">
        <f>ROUND(E365*U365,2)</f>
        <v>36.69</v>
      </c>
      <c r="W365" s="16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 t="s">
        <v>185</v>
      </c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outlineLevel="1" x14ac:dyDescent="0.2">
      <c r="A366" s="158"/>
      <c r="B366" s="159"/>
      <c r="C366" s="194" t="s">
        <v>898</v>
      </c>
      <c r="D366" s="189"/>
      <c r="E366" s="190">
        <v>12</v>
      </c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 t="s">
        <v>187</v>
      </c>
      <c r="AH366" s="151">
        <v>0</v>
      </c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outlineLevel="1" x14ac:dyDescent="0.2">
      <c r="A367" s="158"/>
      <c r="B367" s="159"/>
      <c r="C367" s="194" t="s">
        <v>899</v>
      </c>
      <c r="D367" s="189"/>
      <c r="E367" s="190">
        <v>17.28</v>
      </c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 t="s">
        <v>187</v>
      </c>
      <c r="AH367" s="151">
        <v>0</v>
      </c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outlineLevel="1" x14ac:dyDescent="0.2">
      <c r="A368" s="158"/>
      <c r="B368" s="159"/>
      <c r="C368" s="194" t="s">
        <v>900</v>
      </c>
      <c r="D368" s="189"/>
      <c r="E368" s="190">
        <v>9</v>
      </c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 t="s">
        <v>187</v>
      </c>
      <c r="AH368" s="151">
        <v>0</v>
      </c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ht="22.5" outlineLevel="1" x14ac:dyDescent="0.2">
      <c r="A369" s="158"/>
      <c r="B369" s="159"/>
      <c r="C369" s="194" t="s">
        <v>901</v>
      </c>
      <c r="D369" s="189"/>
      <c r="E369" s="190">
        <v>74.800000000000011</v>
      </c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 t="s">
        <v>187</v>
      </c>
      <c r="AH369" s="151">
        <v>0</v>
      </c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outlineLevel="1" x14ac:dyDescent="0.2">
      <c r="A370" s="158"/>
      <c r="B370" s="159"/>
      <c r="C370" s="194" t="s">
        <v>902</v>
      </c>
      <c r="D370" s="189"/>
      <c r="E370" s="190">
        <v>30</v>
      </c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 t="s">
        <v>187</v>
      </c>
      <c r="AH370" s="151">
        <v>0</v>
      </c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outlineLevel="1" x14ac:dyDescent="0.2">
      <c r="A371" s="158"/>
      <c r="B371" s="159"/>
      <c r="C371" s="194" t="s">
        <v>903</v>
      </c>
      <c r="D371" s="189"/>
      <c r="E371" s="190">
        <v>17.82</v>
      </c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 t="s">
        <v>187</v>
      </c>
      <c r="AH371" s="151">
        <v>0</v>
      </c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ht="22.5" outlineLevel="1" x14ac:dyDescent="0.2">
      <c r="A372" s="176">
        <v>141</v>
      </c>
      <c r="B372" s="177" t="s">
        <v>646</v>
      </c>
      <c r="C372" s="184" t="s">
        <v>647</v>
      </c>
      <c r="D372" s="178" t="s">
        <v>183</v>
      </c>
      <c r="E372" s="179">
        <v>160.9</v>
      </c>
      <c r="F372" s="180"/>
      <c r="G372" s="181">
        <f>ROUND(E372*F372,2)</f>
        <v>0</v>
      </c>
      <c r="H372" s="162"/>
      <c r="I372" s="161">
        <f>ROUND(E372*H372,2)</f>
        <v>0</v>
      </c>
      <c r="J372" s="162"/>
      <c r="K372" s="161">
        <f>ROUND(E372*J372,2)</f>
        <v>0</v>
      </c>
      <c r="L372" s="161">
        <v>15</v>
      </c>
      <c r="M372" s="161">
        <f>G372*(1+L372/100)</f>
        <v>0</v>
      </c>
      <c r="N372" s="161">
        <v>4.2000000000000002E-4</v>
      </c>
      <c r="O372" s="161">
        <f>ROUND(E372*N372,2)</f>
        <v>7.0000000000000007E-2</v>
      </c>
      <c r="P372" s="161">
        <v>0</v>
      </c>
      <c r="Q372" s="161">
        <f>ROUND(E372*P372,2)</f>
        <v>0</v>
      </c>
      <c r="R372" s="161"/>
      <c r="S372" s="161" t="s">
        <v>162</v>
      </c>
      <c r="T372" s="161" t="s">
        <v>163</v>
      </c>
      <c r="U372" s="161">
        <v>0.28700000000000003</v>
      </c>
      <c r="V372" s="161">
        <f>ROUND(E372*U372,2)</f>
        <v>46.18</v>
      </c>
      <c r="W372" s="16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 t="s">
        <v>185</v>
      </c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outlineLevel="1" x14ac:dyDescent="0.2">
      <c r="A373" s="170">
        <v>142</v>
      </c>
      <c r="B373" s="171" t="s">
        <v>648</v>
      </c>
      <c r="C373" s="185" t="s">
        <v>649</v>
      </c>
      <c r="D373" s="172" t="s">
        <v>183</v>
      </c>
      <c r="E373" s="173">
        <v>139.03275000000002</v>
      </c>
      <c r="F373" s="174"/>
      <c r="G373" s="175">
        <f>ROUND(E373*F373,2)</f>
        <v>0</v>
      </c>
      <c r="H373" s="162"/>
      <c r="I373" s="161">
        <f>ROUND(E373*H373,2)</f>
        <v>0</v>
      </c>
      <c r="J373" s="162"/>
      <c r="K373" s="161">
        <f>ROUND(E373*J373,2)</f>
        <v>0</v>
      </c>
      <c r="L373" s="161">
        <v>15</v>
      </c>
      <c r="M373" s="161">
        <f>G373*(1+L373/100)</f>
        <v>0</v>
      </c>
      <c r="N373" s="161">
        <v>3.7000000000000005E-4</v>
      </c>
      <c r="O373" s="161">
        <f>ROUND(E373*N373,2)</f>
        <v>0.05</v>
      </c>
      <c r="P373" s="161">
        <v>0</v>
      </c>
      <c r="Q373" s="161">
        <f>ROUND(E373*P373,2)</f>
        <v>0</v>
      </c>
      <c r="R373" s="161"/>
      <c r="S373" s="161" t="s">
        <v>162</v>
      </c>
      <c r="T373" s="161" t="s">
        <v>184</v>
      </c>
      <c r="U373" s="161">
        <v>0.19400000000000001</v>
      </c>
      <c r="V373" s="161">
        <f>ROUND(E373*U373,2)</f>
        <v>26.97</v>
      </c>
      <c r="W373" s="16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 t="s">
        <v>185</v>
      </c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outlineLevel="1" x14ac:dyDescent="0.2">
      <c r="A374" s="158"/>
      <c r="B374" s="159"/>
      <c r="C374" s="194" t="s">
        <v>904</v>
      </c>
      <c r="D374" s="189"/>
      <c r="E374" s="190">
        <v>108.30000000000001</v>
      </c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 t="s">
        <v>187</v>
      </c>
      <c r="AH374" s="151">
        <v>0</v>
      </c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outlineLevel="1" x14ac:dyDescent="0.2">
      <c r="A375" s="158"/>
      <c r="B375" s="159"/>
      <c r="C375" s="194" t="s">
        <v>905</v>
      </c>
      <c r="D375" s="189"/>
      <c r="E375" s="190">
        <v>30.732750000000003</v>
      </c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 t="s">
        <v>187</v>
      </c>
      <c r="AH375" s="151">
        <v>0</v>
      </c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x14ac:dyDescent="0.2">
      <c r="A376" s="164" t="s">
        <v>157</v>
      </c>
      <c r="B376" s="165" t="s">
        <v>123</v>
      </c>
      <c r="C376" s="183" t="s">
        <v>124</v>
      </c>
      <c r="D376" s="166"/>
      <c r="E376" s="167"/>
      <c r="F376" s="168"/>
      <c r="G376" s="169">
        <f>SUMIF(AG377:AG383,"&lt;&gt;NOR",G377:G383)</f>
        <v>0</v>
      </c>
      <c r="H376" s="163"/>
      <c r="I376" s="163">
        <f>SUM(I377:I383)</f>
        <v>0</v>
      </c>
      <c r="J376" s="163"/>
      <c r="K376" s="163">
        <f>SUM(K377:K383)</f>
        <v>0</v>
      </c>
      <c r="L376" s="163"/>
      <c r="M376" s="163">
        <f>SUM(M377:M383)</f>
        <v>0</v>
      </c>
      <c r="N376" s="163"/>
      <c r="O376" s="163">
        <f>SUM(O377:O383)</f>
        <v>0.05</v>
      </c>
      <c r="P376" s="163"/>
      <c r="Q376" s="163">
        <f>SUM(Q377:Q383)</f>
        <v>0</v>
      </c>
      <c r="R376" s="163"/>
      <c r="S376" s="163"/>
      <c r="T376" s="163"/>
      <c r="U376" s="163"/>
      <c r="V376" s="163">
        <f>SUM(V377:V383)</f>
        <v>22.1</v>
      </c>
      <c r="W376" s="163"/>
      <c r="AG376" t="s">
        <v>158</v>
      </c>
    </row>
    <row r="377" spans="1:60" outlineLevel="1" x14ac:dyDescent="0.2">
      <c r="A377" s="170">
        <v>143</v>
      </c>
      <c r="B377" s="171" t="s">
        <v>655</v>
      </c>
      <c r="C377" s="185" t="s">
        <v>656</v>
      </c>
      <c r="D377" s="172" t="s">
        <v>183</v>
      </c>
      <c r="E377" s="173">
        <v>164.44600000000003</v>
      </c>
      <c r="F377" s="174"/>
      <c r="G377" s="175">
        <f>ROUND(E377*F377,2)</f>
        <v>0</v>
      </c>
      <c r="H377" s="162"/>
      <c r="I377" s="161">
        <f>ROUND(E377*H377,2)</f>
        <v>0</v>
      </c>
      <c r="J377" s="162"/>
      <c r="K377" s="161">
        <f>ROUND(E377*J377,2)</f>
        <v>0</v>
      </c>
      <c r="L377" s="161">
        <v>15</v>
      </c>
      <c r="M377" s="161">
        <f>G377*(1+L377/100)</f>
        <v>0</v>
      </c>
      <c r="N377" s="161">
        <v>3.2000000000000003E-4</v>
      </c>
      <c r="O377" s="161">
        <f>ROUND(E377*N377,2)</f>
        <v>0.05</v>
      </c>
      <c r="P377" s="161">
        <v>0</v>
      </c>
      <c r="Q377" s="161">
        <f>ROUND(E377*P377,2)</f>
        <v>0</v>
      </c>
      <c r="R377" s="161"/>
      <c r="S377" s="161" t="s">
        <v>162</v>
      </c>
      <c r="T377" s="161" t="s">
        <v>184</v>
      </c>
      <c r="U377" s="161">
        <v>0.13439000000000001</v>
      </c>
      <c r="V377" s="161">
        <f>ROUND(E377*U377,2)</f>
        <v>22.1</v>
      </c>
      <c r="W377" s="16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 t="s">
        <v>468</v>
      </c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outlineLevel="1" x14ac:dyDescent="0.2">
      <c r="A378" s="158"/>
      <c r="B378" s="159"/>
      <c r="C378" s="194" t="s">
        <v>715</v>
      </c>
      <c r="D378" s="189"/>
      <c r="E378" s="190">
        <v>2.5500000000000003</v>
      </c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 t="s">
        <v>187</v>
      </c>
      <c r="AH378" s="151">
        <v>0</v>
      </c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outlineLevel="1" x14ac:dyDescent="0.2">
      <c r="A379" s="158"/>
      <c r="B379" s="159"/>
      <c r="C379" s="194" t="s">
        <v>716</v>
      </c>
      <c r="D379" s="189"/>
      <c r="E379" s="190">
        <v>2.8000000000000003</v>
      </c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 t="s">
        <v>187</v>
      </c>
      <c r="AH379" s="151">
        <v>0</v>
      </c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outlineLevel="1" x14ac:dyDescent="0.2">
      <c r="A380" s="158"/>
      <c r="B380" s="159"/>
      <c r="C380" s="194" t="s">
        <v>906</v>
      </c>
      <c r="D380" s="189"/>
      <c r="E380" s="190">
        <v>55.002000000000002</v>
      </c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 t="s">
        <v>187</v>
      </c>
      <c r="AH380" s="151">
        <v>0</v>
      </c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outlineLevel="1" x14ac:dyDescent="0.2">
      <c r="A381" s="158"/>
      <c r="B381" s="159"/>
      <c r="C381" s="194" t="s">
        <v>907</v>
      </c>
      <c r="D381" s="189"/>
      <c r="E381" s="190">
        <v>45.438000000000002</v>
      </c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 t="s">
        <v>187</v>
      </c>
      <c r="AH381" s="151">
        <v>0</v>
      </c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outlineLevel="1" x14ac:dyDescent="0.2">
      <c r="A382" s="158"/>
      <c r="B382" s="159"/>
      <c r="C382" s="194" t="s">
        <v>908</v>
      </c>
      <c r="D382" s="189"/>
      <c r="E382" s="190">
        <v>20.868000000000002</v>
      </c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 t="s">
        <v>187</v>
      </c>
      <c r="AH382" s="151">
        <v>0</v>
      </c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outlineLevel="1" x14ac:dyDescent="0.2">
      <c r="A383" s="158"/>
      <c r="B383" s="159"/>
      <c r="C383" s="194" t="s">
        <v>909</v>
      </c>
      <c r="D383" s="189"/>
      <c r="E383" s="190">
        <v>37.788000000000004</v>
      </c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 t="s">
        <v>187</v>
      </c>
      <c r="AH383" s="151">
        <v>0</v>
      </c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x14ac:dyDescent="0.2">
      <c r="A384" s="164" t="s">
        <v>157</v>
      </c>
      <c r="B384" s="165" t="s">
        <v>125</v>
      </c>
      <c r="C384" s="183" t="s">
        <v>126</v>
      </c>
      <c r="D384" s="166"/>
      <c r="E384" s="167"/>
      <c r="F384" s="168"/>
      <c r="G384" s="169">
        <f>SUMIF(AG385:AG389,"&lt;&gt;NOR",G385:G389)</f>
        <v>0</v>
      </c>
      <c r="H384" s="163"/>
      <c r="I384" s="163">
        <f>SUM(I385:I389)</f>
        <v>0</v>
      </c>
      <c r="J384" s="163"/>
      <c r="K384" s="163">
        <f>SUM(K385:K389)</f>
        <v>0</v>
      </c>
      <c r="L384" s="163"/>
      <c r="M384" s="163">
        <f>SUM(M385:M389)</f>
        <v>0</v>
      </c>
      <c r="N384" s="163"/>
      <c r="O384" s="163">
        <f>SUM(O385:O389)</f>
        <v>0</v>
      </c>
      <c r="P384" s="163"/>
      <c r="Q384" s="163">
        <f>SUM(Q385:Q389)</f>
        <v>0</v>
      </c>
      <c r="R384" s="163"/>
      <c r="S384" s="163"/>
      <c r="T384" s="163"/>
      <c r="U384" s="163"/>
      <c r="V384" s="163">
        <f>SUM(V385:V389)</f>
        <v>0</v>
      </c>
      <c r="W384" s="163"/>
      <c r="AG384" t="s">
        <v>158</v>
      </c>
    </row>
    <row r="385" spans="1:60" outlineLevel="1" x14ac:dyDescent="0.2">
      <c r="A385" s="170">
        <v>144</v>
      </c>
      <c r="B385" s="171" t="s">
        <v>660</v>
      </c>
      <c r="C385" s="185" t="s">
        <v>661</v>
      </c>
      <c r="D385" s="172" t="s">
        <v>199</v>
      </c>
      <c r="E385" s="173">
        <v>71</v>
      </c>
      <c r="F385" s="174"/>
      <c r="G385" s="175">
        <f>ROUND(E385*F385,2)</f>
        <v>0</v>
      </c>
      <c r="H385" s="162"/>
      <c r="I385" s="161">
        <f>ROUND(E385*H385,2)</f>
        <v>0</v>
      </c>
      <c r="J385" s="162"/>
      <c r="K385" s="161">
        <f>ROUND(E385*J385,2)</f>
        <v>0</v>
      </c>
      <c r="L385" s="161">
        <v>15</v>
      </c>
      <c r="M385" s="161">
        <f>G385*(1+L385/100)</f>
        <v>0</v>
      </c>
      <c r="N385" s="161">
        <v>0</v>
      </c>
      <c r="O385" s="161">
        <f>ROUND(E385*N385,2)</f>
        <v>0</v>
      </c>
      <c r="P385" s="161">
        <v>0</v>
      </c>
      <c r="Q385" s="161">
        <f>ROUND(E385*P385,2)</f>
        <v>0</v>
      </c>
      <c r="R385" s="161"/>
      <c r="S385" s="161" t="s">
        <v>171</v>
      </c>
      <c r="T385" s="161" t="s">
        <v>163</v>
      </c>
      <c r="U385" s="161">
        <v>0</v>
      </c>
      <c r="V385" s="161">
        <f>ROUND(E385*U385,2)</f>
        <v>0</v>
      </c>
      <c r="W385" s="16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 t="s">
        <v>185</v>
      </c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outlineLevel="1" x14ac:dyDescent="0.2">
      <c r="A386" s="158"/>
      <c r="B386" s="159"/>
      <c r="C386" s="194" t="s">
        <v>910</v>
      </c>
      <c r="D386" s="189"/>
      <c r="E386" s="190">
        <v>71</v>
      </c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 t="s">
        <v>187</v>
      </c>
      <c r="AH386" s="151">
        <v>0</v>
      </c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ht="22.5" outlineLevel="1" x14ac:dyDescent="0.2">
      <c r="A387" s="170">
        <v>145</v>
      </c>
      <c r="B387" s="171" t="s">
        <v>663</v>
      </c>
      <c r="C387" s="185" t="s">
        <v>664</v>
      </c>
      <c r="D387" s="172" t="s">
        <v>199</v>
      </c>
      <c r="E387" s="173">
        <v>71</v>
      </c>
      <c r="F387" s="174"/>
      <c r="G387" s="175">
        <f>ROUND(E387*F387,2)</f>
        <v>0</v>
      </c>
      <c r="H387" s="162"/>
      <c r="I387" s="161">
        <f>ROUND(E387*H387,2)</f>
        <v>0</v>
      </c>
      <c r="J387" s="162"/>
      <c r="K387" s="161">
        <f>ROUND(E387*J387,2)</f>
        <v>0</v>
      </c>
      <c r="L387" s="161">
        <v>15</v>
      </c>
      <c r="M387" s="161">
        <f>G387*(1+L387/100)</f>
        <v>0</v>
      </c>
      <c r="N387" s="161">
        <v>0</v>
      </c>
      <c r="O387" s="161">
        <f>ROUND(E387*N387,2)</f>
        <v>0</v>
      </c>
      <c r="P387" s="161">
        <v>0</v>
      </c>
      <c r="Q387" s="161">
        <f>ROUND(E387*P387,2)</f>
        <v>0</v>
      </c>
      <c r="R387" s="161"/>
      <c r="S387" s="161" t="s">
        <v>171</v>
      </c>
      <c r="T387" s="161" t="s">
        <v>163</v>
      </c>
      <c r="U387" s="161">
        <v>0</v>
      </c>
      <c r="V387" s="161">
        <f>ROUND(E387*U387,2)</f>
        <v>0</v>
      </c>
      <c r="W387" s="16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 t="s">
        <v>185</v>
      </c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outlineLevel="1" x14ac:dyDescent="0.2">
      <c r="A388" s="158"/>
      <c r="B388" s="159"/>
      <c r="C388" s="194" t="s">
        <v>910</v>
      </c>
      <c r="D388" s="189"/>
      <c r="E388" s="190">
        <v>71</v>
      </c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 t="s">
        <v>187</v>
      </c>
      <c r="AH388" s="151">
        <v>0</v>
      </c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60" outlineLevel="1" x14ac:dyDescent="0.2">
      <c r="A389" s="176">
        <v>146</v>
      </c>
      <c r="B389" s="177" t="s">
        <v>665</v>
      </c>
      <c r="C389" s="184" t="s">
        <v>666</v>
      </c>
      <c r="D389" s="178" t="s">
        <v>505</v>
      </c>
      <c r="E389" s="179">
        <v>1</v>
      </c>
      <c r="F389" s="180"/>
      <c r="G389" s="181">
        <f>ROUND(E389*F389,2)</f>
        <v>0</v>
      </c>
      <c r="H389" s="162"/>
      <c r="I389" s="161">
        <f>ROUND(E389*H389,2)</f>
        <v>0</v>
      </c>
      <c r="J389" s="162"/>
      <c r="K389" s="161">
        <f>ROUND(E389*J389,2)</f>
        <v>0</v>
      </c>
      <c r="L389" s="161">
        <v>15</v>
      </c>
      <c r="M389" s="161">
        <f>G389*(1+L389/100)</f>
        <v>0</v>
      </c>
      <c r="N389" s="161">
        <v>0</v>
      </c>
      <c r="O389" s="161">
        <f>ROUND(E389*N389,2)</f>
        <v>0</v>
      </c>
      <c r="P389" s="161">
        <v>0</v>
      </c>
      <c r="Q389" s="161">
        <f>ROUND(E389*P389,2)</f>
        <v>0</v>
      </c>
      <c r="R389" s="161"/>
      <c r="S389" s="161" t="s">
        <v>171</v>
      </c>
      <c r="T389" s="161" t="s">
        <v>163</v>
      </c>
      <c r="U389" s="161">
        <v>0</v>
      </c>
      <c r="V389" s="161">
        <f>ROUND(E389*U389,2)</f>
        <v>0</v>
      </c>
      <c r="W389" s="16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 t="s">
        <v>185</v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x14ac:dyDescent="0.2">
      <c r="A390" s="164" t="s">
        <v>157</v>
      </c>
      <c r="B390" s="165" t="s">
        <v>127</v>
      </c>
      <c r="C390" s="183" t="s">
        <v>128</v>
      </c>
      <c r="D390" s="166"/>
      <c r="E390" s="167"/>
      <c r="F390" s="168"/>
      <c r="G390" s="169">
        <f>SUMIF(AG391:AG395,"&lt;&gt;NOR",G391:G395)</f>
        <v>0</v>
      </c>
      <c r="H390" s="163"/>
      <c r="I390" s="163">
        <f>SUM(I391:I395)</f>
        <v>0</v>
      </c>
      <c r="J390" s="163"/>
      <c r="K390" s="163">
        <f>SUM(K391:K395)</f>
        <v>0</v>
      </c>
      <c r="L390" s="163"/>
      <c r="M390" s="163">
        <f>SUM(M391:M395)</f>
        <v>0</v>
      </c>
      <c r="N390" s="163"/>
      <c r="O390" s="163">
        <f>SUM(O391:O395)</f>
        <v>0</v>
      </c>
      <c r="P390" s="163"/>
      <c r="Q390" s="163">
        <f>SUM(Q391:Q395)</f>
        <v>0</v>
      </c>
      <c r="R390" s="163"/>
      <c r="S390" s="163"/>
      <c r="T390" s="163"/>
      <c r="U390" s="163"/>
      <c r="V390" s="163">
        <f>SUM(V391:V395)</f>
        <v>50.12</v>
      </c>
      <c r="W390" s="163"/>
      <c r="AG390" t="s">
        <v>158</v>
      </c>
    </row>
    <row r="391" spans="1:60" outlineLevel="1" x14ac:dyDescent="0.2">
      <c r="A391" s="176">
        <v>147</v>
      </c>
      <c r="B391" s="177" t="s">
        <v>667</v>
      </c>
      <c r="C391" s="184" t="s">
        <v>668</v>
      </c>
      <c r="D391" s="178" t="s">
        <v>223</v>
      </c>
      <c r="E391" s="179">
        <v>75.941990000000004</v>
      </c>
      <c r="F391" s="180"/>
      <c r="G391" s="181">
        <f>ROUND(E391*F391,2)</f>
        <v>0</v>
      </c>
      <c r="H391" s="162"/>
      <c r="I391" s="161">
        <f>ROUND(E391*H391,2)</f>
        <v>0</v>
      </c>
      <c r="J391" s="162"/>
      <c r="K391" s="161">
        <f>ROUND(E391*J391,2)</f>
        <v>0</v>
      </c>
      <c r="L391" s="161">
        <v>15</v>
      </c>
      <c r="M391" s="161">
        <f>G391*(1+L391/100)</f>
        <v>0</v>
      </c>
      <c r="N391" s="161">
        <v>0</v>
      </c>
      <c r="O391" s="161">
        <f>ROUND(E391*N391,2)</f>
        <v>0</v>
      </c>
      <c r="P391" s="161">
        <v>0</v>
      </c>
      <c r="Q391" s="161">
        <f>ROUND(E391*P391,2)</f>
        <v>0</v>
      </c>
      <c r="R391" s="161"/>
      <c r="S391" s="161" t="s">
        <v>162</v>
      </c>
      <c r="T391" s="161" t="s">
        <v>184</v>
      </c>
      <c r="U391" s="161">
        <v>0.16400000000000001</v>
      </c>
      <c r="V391" s="161">
        <f>ROUND(E391*U391,2)</f>
        <v>12.45</v>
      </c>
      <c r="W391" s="16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 t="s">
        <v>669</v>
      </c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outlineLevel="1" x14ac:dyDescent="0.2">
      <c r="A392" s="176">
        <v>148</v>
      </c>
      <c r="B392" s="177" t="s">
        <v>670</v>
      </c>
      <c r="C392" s="184" t="s">
        <v>671</v>
      </c>
      <c r="D392" s="178" t="s">
        <v>223</v>
      </c>
      <c r="E392" s="179">
        <v>75.941990000000004</v>
      </c>
      <c r="F392" s="180"/>
      <c r="G392" s="181">
        <f>ROUND(E392*F392,2)</f>
        <v>0</v>
      </c>
      <c r="H392" s="162"/>
      <c r="I392" s="161">
        <f>ROUND(E392*H392,2)</f>
        <v>0</v>
      </c>
      <c r="J392" s="162"/>
      <c r="K392" s="161">
        <f>ROUND(E392*J392,2)</f>
        <v>0</v>
      </c>
      <c r="L392" s="161">
        <v>15</v>
      </c>
      <c r="M392" s="161">
        <f>G392*(1+L392/100)</f>
        <v>0</v>
      </c>
      <c r="N392" s="161">
        <v>0</v>
      </c>
      <c r="O392" s="161">
        <f>ROUND(E392*N392,2)</f>
        <v>0</v>
      </c>
      <c r="P392" s="161">
        <v>0</v>
      </c>
      <c r="Q392" s="161">
        <f>ROUND(E392*P392,2)</f>
        <v>0</v>
      </c>
      <c r="R392" s="161"/>
      <c r="S392" s="161" t="s">
        <v>162</v>
      </c>
      <c r="T392" s="161" t="s">
        <v>184</v>
      </c>
      <c r="U392" s="161">
        <v>0.49000000000000005</v>
      </c>
      <c r="V392" s="161">
        <f>ROUND(E392*U392,2)</f>
        <v>37.21</v>
      </c>
      <c r="W392" s="16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 t="s">
        <v>669</v>
      </c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outlineLevel="1" x14ac:dyDescent="0.2">
      <c r="A393" s="176">
        <v>149</v>
      </c>
      <c r="B393" s="177" t="s">
        <v>672</v>
      </c>
      <c r="C393" s="184" t="s">
        <v>673</v>
      </c>
      <c r="D393" s="178" t="s">
        <v>223</v>
      </c>
      <c r="E393" s="179">
        <v>151.88399000000001</v>
      </c>
      <c r="F393" s="180"/>
      <c r="G393" s="181">
        <f>ROUND(E393*F393,2)</f>
        <v>0</v>
      </c>
      <c r="H393" s="162"/>
      <c r="I393" s="161">
        <f>ROUND(E393*H393,2)</f>
        <v>0</v>
      </c>
      <c r="J393" s="162"/>
      <c r="K393" s="161">
        <f>ROUND(E393*J393,2)</f>
        <v>0</v>
      </c>
      <c r="L393" s="161">
        <v>15</v>
      </c>
      <c r="M393" s="161">
        <f>G393*(1+L393/100)</f>
        <v>0</v>
      </c>
      <c r="N393" s="161">
        <v>0</v>
      </c>
      <c r="O393" s="161">
        <f>ROUND(E393*N393,2)</f>
        <v>0</v>
      </c>
      <c r="P393" s="161">
        <v>0</v>
      </c>
      <c r="Q393" s="161">
        <f>ROUND(E393*P393,2)</f>
        <v>0</v>
      </c>
      <c r="R393" s="161"/>
      <c r="S393" s="161" t="s">
        <v>162</v>
      </c>
      <c r="T393" s="161" t="s">
        <v>184</v>
      </c>
      <c r="U393" s="161">
        <v>0</v>
      </c>
      <c r="V393" s="161">
        <f>ROUND(E393*U393,2)</f>
        <v>0</v>
      </c>
      <c r="W393" s="16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 t="s">
        <v>669</v>
      </c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outlineLevel="1" x14ac:dyDescent="0.2">
      <c r="A394" s="176">
        <v>150</v>
      </c>
      <c r="B394" s="177" t="s">
        <v>674</v>
      </c>
      <c r="C394" s="184" t="s">
        <v>675</v>
      </c>
      <c r="D394" s="178" t="s">
        <v>223</v>
      </c>
      <c r="E394" s="179">
        <v>75.941990000000004</v>
      </c>
      <c r="F394" s="180"/>
      <c r="G394" s="181">
        <f>ROUND(E394*F394,2)</f>
        <v>0</v>
      </c>
      <c r="H394" s="162"/>
      <c r="I394" s="161">
        <f>ROUND(E394*H394,2)</f>
        <v>0</v>
      </c>
      <c r="J394" s="162"/>
      <c r="K394" s="161">
        <f>ROUND(E394*J394,2)</f>
        <v>0</v>
      </c>
      <c r="L394" s="161">
        <v>15</v>
      </c>
      <c r="M394" s="161">
        <f>G394*(1+L394/100)</f>
        <v>0</v>
      </c>
      <c r="N394" s="161">
        <v>0</v>
      </c>
      <c r="O394" s="161">
        <f>ROUND(E394*N394,2)</f>
        <v>0</v>
      </c>
      <c r="P394" s="161">
        <v>0</v>
      </c>
      <c r="Q394" s="161">
        <f>ROUND(E394*P394,2)</f>
        <v>0</v>
      </c>
      <c r="R394" s="161"/>
      <c r="S394" s="161" t="s">
        <v>162</v>
      </c>
      <c r="T394" s="161" t="s">
        <v>163</v>
      </c>
      <c r="U394" s="161">
        <v>0</v>
      </c>
      <c r="V394" s="161">
        <f>ROUND(E394*U394,2)</f>
        <v>0</v>
      </c>
      <c r="W394" s="16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 t="s">
        <v>669</v>
      </c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outlineLevel="1" x14ac:dyDescent="0.2">
      <c r="A395" s="170">
        <v>151</v>
      </c>
      <c r="B395" s="171" t="s">
        <v>676</v>
      </c>
      <c r="C395" s="185" t="s">
        <v>677</v>
      </c>
      <c r="D395" s="172" t="s">
        <v>223</v>
      </c>
      <c r="E395" s="173">
        <v>75.941990000000004</v>
      </c>
      <c r="F395" s="174"/>
      <c r="G395" s="175">
        <f>ROUND(E395*F395,2)</f>
        <v>0</v>
      </c>
      <c r="H395" s="162"/>
      <c r="I395" s="161">
        <f>ROUND(E395*H395,2)</f>
        <v>0</v>
      </c>
      <c r="J395" s="162"/>
      <c r="K395" s="161">
        <f>ROUND(E395*J395,2)</f>
        <v>0</v>
      </c>
      <c r="L395" s="161">
        <v>15</v>
      </c>
      <c r="M395" s="161">
        <f>G395*(1+L395/100)</f>
        <v>0</v>
      </c>
      <c r="N395" s="161">
        <v>0</v>
      </c>
      <c r="O395" s="161">
        <f>ROUND(E395*N395,2)</f>
        <v>0</v>
      </c>
      <c r="P395" s="161">
        <v>0</v>
      </c>
      <c r="Q395" s="161">
        <f>ROUND(E395*P395,2)</f>
        <v>0</v>
      </c>
      <c r="R395" s="161"/>
      <c r="S395" s="161" t="s">
        <v>162</v>
      </c>
      <c r="T395" s="161" t="s">
        <v>184</v>
      </c>
      <c r="U395" s="161">
        <v>6.0000000000000001E-3</v>
      </c>
      <c r="V395" s="161">
        <f>ROUND(E395*U395,2)</f>
        <v>0.46</v>
      </c>
      <c r="W395" s="16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 t="s">
        <v>669</v>
      </c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x14ac:dyDescent="0.2">
      <c r="A396" s="5"/>
      <c r="B396" s="6"/>
      <c r="C396" s="186"/>
      <c r="D396" s="8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AE396">
        <v>15</v>
      </c>
      <c r="AF396">
        <v>21</v>
      </c>
    </row>
    <row r="397" spans="1:60" x14ac:dyDescent="0.2">
      <c r="A397" s="154"/>
      <c r="B397" s="155" t="s">
        <v>31</v>
      </c>
      <c r="C397" s="187"/>
      <c r="D397" s="156"/>
      <c r="E397" s="157"/>
      <c r="F397" s="157"/>
      <c r="G397" s="182">
        <f>G8+G31+G42+G51+G55+G172+G175+G188+G205+G219+G247+G249+G255+G265+G283+G287+G324+G328+G335+G340+G350+G364+G376+G384+G390</f>
        <v>0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AE397">
        <f>SUMIF(L7:L395,AE396,G7:G395)</f>
        <v>0</v>
      </c>
      <c r="AF397">
        <f>SUMIF(L7:L395,AF396,G7:G395)</f>
        <v>0</v>
      </c>
      <c r="AG397" t="s">
        <v>177</v>
      </c>
    </row>
    <row r="398" spans="1:60" x14ac:dyDescent="0.2">
      <c r="A398" s="272" t="s">
        <v>678</v>
      </c>
      <c r="B398" s="272"/>
      <c r="C398" s="186"/>
      <c r="D398" s="8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60" x14ac:dyDescent="0.2">
      <c r="A399" s="5"/>
      <c r="B399" s="6" t="s">
        <v>911</v>
      </c>
      <c r="C399" s="186" t="s">
        <v>912</v>
      </c>
      <c r="D399" s="8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AG399" t="s">
        <v>681</v>
      </c>
    </row>
    <row r="400" spans="1:60" x14ac:dyDescent="0.2">
      <c r="A400" s="5"/>
      <c r="B400" s="6" t="s">
        <v>913</v>
      </c>
      <c r="C400" s="186" t="s">
        <v>299</v>
      </c>
      <c r="D400" s="8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AG400" t="s">
        <v>683</v>
      </c>
    </row>
    <row r="401" spans="1:33" x14ac:dyDescent="0.2">
      <c r="A401" s="5"/>
      <c r="B401" s="6"/>
      <c r="C401" s="186" t="s">
        <v>299</v>
      </c>
      <c r="D401" s="8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AG401" t="s">
        <v>684</v>
      </c>
    </row>
    <row r="402" spans="1:33" x14ac:dyDescent="0.2">
      <c r="A402" s="5"/>
      <c r="B402" s="6"/>
      <c r="C402" s="186"/>
      <c r="D402" s="8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33" x14ac:dyDescent="0.2">
      <c r="A403" s="5"/>
      <c r="B403" s="6"/>
      <c r="C403" s="186"/>
      <c r="D403" s="8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33" x14ac:dyDescent="0.2">
      <c r="A404" s="5"/>
      <c r="B404" s="6"/>
      <c r="C404" s="186"/>
      <c r="D404" s="8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33" x14ac:dyDescent="0.2">
      <c r="A405" s="270" t="s">
        <v>178</v>
      </c>
      <c r="B405" s="270"/>
      <c r="C405" s="271"/>
      <c r="D405" s="8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33" x14ac:dyDescent="0.2">
      <c r="A406" s="251"/>
      <c r="B406" s="252"/>
      <c r="C406" s="253"/>
      <c r="D406" s="252"/>
      <c r="E406" s="252"/>
      <c r="F406" s="252"/>
      <c r="G406" s="25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AG406" t="s">
        <v>179</v>
      </c>
    </row>
    <row r="407" spans="1:33" x14ac:dyDescent="0.2">
      <c r="A407" s="255"/>
      <c r="B407" s="256"/>
      <c r="C407" s="257"/>
      <c r="D407" s="256"/>
      <c r="E407" s="256"/>
      <c r="F407" s="256"/>
      <c r="G407" s="258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33" x14ac:dyDescent="0.2">
      <c r="A408" s="255"/>
      <c r="B408" s="256"/>
      <c r="C408" s="257"/>
      <c r="D408" s="256"/>
      <c r="E408" s="256"/>
      <c r="F408" s="256"/>
      <c r="G408" s="258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33" x14ac:dyDescent="0.2">
      <c r="A409" s="255"/>
      <c r="B409" s="256"/>
      <c r="C409" s="257"/>
      <c r="D409" s="256"/>
      <c r="E409" s="256"/>
      <c r="F409" s="256"/>
      <c r="G409" s="258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33" x14ac:dyDescent="0.2">
      <c r="A410" s="259"/>
      <c r="B410" s="260"/>
      <c r="C410" s="261"/>
      <c r="D410" s="260"/>
      <c r="E410" s="260"/>
      <c r="F410" s="260"/>
      <c r="G410" s="262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33" x14ac:dyDescent="0.2">
      <c r="A411" s="5"/>
      <c r="B411" s="6"/>
      <c r="C411" s="186"/>
      <c r="D411" s="8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33" x14ac:dyDescent="0.2">
      <c r="C412" s="188"/>
      <c r="D412" s="142"/>
      <c r="AG412" t="s">
        <v>180</v>
      </c>
    </row>
    <row r="413" spans="1:33" x14ac:dyDescent="0.2">
      <c r="D413" s="142"/>
    </row>
    <row r="414" spans="1:33" x14ac:dyDescent="0.2">
      <c r="D414" s="142"/>
    </row>
    <row r="415" spans="1:33" x14ac:dyDescent="0.2">
      <c r="D415" s="142"/>
    </row>
    <row r="416" spans="1:33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7">
    <mergeCell ref="A406:G410"/>
    <mergeCell ref="A1:G1"/>
    <mergeCell ref="C2:G2"/>
    <mergeCell ref="C3:G3"/>
    <mergeCell ref="C4:G4"/>
    <mergeCell ref="A398:B398"/>
    <mergeCell ref="A405:C40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D374A-AC64-4D34-BA28-AD30CCE2188C}">
  <sheetPr>
    <outlinePr summaryBelow="0"/>
  </sheetPr>
  <dimension ref="A1:BH5000"/>
  <sheetViews>
    <sheetView workbookViewId="0">
      <pane ySplit="7" topLeftCell="A8" activePane="bottomLeft" state="frozen"/>
      <selection pane="bottomLeft" activeCell="B3" sqref="B3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38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3" t="s">
        <v>7</v>
      </c>
      <c r="B1" s="263"/>
      <c r="C1" s="263"/>
      <c r="D1" s="263"/>
      <c r="E1" s="263"/>
      <c r="F1" s="263"/>
      <c r="G1" s="263"/>
      <c r="AG1" t="s">
        <v>132</v>
      </c>
    </row>
    <row r="2" spans="1:60" ht="24.95" customHeight="1" x14ac:dyDescent="0.2">
      <c r="A2" s="143" t="s">
        <v>8</v>
      </c>
      <c r="B2" s="72" t="s">
        <v>60</v>
      </c>
      <c r="C2" s="264" t="s">
        <v>43</v>
      </c>
      <c r="D2" s="265"/>
      <c r="E2" s="265"/>
      <c r="F2" s="265"/>
      <c r="G2" s="266"/>
      <c r="AG2" t="s">
        <v>133</v>
      </c>
    </row>
    <row r="3" spans="1:60" ht="24.95" customHeight="1" x14ac:dyDescent="0.2">
      <c r="A3" s="143" t="s">
        <v>9</v>
      </c>
      <c r="B3" s="72" t="s">
        <v>64</v>
      </c>
      <c r="C3" s="264" t="s">
        <v>65</v>
      </c>
      <c r="D3" s="265"/>
      <c r="E3" s="265"/>
      <c r="F3" s="265"/>
      <c r="G3" s="266"/>
      <c r="AC3" s="90" t="s">
        <v>133</v>
      </c>
      <c r="AG3" t="s">
        <v>135</v>
      </c>
    </row>
    <row r="4" spans="1:60" ht="24.95" customHeight="1" x14ac:dyDescent="0.2">
      <c r="A4" s="144" t="s">
        <v>10</v>
      </c>
      <c r="B4" s="145" t="s">
        <v>60</v>
      </c>
      <c r="C4" s="267" t="s">
        <v>61</v>
      </c>
      <c r="D4" s="268"/>
      <c r="E4" s="268"/>
      <c r="F4" s="268"/>
      <c r="G4" s="269"/>
      <c r="AG4" t="s">
        <v>136</v>
      </c>
    </row>
    <row r="5" spans="1:60" x14ac:dyDescent="0.2">
      <c r="D5" s="142"/>
    </row>
    <row r="6" spans="1:60" ht="38.25" x14ac:dyDescent="0.2">
      <c r="A6" s="147" t="s">
        <v>137</v>
      </c>
      <c r="B6" s="149" t="s">
        <v>138</v>
      </c>
      <c r="C6" s="149" t="s">
        <v>139</v>
      </c>
      <c r="D6" s="148" t="s">
        <v>140</v>
      </c>
      <c r="E6" s="147" t="s">
        <v>141</v>
      </c>
      <c r="F6" s="146" t="s">
        <v>142</v>
      </c>
      <c r="G6" s="147" t="s">
        <v>31</v>
      </c>
      <c r="H6" s="150" t="s">
        <v>32</v>
      </c>
      <c r="I6" s="150" t="s">
        <v>143</v>
      </c>
      <c r="J6" s="150" t="s">
        <v>33</v>
      </c>
      <c r="K6" s="150" t="s">
        <v>144</v>
      </c>
      <c r="L6" s="150" t="s">
        <v>145</v>
      </c>
      <c r="M6" s="150" t="s">
        <v>146</v>
      </c>
      <c r="N6" s="150" t="s">
        <v>147</v>
      </c>
      <c r="O6" s="150" t="s">
        <v>148</v>
      </c>
      <c r="P6" s="150" t="s">
        <v>149</v>
      </c>
      <c r="Q6" s="150" t="s">
        <v>150</v>
      </c>
      <c r="R6" s="150" t="s">
        <v>151</v>
      </c>
      <c r="S6" s="150" t="s">
        <v>152</v>
      </c>
      <c r="T6" s="150" t="s">
        <v>153</v>
      </c>
      <c r="U6" s="150" t="s">
        <v>154</v>
      </c>
      <c r="V6" s="150" t="s">
        <v>155</v>
      </c>
      <c r="W6" s="150" t="s">
        <v>156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4" t="s">
        <v>157</v>
      </c>
      <c r="B8" s="165" t="s">
        <v>74</v>
      </c>
      <c r="C8" s="183" t="s">
        <v>75</v>
      </c>
      <c r="D8" s="166"/>
      <c r="E8" s="167"/>
      <c r="F8" s="168"/>
      <c r="G8" s="169">
        <f>SUMIF(AG9:AG20,"&lt;&gt;NOR",G9:G20)</f>
        <v>0</v>
      </c>
      <c r="H8" s="163"/>
      <c r="I8" s="163">
        <f>SUM(I9:I20)</f>
        <v>0</v>
      </c>
      <c r="J8" s="163"/>
      <c r="K8" s="163">
        <f>SUM(K9:K20)</f>
        <v>0</v>
      </c>
      <c r="L8" s="163"/>
      <c r="M8" s="163">
        <f>SUM(M9:M20)</f>
        <v>0</v>
      </c>
      <c r="N8" s="163"/>
      <c r="O8" s="163">
        <f>SUM(O9:O20)</f>
        <v>2.88</v>
      </c>
      <c r="P8" s="163"/>
      <c r="Q8" s="163">
        <f>SUM(Q9:Q20)</f>
        <v>0</v>
      </c>
      <c r="R8" s="163"/>
      <c r="S8" s="163"/>
      <c r="T8" s="163"/>
      <c r="U8" s="163"/>
      <c r="V8" s="163">
        <f>SUM(V9:V20)</f>
        <v>196.15</v>
      </c>
      <c r="W8" s="163"/>
      <c r="AG8" t="s">
        <v>158</v>
      </c>
    </row>
    <row r="9" spans="1:60" ht="22.5" outlineLevel="1" x14ac:dyDescent="0.2">
      <c r="A9" s="170">
        <v>1</v>
      </c>
      <c r="B9" s="171" t="s">
        <v>914</v>
      </c>
      <c r="C9" s="185" t="s">
        <v>915</v>
      </c>
      <c r="D9" s="172" t="s">
        <v>183</v>
      </c>
      <c r="E9" s="173">
        <v>158.82369000000003</v>
      </c>
      <c r="F9" s="174"/>
      <c r="G9" s="175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15</v>
      </c>
      <c r="M9" s="161">
        <f>G9*(1+L9/100)</f>
        <v>0</v>
      </c>
      <c r="N9" s="161">
        <v>1.8150000000000003E-2</v>
      </c>
      <c r="O9" s="161">
        <f>ROUND(E9*N9,2)</f>
        <v>2.88</v>
      </c>
      <c r="P9" s="161">
        <v>0</v>
      </c>
      <c r="Q9" s="161">
        <f>ROUND(E9*P9,2)</f>
        <v>0</v>
      </c>
      <c r="R9" s="161"/>
      <c r="S9" s="161" t="s">
        <v>162</v>
      </c>
      <c r="T9" s="161" t="s">
        <v>184</v>
      </c>
      <c r="U9" s="161">
        <v>1.2350000000000001</v>
      </c>
      <c r="V9" s="161">
        <f>ROUND(E9*U9,2)</f>
        <v>196.15</v>
      </c>
      <c r="W9" s="161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185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95" t="s">
        <v>394</v>
      </c>
      <c r="D10" s="191"/>
      <c r="E10" s="192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187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6" t="s">
        <v>916</v>
      </c>
      <c r="D11" s="191"/>
      <c r="E11" s="192">
        <v>14.5425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187</v>
      </c>
      <c r="AH11" s="151">
        <v>2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96" t="s">
        <v>917</v>
      </c>
      <c r="D12" s="191"/>
      <c r="E12" s="192">
        <v>3.22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187</v>
      </c>
      <c r="AH12" s="151">
        <v>2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196" t="s">
        <v>918</v>
      </c>
      <c r="D13" s="191"/>
      <c r="E13" s="192">
        <v>34.387500000000003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187</v>
      </c>
      <c r="AH13" s="151">
        <v>2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6" t="s">
        <v>919</v>
      </c>
      <c r="D14" s="191"/>
      <c r="E14" s="192">
        <v>13.511000000000001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187</v>
      </c>
      <c r="AH14" s="151">
        <v>2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6" t="s">
        <v>920</v>
      </c>
      <c r="D15" s="191"/>
      <c r="E15" s="192">
        <v>27.331500000000002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187</v>
      </c>
      <c r="AH15" s="151">
        <v>2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96" t="s">
        <v>921</v>
      </c>
      <c r="D16" s="191"/>
      <c r="E16" s="192">
        <v>8.7066000000000017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187</v>
      </c>
      <c r="AH16" s="151">
        <v>2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96" t="s">
        <v>922</v>
      </c>
      <c r="D17" s="191"/>
      <c r="E17" s="192">
        <v>10.589250000000002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187</v>
      </c>
      <c r="AH17" s="151">
        <v>2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200" t="s">
        <v>731</v>
      </c>
      <c r="D18" s="198"/>
      <c r="E18" s="199">
        <v>112.28835000000001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187</v>
      </c>
      <c r="AH18" s="151">
        <v>3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195" t="s">
        <v>396</v>
      </c>
      <c r="D19" s="191"/>
      <c r="E19" s="192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187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94" t="s">
        <v>923</v>
      </c>
      <c r="D20" s="189"/>
      <c r="E20" s="190">
        <v>158.82369000000003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187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x14ac:dyDescent="0.2">
      <c r="A21" s="164" t="s">
        <v>157</v>
      </c>
      <c r="B21" s="165" t="s">
        <v>84</v>
      </c>
      <c r="C21" s="183" t="s">
        <v>85</v>
      </c>
      <c r="D21" s="166"/>
      <c r="E21" s="167"/>
      <c r="F21" s="168"/>
      <c r="G21" s="169">
        <f>SUMIF(AG22:AG95,"&lt;&gt;NOR",G22:G95)</f>
        <v>0</v>
      </c>
      <c r="H21" s="163"/>
      <c r="I21" s="163">
        <f>SUM(I22:I95)</f>
        <v>0</v>
      </c>
      <c r="J21" s="163"/>
      <c r="K21" s="163">
        <f>SUM(K22:K95)</f>
        <v>0</v>
      </c>
      <c r="L21" s="163"/>
      <c r="M21" s="163">
        <f>SUM(M22:M95)</f>
        <v>0</v>
      </c>
      <c r="N21" s="163"/>
      <c r="O21" s="163">
        <f>SUM(O22:O95)</f>
        <v>17.820000000000004</v>
      </c>
      <c r="P21" s="163"/>
      <c r="Q21" s="163">
        <f>SUM(Q22:Q95)</f>
        <v>0</v>
      </c>
      <c r="R21" s="163"/>
      <c r="S21" s="163"/>
      <c r="T21" s="163"/>
      <c r="U21" s="163"/>
      <c r="V21" s="163">
        <f>SUM(V22:V95)</f>
        <v>901.80000000000007</v>
      </c>
      <c r="W21" s="163"/>
      <c r="AG21" t="s">
        <v>158</v>
      </c>
    </row>
    <row r="22" spans="1:60" outlineLevel="1" x14ac:dyDescent="0.2">
      <c r="A22" s="170">
        <v>2</v>
      </c>
      <c r="B22" s="171" t="s">
        <v>261</v>
      </c>
      <c r="C22" s="185" t="s">
        <v>262</v>
      </c>
      <c r="D22" s="172" t="s">
        <v>183</v>
      </c>
      <c r="E22" s="173">
        <v>224.23690000000002</v>
      </c>
      <c r="F22" s="174"/>
      <c r="G22" s="175">
        <f>ROUND(E22*F22,2)</f>
        <v>0</v>
      </c>
      <c r="H22" s="162"/>
      <c r="I22" s="161">
        <f>ROUND(E22*H22,2)</f>
        <v>0</v>
      </c>
      <c r="J22" s="162"/>
      <c r="K22" s="161">
        <f>ROUND(E22*J22,2)</f>
        <v>0</v>
      </c>
      <c r="L22" s="161">
        <v>15</v>
      </c>
      <c r="M22" s="161">
        <f>G22*(1+L22/100)</f>
        <v>0</v>
      </c>
      <c r="N22" s="161">
        <v>8.2500000000000004E-3</v>
      </c>
      <c r="O22" s="161">
        <f>ROUND(E22*N22,2)</f>
        <v>1.85</v>
      </c>
      <c r="P22" s="161">
        <v>0</v>
      </c>
      <c r="Q22" s="161">
        <f>ROUND(E22*P22,2)</f>
        <v>0</v>
      </c>
      <c r="R22" s="161"/>
      <c r="S22" s="161" t="s">
        <v>162</v>
      </c>
      <c r="T22" s="161" t="s">
        <v>184</v>
      </c>
      <c r="U22" s="161">
        <v>0.30000000000000004</v>
      </c>
      <c r="V22" s="161">
        <f>ROUND(E22*U22,2)</f>
        <v>67.27</v>
      </c>
      <c r="W22" s="161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263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94" t="s">
        <v>924</v>
      </c>
      <c r="D23" s="189"/>
      <c r="E23" s="190">
        <v>224.23690000000002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187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70">
        <v>3</v>
      </c>
      <c r="B24" s="171" t="s">
        <v>266</v>
      </c>
      <c r="C24" s="185" t="s">
        <v>925</v>
      </c>
      <c r="D24" s="172" t="s">
        <v>183</v>
      </c>
      <c r="E24" s="173">
        <v>469.11680000000001</v>
      </c>
      <c r="F24" s="174"/>
      <c r="G24" s="175">
        <f>ROUND(E24*F24,2)</f>
        <v>0</v>
      </c>
      <c r="H24" s="162"/>
      <c r="I24" s="161">
        <f>ROUND(E24*H24,2)</f>
        <v>0</v>
      </c>
      <c r="J24" s="162"/>
      <c r="K24" s="161">
        <f>ROUND(E24*J24,2)</f>
        <v>0</v>
      </c>
      <c r="L24" s="161">
        <v>15</v>
      </c>
      <c r="M24" s="161">
        <f>G24*(1+L24/100)</f>
        <v>0</v>
      </c>
      <c r="N24" s="161">
        <v>2.6300000000000004E-3</v>
      </c>
      <c r="O24" s="161">
        <f>ROUND(E24*N24,2)</f>
        <v>1.23</v>
      </c>
      <c r="P24" s="161">
        <v>0</v>
      </c>
      <c r="Q24" s="161">
        <f>ROUND(E24*P24,2)</f>
        <v>0</v>
      </c>
      <c r="R24" s="161"/>
      <c r="S24" s="161" t="s">
        <v>162</v>
      </c>
      <c r="T24" s="161" t="s">
        <v>184</v>
      </c>
      <c r="U24" s="161">
        <v>0.36000000000000004</v>
      </c>
      <c r="V24" s="161">
        <f>ROUND(E24*U24,2)</f>
        <v>168.88</v>
      </c>
      <c r="W24" s="161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185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94" t="s">
        <v>926</v>
      </c>
      <c r="D25" s="189"/>
      <c r="E25" s="190">
        <v>469.11680000000001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187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0">
        <v>4</v>
      </c>
      <c r="B26" s="171" t="s">
        <v>274</v>
      </c>
      <c r="C26" s="185" t="s">
        <v>275</v>
      </c>
      <c r="D26" s="172" t="s">
        <v>183</v>
      </c>
      <c r="E26" s="173">
        <v>42.360000000000007</v>
      </c>
      <c r="F26" s="174"/>
      <c r="G26" s="175">
        <f>ROUND(E26*F26,2)</f>
        <v>0</v>
      </c>
      <c r="H26" s="162"/>
      <c r="I26" s="161">
        <f>ROUND(E26*H26,2)</f>
        <v>0</v>
      </c>
      <c r="J26" s="162"/>
      <c r="K26" s="161">
        <f>ROUND(E26*J26,2)</f>
        <v>0</v>
      </c>
      <c r="L26" s="161">
        <v>15</v>
      </c>
      <c r="M26" s="161">
        <f>G26*(1+L26/100)</f>
        <v>0</v>
      </c>
      <c r="N26" s="161">
        <v>4.0000000000000003E-5</v>
      </c>
      <c r="O26" s="161">
        <f>ROUND(E26*N26,2)</f>
        <v>0</v>
      </c>
      <c r="P26" s="161">
        <v>0</v>
      </c>
      <c r="Q26" s="161">
        <f>ROUND(E26*P26,2)</f>
        <v>0</v>
      </c>
      <c r="R26" s="161"/>
      <c r="S26" s="161" t="s">
        <v>162</v>
      </c>
      <c r="T26" s="161" t="s">
        <v>184</v>
      </c>
      <c r="U26" s="161">
        <v>7.8000000000000014E-2</v>
      </c>
      <c r="V26" s="161">
        <f>ROUND(E26*U26,2)</f>
        <v>3.3</v>
      </c>
      <c r="W26" s="161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263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94" t="s">
        <v>927</v>
      </c>
      <c r="D27" s="189"/>
      <c r="E27" s="190">
        <v>42.360000000000007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187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0">
        <v>5</v>
      </c>
      <c r="B28" s="171" t="s">
        <v>290</v>
      </c>
      <c r="C28" s="185" t="s">
        <v>291</v>
      </c>
      <c r="D28" s="172" t="s">
        <v>183</v>
      </c>
      <c r="E28" s="173">
        <v>448.47383000000002</v>
      </c>
      <c r="F28" s="174"/>
      <c r="G28" s="175">
        <f>ROUND(E28*F28,2)</f>
        <v>0</v>
      </c>
      <c r="H28" s="162"/>
      <c r="I28" s="161">
        <f>ROUND(E28*H28,2)</f>
        <v>0</v>
      </c>
      <c r="J28" s="162"/>
      <c r="K28" s="161">
        <f>ROUND(E28*J28,2)</f>
        <v>0</v>
      </c>
      <c r="L28" s="161">
        <v>15</v>
      </c>
      <c r="M28" s="161">
        <f>G28*(1+L28/100)</f>
        <v>0</v>
      </c>
      <c r="N28" s="161">
        <v>3.5000000000000005E-4</v>
      </c>
      <c r="O28" s="161">
        <f>ROUND(E28*N28,2)</f>
        <v>0.16</v>
      </c>
      <c r="P28" s="161">
        <v>0</v>
      </c>
      <c r="Q28" s="161">
        <f>ROUND(E28*P28,2)</f>
        <v>0</v>
      </c>
      <c r="R28" s="161"/>
      <c r="S28" s="161" t="s">
        <v>162</v>
      </c>
      <c r="T28" s="161" t="s">
        <v>184</v>
      </c>
      <c r="U28" s="161">
        <v>7.0000000000000007E-2</v>
      </c>
      <c r="V28" s="161">
        <f>ROUND(E28*U28,2)</f>
        <v>31.39</v>
      </c>
      <c r="W28" s="161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185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4" t="s">
        <v>928</v>
      </c>
      <c r="D29" s="189"/>
      <c r="E29" s="1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187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33.75" outlineLevel="1" x14ac:dyDescent="0.2">
      <c r="A30" s="158"/>
      <c r="B30" s="159"/>
      <c r="C30" s="194" t="s">
        <v>929</v>
      </c>
      <c r="D30" s="189"/>
      <c r="E30" s="190">
        <v>111.38000000000001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187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94" t="s">
        <v>930</v>
      </c>
      <c r="D31" s="189"/>
      <c r="E31" s="190">
        <v>-22.349999999999998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187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194" t="s">
        <v>299</v>
      </c>
      <c r="D32" s="189"/>
      <c r="E32" s="1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187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4" t="s">
        <v>931</v>
      </c>
      <c r="D33" s="189"/>
      <c r="E33" s="19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187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4" t="s">
        <v>932</v>
      </c>
      <c r="D34" s="189"/>
      <c r="E34" s="190">
        <v>66.300000000000011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187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4" t="s">
        <v>933</v>
      </c>
      <c r="D35" s="189"/>
      <c r="E35" s="190">
        <v>-6.72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187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4" t="s">
        <v>299</v>
      </c>
      <c r="D36" s="189"/>
      <c r="E36" s="19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187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4" t="s">
        <v>934</v>
      </c>
      <c r="D37" s="189"/>
      <c r="E37" s="19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187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4" t="s">
        <v>935</v>
      </c>
      <c r="D38" s="189"/>
      <c r="E38" s="190">
        <v>34.860000000000007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187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4" t="s">
        <v>936</v>
      </c>
      <c r="D39" s="189"/>
      <c r="E39" s="190">
        <v>24.534400000000002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187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94" t="s">
        <v>937</v>
      </c>
      <c r="D40" s="189"/>
      <c r="E40" s="190">
        <v>-5.76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187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4" t="s">
        <v>299</v>
      </c>
      <c r="D41" s="189"/>
      <c r="E41" s="19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187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4" t="s">
        <v>938</v>
      </c>
      <c r="D42" s="189"/>
      <c r="E42" s="19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187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4" t="s">
        <v>939</v>
      </c>
      <c r="D43" s="189"/>
      <c r="E43" s="190">
        <v>34.272000000000006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187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94" t="s">
        <v>940</v>
      </c>
      <c r="D44" s="189"/>
      <c r="E44" s="190">
        <v>23.545000000000002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187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4" t="s">
        <v>941</v>
      </c>
      <c r="D45" s="189"/>
      <c r="E45" s="190">
        <v>-7.68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187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4" t="s">
        <v>299</v>
      </c>
      <c r="D46" s="189"/>
      <c r="E46" s="19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187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4" t="s">
        <v>942</v>
      </c>
      <c r="D47" s="189"/>
      <c r="E47" s="190">
        <v>6.3350000000000009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187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4" t="s">
        <v>299</v>
      </c>
      <c r="D48" s="189"/>
      <c r="E48" s="19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187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94" t="s">
        <v>943</v>
      </c>
      <c r="D49" s="189"/>
      <c r="E49" s="190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187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94" t="s">
        <v>944</v>
      </c>
      <c r="D50" s="189"/>
      <c r="E50" s="190">
        <v>17.658750000000001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187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94" t="s">
        <v>945</v>
      </c>
      <c r="D51" s="189"/>
      <c r="E51" s="190">
        <v>5.3125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187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4" t="s">
        <v>946</v>
      </c>
      <c r="D52" s="189"/>
      <c r="E52" s="190">
        <v>41.756250000000001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187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94" t="s">
        <v>947</v>
      </c>
      <c r="D53" s="189"/>
      <c r="E53" s="190">
        <v>14.591000000000001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187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94" t="s">
        <v>948</v>
      </c>
      <c r="D54" s="189"/>
      <c r="E54" s="190">
        <v>33.188250000000004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187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4" t="s">
        <v>949</v>
      </c>
      <c r="D55" s="189"/>
      <c r="E55" s="190">
        <v>10.5723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187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94" t="s">
        <v>950</v>
      </c>
      <c r="D56" s="189"/>
      <c r="E56" s="190">
        <v>12.85838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187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94" t="s">
        <v>299</v>
      </c>
      <c r="D57" s="189"/>
      <c r="E57" s="19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187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33.75" outlineLevel="1" x14ac:dyDescent="0.2">
      <c r="A58" s="158"/>
      <c r="B58" s="159"/>
      <c r="C58" s="194" t="s">
        <v>951</v>
      </c>
      <c r="D58" s="189"/>
      <c r="E58" s="190">
        <v>53.82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187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2.5" outlineLevel="1" x14ac:dyDescent="0.2">
      <c r="A59" s="170">
        <v>6</v>
      </c>
      <c r="B59" s="171" t="s">
        <v>952</v>
      </c>
      <c r="C59" s="185" t="s">
        <v>953</v>
      </c>
      <c r="D59" s="172" t="s">
        <v>183</v>
      </c>
      <c r="E59" s="173">
        <v>252.38140000000001</v>
      </c>
      <c r="F59" s="174"/>
      <c r="G59" s="175">
        <f>ROUND(E59*F59,2)</f>
        <v>0</v>
      </c>
      <c r="H59" s="162"/>
      <c r="I59" s="161">
        <f>ROUND(E59*H59,2)</f>
        <v>0</v>
      </c>
      <c r="J59" s="162"/>
      <c r="K59" s="161">
        <f>ROUND(E59*J59,2)</f>
        <v>0</v>
      </c>
      <c r="L59" s="161">
        <v>15</v>
      </c>
      <c r="M59" s="161">
        <f>G59*(1+L59/100)</f>
        <v>0</v>
      </c>
      <c r="N59" s="161">
        <v>2.5550000000000003E-2</v>
      </c>
      <c r="O59" s="161">
        <f>ROUND(E59*N59,2)</f>
        <v>6.45</v>
      </c>
      <c r="P59" s="161">
        <v>0</v>
      </c>
      <c r="Q59" s="161">
        <f>ROUND(E59*P59,2)</f>
        <v>0</v>
      </c>
      <c r="R59" s="161"/>
      <c r="S59" s="161" t="s">
        <v>162</v>
      </c>
      <c r="T59" s="161" t="s">
        <v>184</v>
      </c>
      <c r="U59" s="161">
        <v>1.0170000000000001</v>
      </c>
      <c r="V59" s="161">
        <f>ROUND(E59*U59,2)</f>
        <v>256.67</v>
      </c>
      <c r="W59" s="161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185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94" t="s">
        <v>928</v>
      </c>
      <c r="D60" s="189"/>
      <c r="E60" s="19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187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33.75" outlineLevel="1" x14ac:dyDescent="0.2">
      <c r="A61" s="158"/>
      <c r="B61" s="159"/>
      <c r="C61" s="194" t="s">
        <v>929</v>
      </c>
      <c r="D61" s="189"/>
      <c r="E61" s="190">
        <v>111.38000000000001</v>
      </c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187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4" t="s">
        <v>930</v>
      </c>
      <c r="D62" s="189"/>
      <c r="E62" s="190">
        <v>-22.349999999999998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187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4" t="s">
        <v>299</v>
      </c>
      <c r="D63" s="189"/>
      <c r="E63" s="19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187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4" t="s">
        <v>931</v>
      </c>
      <c r="D64" s="189"/>
      <c r="E64" s="190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187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4" t="s">
        <v>932</v>
      </c>
      <c r="D65" s="189"/>
      <c r="E65" s="190">
        <v>66.300000000000011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187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94" t="s">
        <v>933</v>
      </c>
      <c r="D66" s="189"/>
      <c r="E66" s="190">
        <v>-6.72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187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4" t="s">
        <v>299</v>
      </c>
      <c r="D67" s="189"/>
      <c r="E67" s="190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187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4" t="s">
        <v>934</v>
      </c>
      <c r="D68" s="189"/>
      <c r="E68" s="190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187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94" t="s">
        <v>935</v>
      </c>
      <c r="D69" s="189"/>
      <c r="E69" s="190">
        <v>34.860000000000007</v>
      </c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187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94" t="s">
        <v>936</v>
      </c>
      <c r="D70" s="189"/>
      <c r="E70" s="190">
        <v>24.534400000000002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187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4" t="s">
        <v>937</v>
      </c>
      <c r="D71" s="189"/>
      <c r="E71" s="190">
        <v>-5.76</v>
      </c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187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8"/>
      <c r="B72" s="159"/>
      <c r="C72" s="194" t="s">
        <v>299</v>
      </c>
      <c r="D72" s="189"/>
      <c r="E72" s="190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187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4" t="s">
        <v>938</v>
      </c>
      <c r="D73" s="189"/>
      <c r="E73" s="190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187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4" t="s">
        <v>939</v>
      </c>
      <c r="D74" s="189"/>
      <c r="E74" s="190">
        <v>34.272000000000006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187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4" t="s">
        <v>940</v>
      </c>
      <c r="D75" s="189"/>
      <c r="E75" s="190">
        <v>23.545000000000002</v>
      </c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187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94" t="s">
        <v>941</v>
      </c>
      <c r="D76" s="189"/>
      <c r="E76" s="190">
        <v>-7.68</v>
      </c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187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70">
        <v>7</v>
      </c>
      <c r="B77" s="171" t="s">
        <v>954</v>
      </c>
      <c r="C77" s="185" t="s">
        <v>955</v>
      </c>
      <c r="D77" s="172" t="s">
        <v>183</v>
      </c>
      <c r="E77" s="173">
        <v>143.91045000000003</v>
      </c>
      <c r="F77" s="174"/>
      <c r="G77" s="175">
        <f>ROUND(E77*F77,2)</f>
        <v>0</v>
      </c>
      <c r="H77" s="162"/>
      <c r="I77" s="161">
        <f>ROUND(E77*H77,2)</f>
        <v>0</v>
      </c>
      <c r="J77" s="162"/>
      <c r="K77" s="161">
        <f>ROUND(E77*J77,2)</f>
        <v>0</v>
      </c>
      <c r="L77" s="161">
        <v>15</v>
      </c>
      <c r="M77" s="161">
        <f>G77*(1+L77/100)</f>
        <v>0</v>
      </c>
      <c r="N77" s="161">
        <v>4.5760000000000002E-2</v>
      </c>
      <c r="O77" s="161">
        <f>ROUND(E77*N77,2)</f>
        <v>6.59</v>
      </c>
      <c r="P77" s="161">
        <v>0</v>
      </c>
      <c r="Q77" s="161">
        <f>ROUND(E77*P77,2)</f>
        <v>0</v>
      </c>
      <c r="R77" s="161"/>
      <c r="S77" s="161" t="s">
        <v>162</v>
      </c>
      <c r="T77" s="161" t="s">
        <v>184</v>
      </c>
      <c r="U77" s="161">
        <v>1.0370000000000001</v>
      </c>
      <c r="V77" s="161">
        <f>ROUND(E77*U77,2)</f>
        <v>149.24</v>
      </c>
      <c r="W77" s="161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185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4" t="s">
        <v>956</v>
      </c>
      <c r="D78" s="189"/>
      <c r="E78" s="190">
        <v>18.697500000000002</v>
      </c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187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4" t="s">
        <v>957</v>
      </c>
      <c r="D79" s="189"/>
      <c r="E79" s="190">
        <v>6.1000000000000005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187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4" t="s">
        <v>958</v>
      </c>
      <c r="D80" s="189"/>
      <c r="E80" s="190">
        <v>44.212500000000006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187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4" t="s">
        <v>959</v>
      </c>
      <c r="D81" s="189"/>
      <c r="E81" s="190">
        <v>14.951000000000001</v>
      </c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187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4" t="s">
        <v>960</v>
      </c>
      <c r="D82" s="189"/>
      <c r="E82" s="190">
        <v>35.140500000000003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187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94" t="s">
        <v>961</v>
      </c>
      <c r="D83" s="189"/>
      <c r="E83" s="190">
        <v>11.1942</v>
      </c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187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94" t="s">
        <v>962</v>
      </c>
      <c r="D84" s="189"/>
      <c r="E84" s="190">
        <v>13.614750000000001</v>
      </c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187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70">
        <v>8</v>
      </c>
      <c r="B85" s="171" t="s">
        <v>328</v>
      </c>
      <c r="C85" s="185" t="s">
        <v>963</v>
      </c>
      <c r="D85" s="172" t="s">
        <v>183</v>
      </c>
      <c r="E85" s="173">
        <v>19.005000000000003</v>
      </c>
      <c r="F85" s="174"/>
      <c r="G85" s="175">
        <f>ROUND(E85*F85,2)</f>
        <v>0</v>
      </c>
      <c r="H85" s="162"/>
      <c r="I85" s="161">
        <f>ROUND(E85*H85,2)</f>
        <v>0</v>
      </c>
      <c r="J85" s="162"/>
      <c r="K85" s="161">
        <f>ROUND(E85*J85,2)</f>
        <v>0</v>
      </c>
      <c r="L85" s="161">
        <v>15</v>
      </c>
      <c r="M85" s="161">
        <f>G85*(1+L85/100)</f>
        <v>0</v>
      </c>
      <c r="N85" s="161">
        <v>1.6330000000000001E-2</v>
      </c>
      <c r="O85" s="161">
        <f>ROUND(E85*N85,2)</f>
        <v>0.31</v>
      </c>
      <c r="P85" s="161">
        <v>0</v>
      </c>
      <c r="Q85" s="161">
        <f>ROUND(E85*P85,2)</f>
        <v>0</v>
      </c>
      <c r="R85" s="161"/>
      <c r="S85" s="161" t="s">
        <v>162</v>
      </c>
      <c r="T85" s="161" t="s">
        <v>184</v>
      </c>
      <c r="U85" s="161">
        <v>2.4420000000000002</v>
      </c>
      <c r="V85" s="161">
        <f>ROUND(E85*U85,2)</f>
        <v>46.41</v>
      </c>
      <c r="W85" s="161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185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94" t="s">
        <v>964</v>
      </c>
      <c r="D86" s="189"/>
      <c r="E86" s="190">
        <v>19.005000000000003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187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76">
        <v>9</v>
      </c>
      <c r="B87" s="177" t="s">
        <v>965</v>
      </c>
      <c r="C87" s="184" t="s">
        <v>966</v>
      </c>
      <c r="D87" s="178" t="s">
        <v>183</v>
      </c>
      <c r="E87" s="179">
        <v>143.91040000000001</v>
      </c>
      <c r="F87" s="180"/>
      <c r="G87" s="181">
        <f>ROUND(E87*F87,2)</f>
        <v>0</v>
      </c>
      <c r="H87" s="162"/>
      <c r="I87" s="161">
        <f>ROUND(E87*H87,2)</f>
        <v>0</v>
      </c>
      <c r="J87" s="162"/>
      <c r="K87" s="161">
        <f>ROUND(E87*J87,2)</f>
        <v>0</v>
      </c>
      <c r="L87" s="161">
        <v>15</v>
      </c>
      <c r="M87" s="161">
        <f>G87*(1+L87/100)</f>
        <v>0</v>
      </c>
      <c r="N87" s="161">
        <v>0</v>
      </c>
      <c r="O87" s="161">
        <f>ROUND(E87*N87,2)</f>
        <v>0</v>
      </c>
      <c r="P87" s="161">
        <v>0</v>
      </c>
      <c r="Q87" s="161">
        <f>ROUND(E87*P87,2)</f>
        <v>0</v>
      </c>
      <c r="R87" s="161"/>
      <c r="S87" s="161" t="s">
        <v>162</v>
      </c>
      <c r="T87" s="161" t="s">
        <v>184</v>
      </c>
      <c r="U87" s="161">
        <v>0.42474000000000001</v>
      </c>
      <c r="V87" s="161">
        <f>ROUND(E87*U87,2)</f>
        <v>61.12</v>
      </c>
      <c r="W87" s="161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185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70">
        <v>10</v>
      </c>
      <c r="B88" s="171" t="s">
        <v>337</v>
      </c>
      <c r="C88" s="185" t="s">
        <v>338</v>
      </c>
      <c r="D88" s="172" t="s">
        <v>199</v>
      </c>
      <c r="E88" s="173">
        <v>20.400000000000002</v>
      </c>
      <c r="F88" s="174"/>
      <c r="G88" s="175">
        <f>ROUND(E88*F88,2)</f>
        <v>0</v>
      </c>
      <c r="H88" s="162"/>
      <c r="I88" s="161">
        <f>ROUND(E88*H88,2)</f>
        <v>0</v>
      </c>
      <c r="J88" s="162"/>
      <c r="K88" s="161">
        <f>ROUND(E88*J88,2)</f>
        <v>0</v>
      </c>
      <c r="L88" s="161">
        <v>15</v>
      </c>
      <c r="M88" s="161">
        <f>G88*(1+L88/100)</f>
        <v>0</v>
      </c>
      <c r="N88" s="161">
        <v>5.1000000000000004E-4</v>
      </c>
      <c r="O88" s="161">
        <f>ROUND(E88*N88,2)</f>
        <v>0.01</v>
      </c>
      <c r="P88" s="161">
        <v>0</v>
      </c>
      <c r="Q88" s="161">
        <f>ROUND(E88*P88,2)</f>
        <v>0</v>
      </c>
      <c r="R88" s="161"/>
      <c r="S88" s="161" t="s">
        <v>162</v>
      </c>
      <c r="T88" s="161" t="s">
        <v>184</v>
      </c>
      <c r="U88" s="161">
        <v>0.16</v>
      </c>
      <c r="V88" s="161">
        <f>ROUND(E88*U88,2)</f>
        <v>3.26</v>
      </c>
      <c r="W88" s="161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185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194" t="s">
        <v>967</v>
      </c>
      <c r="D89" s="189"/>
      <c r="E89" s="190">
        <v>20.400000000000002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187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2.5" outlineLevel="1" x14ac:dyDescent="0.2">
      <c r="A90" s="170">
        <v>11</v>
      </c>
      <c r="B90" s="171" t="s">
        <v>344</v>
      </c>
      <c r="C90" s="185" t="s">
        <v>345</v>
      </c>
      <c r="D90" s="172" t="s">
        <v>183</v>
      </c>
      <c r="E90" s="173">
        <v>469.11680000000001</v>
      </c>
      <c r="F90" s="174"/>
      <c r="G90" s="175">
        <f>ROUND(E90*F90,2)</f>
        <v>0</v>
      </c>
      <c r="H90" s="162"/>
      <c r="I90" s="161">
        <f>ROUND(E90*H90,2)</f>
        <v>0</v>
      </c>
      <c r="J90" s="162"/>
      <c r="K90" s="161">
        <f>ROUND(E90*J90,2)</f>
        <v>0</v>
      </c>
      <c r="L90" s="161">
        <v>15</v>
      </c>
      <c r="M90" s="161">
        <f>G90*(1+L90/100)</f>
        <v>0</v>
      </c>
      <c r="N90" s="161">
        <v>0</v>
      </c>
      <c r="O90" s="161">
        <f>ROUND(E90*N90,2)</f>
        <v>0</v>
      </c>
      <c r="P90" s="161">
        <v>0</v>
      </c>
      <c r="Q90" s="161">
        <f>ROUND(E90*P90,2)</f>
        <v>0</v>
      </c>
      <c r="R90" s="161"/>
      <c r="S90" s="161" t="s">
        <v>171</v>
      </c>
      <c r="T90" s="161" t="s">
        <v>342</v>
      </c>
      <c r="U90" s="161">
        <v>0.01</v>
      </c>
      <c r="V90" s="161">
        <f>ROUND(E90*U90,2)</f>
        <v>4.6900000000000004</v>
      </c>
      <c r="W90" s="161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185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194" t="s">
        <v>968</v>
      </c>
      <c r="D91" s="189"/>
      <c r="E91" s="190">
        <v>469.11680000000001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187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76">
        <v>12</v>
      </c>
      <c r="B92" s="177" t="s">
        <v>355</v>
      </c>
      <c r="C92" s="184" t="s">
        <v>356</v>
      </c>
      <c r="D92" s="178" t="s">
        <v>183</v>
      </c>
      <c r="E92" s="179">
        <v>448.47380000000004</v>
      </c>
      <c r="F92" s="180"/>
      <c r="G92" s="181">
        <f>ROUND(E92*F92,2)</f>
        <v>0</v>
      </c>
      <c r="H92" s="162"/>
      <c r="I92" s="161">
        <f>ROUND(E92*H92,2)</f>
        <v>0</v>
      </c>
      <c r="J92" s="162"/>
      <c r="K92" s="161">
        <f>ROUND(E92*J92,2)</f>
        <v>0</v>
      </c>
      <c r="L92" s="161">
        <v>15</v>
      </c>
      <c r="M92" s="161">
        <f>G92*(1+L92/100)</f>
        <v>0</v>
      </c>
      <c r="N92" s="161">
        <v>2.0000000000000002E-5</v>
      </c>
      <c r="O92" s="161">
        <f>ROUND(E92*N92,2)</f>
        <v>0.01</v>
      </c>
      <c r="P92" s="161">
        <v>0</v>
      </c>
      <c r="Q92" s="161">
        <f>ROUND(E92*P92,2)</f>
        <v>0</v>
      </c>
      <c r="R92" s="161"/>
      <c r="S92" s="161" t="s">
        <v>162</v>
      </c>
      <c r="T92" s="161" t="s">
        <v>184</v>
      </c>
      <c r="U92" s="161">
        <v>0.11</v>
      </c>
      <c r="V92" s="161">
        <f>ROUND(E92*U92,2)</f>
        <v>49.33</v>
      </c>
      <c r="W92" s="161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263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76">
        <v>13</v>
      </c>
      <c r="B93" s="177" t="s">
        <v>357</v>
      </c>
      <c r="C93" s="184" t="s">
        <v>358</v>
      </c>
      <c r="D93" s="178" t="s">
        <v>183</v>
      </c>
      <c r="E93" s="179">
        <v>42.360000000000007</v>
      </c>
      <c r="F93" s="180"/>
      <c r="G93" s="181">
        <f>ROUND(E93*F93,2)</f>
        <v>0</v>
      </c>
      <c r="H93" s="162"/>
      <c r="I93" s="161">
        <f>ROUND(E93*H93,2)</f>
        <v>0</v>
      </c>
      <c r="J93" s="162"/>
      <c r="K93" s="161">
        <f>ROUND(E93*J93,2)</f>
        <v>0</v>
      </c>
      <c r="L93" s="161">
        <v>15</v>
      </c>
      <c r="M93" s="161">
        <f>G93*(1+L93/100)</f>
        <v>0</v>
      </c>
      <c r="N93" s="161">
        <v>1.0000000000000001E-5</v>
      </c>
      <c r="O93" s="161">
        <f>ROUND(E93*N93,2)</f>
        <v>0</v>
      </c>
      <c r="P93" s="161">
        <v>0</v>
      </c>
      <c r="Q93" s="161">
        <f>ROUND(E93*P93,2)</f>
        <v>0</v>
      </c>
      <c r="R93" s="161"/>
      <c r="S93" s="161" t="s">
        <v>162</v>
      </c>
      <c r="T93" s="161" t="s">
        <v>184</v>
      </c>
      <c r="U93" s="161">
        <v>0.13</v>
      </c>
      <c r="V93" s="161">
        <f>ROUND(E93*U93,2)</f>
        <v>5.51</v>
      </c>
      <c r="W93" s="161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263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33.75" outlineLevel="1" x14ac:dyDescent="0.2">
      <c r="A94" s="170">
        <v>14</v>
      </c>
      <c r="B94" s="171" t="s">
        <v>359</v>
      </c>
      <c r="C94" s="185" t="s">
        <v>360</v>
      </c>
      <c r="D94" s="172" t="s">
        <v>183</v>
      </c>
      <c r="E94" s="173">
        <v>53.82</v>
      </c>
      <c r="F94" s="174"/>
      <c r="G94" s="175">
        <f>ROUND(E94*F94,2)</f>
        <v>0</v>
      </c>
      <c r="H94" s="162"/>
      <c r="I94" s="161">
        <f>ROUND(E94*H94,2)</f>
        <v>0</v>
      </c>
      <c r="J94" s="162"/>
      <c r="K94" s="161">
        <f>ROUND(E94*J94,2)</f>
        <v>0</v>
      </c>
      <c r="L94" s="161">
        <v>15</v>
      </c>
      <c r="M94" s="161">
        <f>G94*(1+L94/100)</f>
        <v>0</v>
      </c>
      <c r="N94" s="161">
        <v>2.2490000000000003E-2</v>
      </c>
      <c r="O94" s="161">
        <f>ROUND(E94*N94,2)</f>
        <v>1.21</v>
      </c>
      <c r="P94" s="161">
        <v>0</v>
      </c>
      <c r="Q94" s="161">
        <f>ROUND(E94*P94,2)</f>
        <v>0</v>
      </c>
      <c r="R94" s="161"/>
      <c r="S94" s="161" t="s">
        <v>171</v>
      </c>
      <c r="T94" s="161" t="s">
        <v>163</v>
      </c>
      <c r="U94" s="161">
        <v>1.0170000000000001</v>
      </c>
      <c r="V94" s="161">
        <f>ROUND(E94*U94,2)</f>
        <v>54.73</v>
      </c>
      <c r="W94" s="161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185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33.75" outlineLevel="1" x14ac:dyDescent="0.2">
      <c r="A95" s="158"/>
      <c r="B95" s="159"/>
      <c r="C95" s="194" t="s">
        <v>951</v>
      </c>
      <c r="D95" s="189"/>
      <c r="E95" s="190">
        <v>53.82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187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x14ac:dyDescent="0.2">
      <c r="A96" s="164" t="s">
        <v>157</v>
      </c>
      <c r="B96" s="165" t="s">
        <v>86</v>
      </c>
      <c r="C96" s="183" t="s">
        <v>87</v>
      </c>
      <c r="D96" s="166"/>
      <c r="E96" s="167"/>
      <c r="F96" s="168"/>
      <c r="G96" s="169">
        <f>SUMIF(AG97:AG98,"&lt;&gt;NOR",G97:G98)</f>
        <v>0</v>
      </c>
      <c r="H96" s="163"/>
      <c r="I96" s="163">
        <f>SUM(I97:I98)</f>
        <v>0</v>
      </c>
      <c r="J96" s="163"/>
      <c r="K96" s="163">
        <f>SUM(K97:K98)</f>
        <v>0</v>
      </c>
      <c r="L96" s="163"/>
      <c r="M96" s="163">
        <f>SUM(M97:M98)</f>
        <v>0</v>
      </c>
      <c r="N96" s="163"/>
      <c r="O96" s="163">
        <f>SUM(O97:O98)</f>
        <v>0</v>
      </c>
      <c r="P96" s="163"/>
      <c r="Q96" s="163">
        <f>SUM(Q97:Q98)</f>
        <v>0</v>
      </c>
      <c r="R96" s="163"/>
      <c r="S96" s="163"/>
      <c r="T96" s="163"/>
      <c r="U96" s="163"/>
      <c r="V96" s="163">
        <f>SUM(V97:V98)</f>
        <v>0</v>
      </c>
      <c r="W96" s="163"/>
      <c r="AG96" t="s">
        <v>158</v>
      </c>
    </row>
    <row r="97" spans="1:60" outlineLevel="1" x14ac:dyDescent="0.2">
      <c r="A97" s="170">
        <v>15</v>
      </c>
      <c r="B97" s="171" t="s">
        <v>969</v>
      </c>
      <c r="C97" s="185" t="s">
        <v>970</v>
      </c>
      <c r="D97" s="172" t="s">
        <v>183</v>
      </c>
      <c r="E97" s="173">
        <v>10</v>
      </c>
      <c r="F97" s="174"/>
      <c r="G97" s="175">
        <f>ROUND(E97*F97,2)</f>
        <v>0</v>
      </c>
      <c r="H97" s="162"/>
      <c r="I97" s="161">
        <f>ROUND(E97*H97,2)</f>
        <v>0</v>
      </c>
      <c r="J97" s="162"/>
      <c r="K97" s="161">
        <f>ROUND(E97*J97,2)</f>
        <v>0</v>
      </c>
      <c r="L97" s="161">
        <v>15</v>
      </c>
      <c r="M97" s="161">
        <f>G97*(1+L97/100)</f>
        <v>0</v>
      </c>
      <c r="N97" s="161">
        <v>0</v>
      </c>
      <c r="O97" s="161">
        <f>ROUND(E97*N97,2)</f>
        <v>0</v>
      </c>
      <c r="P97" s="161">
        <v>0</v>
      </c>
      <c r="Q97" s="161">
        <f>ROUND(E97*P97,2)</f>
        <v>0</v>
      </c>
      <c r="R97" s="161"/>
      <c r="S97" s="161" t="s">
        <v>171</v>
      </c>
      <c r="T97" s="161" t="s">
        <v>163</v>
      </c>
      <c r="U97" s="161">
        <v>0</v>
      </c>
      <c r="V97" s="161">
        <f>ROUND(E97*U97,2)</f>
        <v>0</v>
      </c>
      <c r="W97" s="161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185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4" t="s">
        <v>971</v>
      </c>
      <c r="D98" s="189"/>
      <c r="E98" s="190">
        <v>10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187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x14ac:dyDescent="0.2">
      <c r="A99" s="164" t="s">
        <v>157</v>
      </c>
      <c r="B99" s="165" t="s">
        <v>92</v>
      </c>
      <c r="C99" s="183" t="s">
        <v>93</v>
      </c>
      <c r="D99" s="166"/>
      <c r="E99" s="167"/>
      <c r="F99" s="168"/>
      <c r="G99" s="169">
        <f>SUMIF(AG100:AG114,"&lt;&gt;NOR",G100:G114)</f>
        <v>0</v>
      </c>
      <c r="H99" s="163"/>
      <c r="I99" s="163">
        <f>SUM(I100:I114)</f>
        <v>0</v>
      </c>
      <c r="J99" s="163"/>
      <c r="K99" s="163">
        <f>SUM(K100:K114)</f>
        <v>0</v>
      </c>
      <c r="L99" s="163"/>
      <c r="M99" s="163">
        <f>SUM(M100:M114)</f>
        <v>0</v>
      </c>
      <c r="N99" s="163"/>
      <c r="O99" s="163">
        <f>SUM(O100:O114)</f>
        <v>13.78</v>
      </c>
      <c r="P99" s="163"/>
      <c r="Q99" s="163">
        <f>SUM(Q100:Q114)</f>
        <v>0</v>
      </c>
      <c r="R99" s="163"/>
      <c r="S99" s="163"/>
      <c r="T99" s="163"/>
      <c r="U99" s="163"/>
      <c r="V99" s="163">
        <f>SUM(V100:V114)</f>
        <v>256.26</v>
      </c>
      <c r="W99" s="163"/>
      <c r="AG99" t="s">
        <v>158</v>
      </c>
    </row>
    <row r="100" spans="1:60" outlineLevel="1" x14ac:dyDescent="0.2">
      <c r="A100" s="170">
        <v>16</v>
      </c>
      <c r="B100" s="171" t="s">
        <v>398</v>
      </c>
      <c r="C100" s="185" t="s">
        <v>399</v>
      </c>
      <c r="D100" s="172" t="s">
        <v>183</v>
      </c>
      <c r="E100" s="173">
        <v>656.90000000000009</v>
      </c>
      <c r="F100" s="174"/>
      <c r="G100" s="175">
        <f>ROUND(E100*F100,2)</f>
        <v>0</v>
      </c>
      <c r="H100" s="162"/>
      <c r="I100" s="161">
        <f>ROUND(E100*H100,2)</f>
        <v>0</v>
      </c>
      <c r="J100" s="162"/>
      <c r="K100" s="161">
        <f>ROUND(E100*J100,2)</f>
        <v>0</v>
      </c>
      <c r="L100" s="161">
        <v>15</v>
      </c>
      <c r="M100" s="161">
        <f>G100*(1+L100/100)</f>
        <v>0</v>
      </c>
      <c r="N100" s="161">
        <v>1.8380000000000001E-2</v>
      </c>
      <c r="O100" s="161">
        <f>ROUND(E100*N100,2)</f>
        <v>12.07</v>
      </c>
      <c r="P100" s="161">
        <v>0</v>
      </c>
      <c r="Q100" s="161">
        <f>ROUND(E100*P100,2)</f>
        <v>0</v>
      </c>
      <c r="R100" s="161"/>
      <c r="S100" s="161" t="s">
        <v>162</v>
      </c>
      <c r="T100" s="161" t="s">
        <v>184</v>
      </c>
      <c r="U100" s="161">
        <v>0.14400000000000002</v>
      </c>
      <c r="V100" s="161">
        <f>ROUND(E100*U100,2)</f>
        <v>94.59</v>
      </c>
      <c r="W100" s="16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263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194" t="s">
        <v>972</v>
      </c>
      <c r="D101" s="189"/>
      <c r="E101" s="190">
        <v>500.5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187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4" t="s">
        <v>973</v>
      </c>
      <c r="D102" s="189"/>
      <c r="E102" s="190">
        <v>156.4</v>
      </c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187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70">
        <v>17</v>
      </c>
      <c r="B103" s="171" t="s">
        <v>404</v>
      </c>
      <c r="C103" s="185" t="s">
        <v>405</v>
      </c>
      <c r="D103" s="172" t="s">
        <v>183</v>
      </c>
      <c r="E103" s="173">
        <v>1313.8000000000002</v>
      </c>
      <c r="F103" s="174"/>
      <c r="G103" s="175">
        <f>ROUND(E103*F103,2)</f>
        <v>0</v>
      </c>
      <c r="H103" s="162"/>
      <c r="I103" s="161">
        <f>ROUND(E103*H103,2)</f>
        <v>0</v>
      </c>
      <c r="J103" s="162"/>
      <c r="K103" s="161">
        <f>ROUND(E103*J103,2)</f>
        <v>0</v>
      </c>
      <c r="L103" s="161">
        <v>15</v>
      </c>
      <c r="M103" s="161">
        <f>G103*(1+L103/100)</f>
        <v>0</v>
      </c>
      <c r="N103" s="161">
        <v>9.7000000000000005E-4</v>
      </c>
      <c r="O103" s="161">
        <f>ROUND(E103*N103,2)</f>
        <v>1.27</v>
      </c>
      <c r="P103" s="161">
        <v>0</v>
      </c>
      <c r="Q103" s="161">
        <f>ROUND(E103*P103,2)</f>
        <v>0</v>
      </c>
      <c r="R103" s="161"/>
      <c r="S103" s="161" t="s">
        <v>162</v>
      </c>
      <c r="T103" s="161" t="s">
        <v>184</v>
      </c>
      <c r="U103" s="161">
        <v>6.0000000000000001E-3</v>
      </c>
      <c r="V103" s="161">
        <f>ROUND(E103*U103,2)</f>
        <v>7.88</v>
      </c>
      <c r="W103" s="16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263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94" t="s">
        <v>974</v>
      </c>
      <c r="D104" s="189"/>
      <c r="E104" s="190">
        <v>1313.8000000000002</v>
      </c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187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76">
        <v>18</v>
      </c>
      <c r="B105" s="177" t="s">
        <v>407</v>
      </c>
      <c r="C105" s="184" t="s">
        <v>408</v>
      </c>
      <c r="D105" s="178" t="s">
        <v>183</v>
      </c>
      <c r="E105" s="179">
        <v>656.90000000000009</v>
      </c>
      <c r="F105" s="180"/>
      <c r="G105" s="181">
        <f>ROUND(E105*F105,2)</f>
        <v>0</v>
      </c>
      <c r="H105" s="162"/>
      <c r="I105" s="161">
        <f>ROUND(E105*H105,2)</f>
        <v>0</v>
      </c>
      <c r="J105" s="162"/>
      <c r="K105" s="161">
        <f>ROUND(E105*J105,2)</f>
        <v>0</v>
      </c>
      <c r="L105" s="161">
        <v>15</v>
      </c>
      <c r="M105" s="161">
        <f>G105*(1+L105/100)</f>
        <v>0</v>
      </c>
      <c r="N105" s="161">
        <v>0</v>
      </c>
      <c r="O105" s="161">
        <f>ROUND(E105*N105,2)</f>
        <v>0</v>
      </c>
      <c r="P105" s="161">
        <v>0</v>
      </c>
      <c r="Q105" s="161">
        <f>ROUND(E105*P105,2)</f>
        <v>0</v>
      </c>
      <c r="R105" s="161"/>
      <c r="S105" s="161" t="s">
        <v>162</v>
      </c>
      <c r="T105" s="161" t="s">
        <v>184</v>
      </c>
      <c r="U105" s="161">
        <v>0.126</v>
      </c>
      <c r="V105" s="161">
        <f>ROUND(E105*U105,2)</f>
        <v>82.77</v>
      </c>
      <c r="W105" s="16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263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70">
        <v>19</v>
      </c>
      <c r="B106" s="171" t="s">
        <v>975</v>
      </c>
      <c r="C106" s="185" t="s">
        <v>976</v>
      </c>
      <c r="D106" s="172" t="s">
        <v>183</v>
      </c>
      <c r="E106" s="173">
        <v>143.91040000000001</v>
      </c>
      <c r="F106" s="174"/>
      <c r="G106" s="175">
        <f>ROUND(E106*F106,2)</f>
        <v>0</v>
      </c>
      <c r="H106" s="162"/>
      <c r="I106" s="161">
        <f>ROUND(E106*H106,2)</f>
        <v>0</v>
      </c>
      <c r="J106" s="162"/>
      <c r="K106" s="161">
        <f>ROUND(E106*J106,2)</f>
        <v>0</v>
      </c>
      <c r="L106" s="161">
        <v>15</v>
      </c>
      <c r="M106" s="161">
        <f>G106*(1+L106/100)</f>
        <v>0</v>
      </c>
      <c r="N106" s="161">
        <v>1.2100000000000001E-3</v>
      </c>
      <c r="O106" s="161">
        <f>ROUND(E106*N106,2)</f>
        <v>0.17</v>
      </c>
      <c r="P106" s="161">
        <v>0</v>
      </c>
      <c r="Q106" s="161">
        <f>ROUND(E106*P106,2)</f>
        <v>0</v>
      </c>
      <c r="R106" s="161"/>
      <c r="S106" s="161" t="s">
        <v>162</v>
      </c>
      <c r="T106" s="161" t="s">
        <v>184</v>
      </c>
      <c r="U106" s="161">
        <v>0.17700000000000002</v>
      </c>
      <c r="V106" s="161">
        <f>ROUND(E106*U106,2)</f>
        <v>25.47</v>
      </c>
      <c r="W106" s="16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263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4" t="s">
        <v>977</v>
      </c>
      <c r="D107" s="189"/>
      <c r="E107" s="190">
        <v>143.91040000000001</v>
      </c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187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4" t="s">
        <v>978</v>
      </c>
      <c r="D108" s="189"/>
      <c r="E108" s="190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187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76">
        <v>20</v>
      </c>
      <c r="B109" s="177" t="s">
        <v>409</v>
      </c>
      <c r="C109" s="184" t="s">
        <v>410</v>
      </c>
      <c r="D109" s="178" t="s">
        <v>183</v>
      </c>
      <c r="E109" s="179">
        <v>656.90000000000009</v>
      </c>
      <c r="F109" s="180"/>
      <c r="G109" s="181">
        <f t="shared" ref="G109:G114" si="0">ROUND(E109*F109,2)</f>
        <v>0</v>
      </c>
      <c r="H109" s="162"/>
      <c r="I109" s="161">
        <f t="shared" ref="I109:I114" si="1">ROUND(E109*H109,2)</f>
        <v>0</v>
      </c>
      <c r="J109" s="162"/>
      <c r="K109" s="161">
        <f t="shared" ref="K109:K114" si="2">ROUND(E109*J109,2)</f>
        <v>0</v>
      </c>
      <c r="L109" s="161">
        <v>15</v>
      </c>
      <c r="M109" s="161">
        <f t="shared" ref="M109:M114" si="3">G109*(1+L109/100)</f>
        <v>0</v>
      </c>
      <c r="N109" s="161">
        <v>0</v>
      </c>
      <c r="O109" s="161">
        <f t="shared" ref="O109:O114" si="4">ROUND(E109*N109,2)</f>
        <v>0</v>
      </c>
      <c r="P109" s="161">
        <v>0</v>
      </c>
      <c r="Q109" s="161">
        <f t="shared" ref="Q109:Q114" si="5">ROUND(E109*P109,2)</f>
        <v>0</v>
      </c>
      <c r="R109" s="161"/>
      <c r="S109" s="161" t="s">
        <v>162</v>
      </c>
      <c r="T109" s="161" t="s">
        <v>184</v>
      </c>
      <c r="U109" s="161">
        <v>0.04</v>
      </c>
      <c r="V109" s="161">
        <f t="shared" ref="V109:V114" si="6">ROUND(E109*U109,2)</f>
        <v>26.28</v>
      </c>
      <c r="W109" s="16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185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76">
        <v>21</v>
      </c>
      <c r="B110" s="177" t="s">
        <v>411</v>
      </c>
      <c r="C110" s="184" t="s">
        <v>412</v>
      </c>
      <c r="D110" s="178" t="s">
        <v>183</v>
      </c>
      <c r="E110" s="179">
        <v>1313.8000000000002</v>
      </c>
      <c r="F110" s="180"/>
      <c r="G110" s="181">
        <f t="shared" si="0"/>
        <v>0</v>
      </c>
      <c r="H110" s="162"/>
      <c r="I110" s="161">
        <f t="shared" si="1"/>
        <v>0</v>
      </c>
      <c r="J110" s="162"/>
      <c r="K110" s="161">
        <f t="shared" si="2"/>
        <v>0</v>
      </c>
      <c r="L110" s="161">
        <v>15</v>
      </c>
      <c r="M110" s="161">
        <f t="shared" si="3"/>
        <v>0</v>
      </c>
      <c r="N110" s="161">
        <v>0</v>
      </c>
      <c r="O110" s="161">
        <f t="shared" si="4"/>
        <v>0</v>
      </c>
      <c r="P110" s="161">
        <v>0</v>
      </c>
      <c r="Q110" s="161">
        <f t="shared" si="5"/>
        <v>0</v>
      </c>
      <c r="R110" s="161"/>
      <c r="S110" s="161" t="s">
        <v>162</v>
      </c>
      <c r="T110" s="161" t="s">
        <v>184</v>
      </c>
      <c r="U110" s="161">
        <v>0</v>
      </c>
      <c r="V110" s="161">
        <f t="shared" si="6"/>
        <v>0</v>
      </c>
      <c r="W110" s="16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185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76">
        <v>22</v>
      </c>
      <c r="B111" s="177" t="s">
        <v>413</v>
      </c>
      <c r="C111" s="184" t="s">
        <v>414</v>
      </c>
      <c r="D111" s="178" t="s">
        <v>183</v>
      </c>
      <c r="E111" s="179">
        <v>656.90000000000009</v>
      </c>
      <c r="F111" s="180"/>
      <c r="G111" s="181">
        <f t="shared" si="0"/>
        <v>0</v>
      </c>
      <c r="H111" s="162"/>
      <c r="I111" s="161">
        <f t="shared" si="1"/>
        <v>0</v>
      </c>
      <c r="J111" s="162"/>
      <c r="K111" s="161">
        <f t="shared" si="2"/>
        <v>0</v>
      </c>
      <c r="L111" s="161">
        <v>15</v>
      </c>
      <c r="M111" s="161">
        <f t="shared" si="3"/>
        <v>0</v>
      </c>
      <c r="N111" s="161">
        <v>0</v>
      </c>
      <c r="O111" s="161">
        <f t="shared" si="4"/>
        <v>0</v>
      </c>
      <c r="P111" s="161">
        <v>0</v>
      </c>
      <c r="Q111" s="161">
        <f t="shared" si="5"/>
        <v>0</v>
      </c>
      <c r="R111" s="161"/>
      <c r="S111" s="161" t="s">
        <v>162</v>
      </c>
      <c r="T111" s="161" t="s">
        <v>184</v>
      </c>
      <c r="U111" s="161">
        <v>2.4E-2</v>
      </c>
      <c r="V111" s="161">
        <f t="shared" si="6"/>
        <v>15.77</v>
      </c>
      <c r="W111" s="16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185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76">
        <v>23</v>
      </c>
      <c r="B112" s="177" t="s">
        <v>415</v>
      </c>
      <c r="C112" s="184" t="s">
        <v>416</v>
      </c>
      <c r="D112" s="178" t="s">
        <v>199</v>
      </c>
      <c r="E112" s="179">
        <v>10</v>
      </c>
      <c r="F112" s="180"/>
      <c r="G112" s="181">
        <f t="shared" si="0"/>
        <v>0</v>
      </c>
      <c r="H112" s="162"/>
      <c r="I112" s="161">
        <f t="shared" si="1"/>
        <v>0</v>
      </c>
      <c r="J112" s="162"/>
      <c r="K112" s="161">
        <f t="shared" si="2"/>
        <v>0</v>
      </c>
      <c r="L112" s="161">
        <v>15</v>
      </c>
      <c r="M112" s="161">
        <f t="shared" si="3"/>
        <v>0</v>
      </c>
      <c r="N112" s="161">
        <v>2.2790000000000001E-2</v>
      </c>
      <c r="O112" s="161">
        <f t="shared" si="4"/>
        <v>0.23</v>
      </c>
      <c r="P112" s="161">
        <v>0</v>
      </c>
      <c r="Q112" s="161">
        <f t="shared" si="5"/>
        <v>0</v>
      </c>
      <c r="R112" s="161"/>
      <c r="S112" s="161" t="s">
        <v>162</v>
      </c>
      <c r="T112" s="161" t="s">
        <v>184</v>
      </c>
      <c r="U112" s="161">
        <v>0.20300000000000001</v>
      </c>
      <c r="V112" s="161">
        <f t="shared" si="6"/>
        <v>2.0299999999999998</v>
      </c>
      <c r="W112" s="16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185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76">
        <v>24</v>
      </c>
      <c r="B113" s="177" t="s">
        <v>417</v>
      </c>
      <c r="C113" s="184" t="s">
        <v>418</v>
      </c>
      <c r="D113" s="178" t="s">
        <v>199</v>
      </c>
      <c r="E113" s="179">
        <v>20</v>
      </c>
      <c r="F113" s="180"/>
      <c r="G113" s="181">
        <f t="shared" si="0"/>
        <v>0</v>
      </c>
      <c r="H113" s="162"/>
      <c r="I113" s="161">
        <f t="shared" si="1"/>
        <v>0</v>
      </c>
      <c r="J113" s="162"/>
      <c r="K113" s="161">
        <f t="shared" si="2"/>
        <v>0</v>
      </c>
      <c r="L113" s="161">
        <v>15</v>
      </c>
      <c r="M113" s="161">
        <f t="shared" si="3"/>
        <v>0</v>
      </c>
      <c r="N113" s="161">
        <v>1.7600000000000001E-3</v>
      </c>
      <c r="O113" s="161">
        <f t="shared" si="4"/>
        <v>0.04</v>
      </c>
      <c r="P113" s="161">
        <v>0</v>
      </c>
      <c r="Q113" s="161">
        <f t="shared" si="5"/>
        <v>0</v>
      </c>
      <c r="R113" s="161"/>
      <c r="S113" s="161" t="s">
        <v>162</v>
      </c>
      <c r="T113" s="161" t="s">
        <v>184</v>
      </c>
      <c r="U113" s="161">
        <v>8.0000000000000002E-3</v>
      </c>
      <c r="V113" s="161">
        <f t="shared" si="6"/>
        <v>0.16</v>
      </c>
      <c r="W113" s="16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185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76">
        <v>25</v>
      </c>
      <c r="B114" s="177" t="s">
        <v>420</v>
      </c>
      <c r="C114" s="184" t="s">
        <v>421</v>
      </c>
      <c r="D114" s="178" t="s">
        <v>199</v>
      </c>
      <c r="E114" s="179">
        <v>10</v>
      </c>
      <c r="F114" s="180"/>
      <c r="G114" s="181">
        <f t="shared" si="0"/>
        <v>0</v>
      </c>
      <c r="H114" s="162"/>
      <c r="I114" s="161">
        <f t="shared" si="1"/>
        <v>0</v>
      </c>
      <c r="J114" s="162"/>
      <c r="K114" s="161">
        <f t="shared" si="2"/>
        <v>0</v>
      </c>
      <c r="L114" s="161">
        <v>15</v>
      </c>
      <c r="M114" s="161">
        <f t="shared" si="3"/>
        <v>0</v>
      </c>
      <c r="N114" s="161">
        <v>0</v>
      </c>
      <c r="O114" s="161">
        <f t="shared" si="4"/>
        <v>0</v>
      </c>
      <c r="P114" s="161">
        <v>0</v>
      </c>
      <c r="Q114" s="161">
        <f t="shared" si="5"/>
        <v>0</v>
      </c>
      <c r="R114" s="161"/>
      <c r="S114" s="161" t="s">
        <v>162</v>
      </c>
      <c r="T114" s="161" t="s">
        <v>184</v>
      </c>
      <c r="U114" s="161">
        <v>0.13100000000000001</v>
      </c>
      <c r="V114" s="161">
        <f t="shared" si="6"/>
        <v>1.31</v>
      </c>
      <c r="W114" s="16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185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x14ac:dyDescent="0.2">
      <c r="A115" s="164" t="s">
        <v>157</v>
      </c>
      <c r="B115" s="165" t="s">
        <v>96</v>
      </c>
      <c r="C115" s="183" t="s">
        <v>97</v>
      </c>
      <c r="D115" s="166"/>
      <c r="E115" s="167"/>
      <c r="F115" s="168"/>
      <c r="G115" s="169">
        <f>SUMIF(AG116:AG128,"&lt;&gt;NOR",G116:G128)</f>
        <v>0</v>
      </c>
      <c r="H115" s="163"/>
      <c r="I115" s="163">
        <f>SUM(I116:I128)</f>
        <v>0</v>
      </c>
      <c r="J115" s="163"/>
      <c r="K115" s="163">
        <f>SUM(K116:K128)</f>
        <v>0</v>
      </c>
      <c r="L115" s="163"/>
      <c r="M115" s="163">
        <f>SUM(M116:M128)</f>
        <v>0</v>
      </c>
      <c r="N115" s="163"/>
      <c r="O115" s="163">
        <f>SUM(O116:O128)</f>
        <v>7.0000000000000007E-2</v>
      </c>
      <c r="P115" s="163"/>
      <c r="Q115" s="163">
        <f>SUM(Q116:Q128)</f>
        <v>3.07</v>
      </c>
      <c r="R115" s="163"/>
      <c r="S115" s="163"/>
      <c r="T115" s="163"/>
      <c r="U115" s="163"/>
      <c r="V115" s="163">
        <f>SUM(V116:V128)</f>
        <v>100.35</v>
      </c>
      <c r="W115" s="163"/>
      <c r="AG115" t="s">
        <v>158</v>
      </c>
    </row>
    <row r="116" spans="1:60" outlineLevel="1" x14ac:dyDescent="0.2">
      <c r="A116" s="170">
        <v>26</v>
      </c>
      <c r="B116" s="171" t="s">
        <v>979</v>
      </c>
      <c r="C116" s="185" t="s">
        <v>980</v>
      </c>
      <c r="D116" s="172" t="s">
        <v>183</v>
      </c>
      <c r="E116" s="173">
        <v>203.55085000000003</v>
      </c>
      <c r="F116" s="174"/>
      <c r="G116" s="175">
        <f>ROUND(E116*F116,2)</f>
        <v>0</v>
      </c>
      <c r="H116" s="162"/>
      <c r="I116" s="161">
        <f>ROUND(E116*H116,2)</f>
        <v>0</v>
      </c>
      <c r="J116" s="162"/>
      <c r="K116" s="161">
        <f>ROUND(E116*J116,2)</f>
        <v>0</v>
      </c>
      <c r="L116" s="161">
        <v>15</v>
      </c>
      <c r="M116" s="161">
        <f>G116*(1+L116/100)</f>
        <v>0</v>
      </c>
      <c r="N116" s="161">
        <v>3.3000000000000005E-4</v>
      </c>
      <c r="O116" s="161">
        <f>ROUND(E116*N116,2)</f>
        <v>7.0000000000000007E-2</v>
      </c>
      <c r="P116" s="161">
        <v>1.1880000000000002E-2</v>
      </c>
      <c r="Q116" s="161">
        <f>ROUND(E116*P116,2)</f>
        <v>2.42</v>
      </c>
      <c r="R116" s="161"/>
      <c r="S116" s="161" t="s">
        <v>162</v>
      </c>
      <c r="T116" s="161" t="s">
        <v>184</v>
      </c>
      <c r="U116" s="161">
        <v>0.43000000000000005</v>
      </c>
      <c r="V116" s="161">
        <f>ROUND(E116*U116,2)</f>
        <v>87.53</v>
      </c>
      <c r="W116" s="16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185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195" t="s">
        <v>394</v>
      </c>
      <c r="D117" s="191"/>
      <c r="E117" s="192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187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96" t="s">
        <v>981</v>
      </c>
      <c r="D118" s="191"/>
      <c r="E118" s="192">
        <v>18.697500000000002</v>
      </c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187</v>
      </c>
      <c r="AH118" s="151">
        <v>2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196" t="s">
        <v>982</v>
      </c>
      <c r="D119" s="191"/>
      <c r="E119" s="192">
        <v>6.1000000000000005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187</v>
      </c>
      <c r="AH119" s="151">
        <v>2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96" t="s">
        <v>983</v>
      </c>
      <c r="D120" s="191"/>
      <c r="E120" s="192">
        <v>44.212500000000006</v>
      </c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187</v>
      </c>
      <c r="AH120" s="151">
        <v>2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6" t="s">
        <v>984</v>
      </c>
      <c r="D121" s="191"/>
      <c r="E121" s="192">
        <v>14.951000000000001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187</v>
      </c>
      <c r="AH121" s="151">
        <v>2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196" t="s">
        <v>985</v>
      </c>
      <c r="D122" s="191"/>
      <c r="E122" s="192">
        <v>35.140500000000003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187</v>
      </c>
      <c r="AH122" s="151">
        <v>2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6" t="s">
        <v>986</v>
      </c>
      <c r="D123" s="191"/>
      <c r="E123" s="192">
        <v>11.1942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187</v>
      </c>
      <c r="AH123" s="151">
        <v>2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196" t="s">
        <v>987</v>
      </c>
      <c r="D124" s="191"/>
      <c r="E124" s="192">
        <v>13.614750000000001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187</v>
      </c>
      <c r="AH124" s="151">
        <v>2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200" t="s">
        <v>731</v>
      </c>
      <c r="D125" s="198"/>
      <c r="E125" s="199">
        <v>143.91045000000003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187</v>
      </c>
      <c r="AH125" s="151">
        <v>3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95" t="s">
        <v>396</v>
      </c>
      <c r="D126" s="191"/>
      <c r="E126" s="192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187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94" t="s">
        <v>988</v>
      </c>
      <c r="D127" s="189"/>
      <c r="E127" s="190">
        <v>203.55085000000003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187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76">
        <v>27</v>
      </c>
      <c r="B128" s="177" t="s">
        <v>989</v>
      </c>
      <c r="C128" s="184" t="s">
        <v>990</v>
      </c>
      <c r="D128" s="178" t="s">
        <v>183</v>
      </c>
      <c r="E128" s="179">
        <v>203.55080000000001</v>
      </c>
      <c r="F128" s="180"/>
      <c r="G128" s="181">
        <f>ROUND(E128*F128,2)</f>
        <v>0</v>
      </c>
      <c r="H128" s="162"/>
      <c r="I128" s="161">
        <f>ROUND(E128*H128,2)</f>
        <v>0</v>
      </c>
      <c r="J128" s="162"/>
      <c r="K128" s="161">
        <f>ROUND(E128*J128,2)</f>
        <v>0</v>
      </c>
      <c r="L128" s="161">
        <v>15</v>
      </c>
      <c r="M128" s="161">
        <f>G128*(1+L128/100)</f>
        <v>0</v>
      </c>
      <c r="N128" s="161">
        <v>0</v>
      </c>
      <c r="O128" s="161">
        <f>ROUND(E128*N128,2)</f>
        <v>0</v>
      </c>
      <c r="P128" s="161">
        <v>3.2000000000000002E-3</v>
      </c>
      <c r="Q128" s="161">
        <f>ROUND(E128*P128,2)</f>
        <v>0.65</v>
      </c>
      <c r="R128" s="161"/>
      <c r="S128" s="161" t="s">
        <v>162</v>
      </c>
      <c r="T128" s="161" t="s">
        <v>184</v>
      </c>
      <c r="U128" s="161">
        <v>6.3E-2</v>
      </c>
      <c r="V128" s="161">
        <f>ROUND(E128*U128,2)</f>
        <v>12.82</v>
      </c>
      <c r="W128" s="16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185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x14ac:dyDescent="0.2">
      <c r="A129" s="164" t="s">
        <v>157</v>
      </c>
      <c r="B129" s="165" t="s">
        <v>98</v>
      </c>
      <c r="C129" s="183" t="s">
        <v>99</v>
      </c>
      <c r="D129" s="166"/>
      <c r="E129" s="167"/>
      <c r="F129" s="168"/>
      <c r="G129" s="169">
        <f>SUMIF(AG130:AG130,"&lt;&gt;NOR",G130:G130)</f>
        <v>0</v>
      </c>
      <c r="H129" s="163"/>
      <c r="I129" s="163">
        <f>SUM(I130:I130)</f>
        <v>0</v>
      </c>
      <c r="J129" s="163"/>
      <c r="K129" s="163">
        <f>SUM(K130:K130)</f>
        <v>0</v>
      </c>
      <c r="L129" s="163"/>
      <c r="M129" s="163">
        <f>SUM(M130:M130)</f>
        <v>0</v>
      </c>
      <c r="N129" s="163"/>
      <c r="O129" s="163">
        <f>SUM(O130:O130)</f>
        <v>0</v>
      </c>
      <c r="P129" s="163"/>
      <c r="Q129" s="163">
        <f>SUM(Q130:Q130)</f>
        <v>0</v>
      </c>
      <c r="R129" s="163"/>
      <c r="S129" s="163"/>
      <c r="T129" s="163"/>
      <c r="U129" s="163"/>
      <c r="V129" s="163">
        <f>SUM(V130:V130)</f>
        <v>64.680000000000007</v>
      </c>
      <c r="W129" s="163"/>
      <c r="AG129" t="s">
        <v>158</v>
      </c>
    </row>
    <row r="130" spans="1:60" outlineLevel="1" x14ac:dyDescent="0.2">
      <c r="A130" s="176">
        <v>28</v>
      </c>
      <c r="B130" s="177" t="s">
        <v>460</v>
      </c>
      <c r="C130" s="184" t="s">
        <v>461</v>
      </c>
      <c r="D130" s="178" t="s">
        <v>223</v>
      </c>
      <c r="E130" s="179">
        <v>34.551900000000003</v>
      </c>
      <c r="F130" s="180"/>
      <c r="G130" s="181">
        <f>ROUND(E130*F130,2)</f>
        <v>0</v>
      </c>
      <c r="H130" s="162"/>
      <c r="I130" s="161">
        <f>ROUND(E130*H130,2)</f>
        <v>0</v>
      </c>
      <c r="J130" s="162"/>
      <c r="K130" s="161">
        <f>ROUND(E130*J130,2)</f>
        <v>0</v>
      </c>
      <c r="L130" s="161">
        <v>15</v>
      </c>
      <c r="M130" s="161">
        <f>G130*(1+L130/100)</f>
        <v>0</v>
      </c>
      <c r="N130" s="161">
        <v>0</v>
      </c>
      <c r="O130" s="161">
        <f>ROUND(E130*N130,2)</f>
        <v>0</v>
      </c>
      <c r="P130" s="161">
        <v>0</v>
      </c>
      <c r="Q130" s="161">
        <f>ROUND(E130*P130,2)</f>
        <v>0</v>
      </c>
      <c r="R130" s="161"/>
      <c r="S130" s="161" t="s">
        <v>162</v>
      </c>
      <c r="T130" s="161" t="s">
        <v>184</v>
      </c>
      <c r="U130" s="161">
        <v>1.8720000000000001</v>
      </c>
      <c r="V130" s="161">
        <f>ROUND(E130*U130,2)</f>
        <v>64.680000000000007</v>
      </c>
      <c r="W130" s="16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462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x14ac:dyDescent="0.2">
      <c r="A131" s="164" t="s">
        <v>157</v>
      </c>
      <c r="B131" s="165" t="s">
        <v>104</v>
      </c>
      <c r="C131" s="183" t="s">
        <v>105</v>
      </c>
      <c r="D131" s="166"/>
      <c r="E131" s="167"/>
      <c r="F131" s="168"/>
      <c r="G131" s="169">
        <f>SUMIF(AG132:AG145,"&lt;&gt;NOR",G132:G145)</f>
        <v>0</v>
      </c>
      <c r="H131" s="163"/>
      <c r="I131" s="163">
        <f>SUM(I132:I145)</f>
        <v>0</v>
      </c>
      <c r="J131" s="163"/>
      <c r="K131" s="163">
        <f>SUM(K132:K145)</f>
        <v>0</v>
      </c>
      <c r="L131" s="163"/>
      <c r="M131" s="163">
        <f>SUM(M132:M145)</f>
        <v>0</v>
      </c>
      <c r="N131" s="163"/>
      <c r="O131" s="163">
        <f>SUM(O132:O145)</f>
        <v>2.0499999999999998</v>
      </c>
      <c r="P131" s="163"/>
      <c r="Q131" s="163">
        <f>SUM(Q132:Q145)</f>
        <v>1.05</v>
      </c>
      <c r="R131" s="163"/>
      <c r="S131" s="163"/>
      <c r="T131" s="163"/>
      <c r="U131" s="163"/>
      <c r="V131" s="163">
        <f>SUM(V132:V145)</f>
        <v>123.1</v>
      </c>
      <c r="W131" s="163"/>
      <c r="AG131" t="s">
        <v>158</v>
      </c>
    </row>
    <row r="132" spans="1:60" outlineLevel="1" x14ac:dyDescent="0.2">
      <c r="A132" s="170">
        <v>29</v>
      </c>
      <c r="B132" s="171" t="s">
        <v>991</v>
      </c>
      <c r="C132" s="185" t="s">
        <v>992</v>
      </c>
      <c r="D132" s="172" t="s">
        <v>183</v>
      </c>
      <c r="E132" s="173">
        <v>174.70606000000001</v>
      </c>
      <c r="F132" s="174"/>
      <c r="G132" s="175">
        <f>ROUND(E132*F132,2)</f>
        <v>0</v>
      </c>
      <c r="H132" s="162"/>
      <c r="I132" s="161">
        <f>ROUND(E132*H132,2)</f>
        <v>0</v>
      </c>
      <c r="J132" s="162"/>
      <c r="K132" s="161">
        <f>ROUND(E132*J132,2)</f>
        <v>0</v>
      </c>
      <c r="L132" s="161">
        <v>15</v>
      </c>
      <c r="M132" s="161">
        <f>G132*(1+L132/100)</f>
        <v>0</v>
      </c>
      <c r="N132" s="161">
        <v>0</v>
      </c>
      <c r="O132" s="161">
        <f>ROUND(E132*N132,2)</f>
        <v>0</v>
      </c>
      <c r="P132" s="161">
        <v>6.0000000000000001E-3</v>
      </c>
      <c r="Q132" s="161">
        <f>ROUND(E132*P132,2)</f>
        <v>1.05</v>
      </c>
      <c r="R132" s="161"/>
      <c r="S132" s="161" t="s">
        <v>993</v>
      </c>
      <c r="T132" s="161" t="s">
        <v>184</v>
      </c>
      <c r="U132" s="161">
        <v>0.05</v>
      </c>
      <c r="V132" s="161">
        <f>ROUND(E132*U132,2)</f>
        <v>8.74</v>
      </c>
      <c r="W132" s="16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185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194" t="s">
        <v>994</v>
      </c>
      <c r="D133" s="189"/>
      <c r="E133" s="190">
        <v>174.70606000000001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187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22.5" outlineLevel="1" x14ac:dyDescent="0.2">
      <c r="A134" s="176">
        <v>30</v>
      </c>
      <c r="B134" s="177" t="s">
        <v>825</v>
      </c>
      <c r="C134" s="184" t="s">
        <v>826</v>
      </c>
      <c r="D134" s="178" t="s">
        <v>183</v>
      </c>
      <c r="E134" s="179">
        <v>174.70610000000002</v>
      </c>
      <c r="F134" s="180"/>
      <c r="G134" s="181">
        <f>ROUND(E134*F134,2)</f>
        <v>0</v>
      </c>
      <c r="H134" s="162"/>
      <c r="I134" s="161">
        <f>ROUND(E134*H134,2)</f>
        <v>0</v>
      </c>
      <c r="J134" s="162"/>
      <c r="K134" s="161">
        <f>ROUND(E134*J134,2)</f>
        <v>0</v>
      </c>
      <c r="L134" s="161">
        <v>15</v>
      </c>
      <c r="M134" s="161">
        <f>G134*(1+L134/100)</f>
        <v>0</v>
      </c>
      <c r="N134" s="161">
        <v>8.3000000000000001E-4</v>
      </c>
      <c r="O134" s="161">
        <f>ROUND(E134*N134,2)</f>
        <v>0.15</v>
      </c>
      <c r="P134" s="161">
        <v>0</v>
      </c>
      <c r="Q134" s="161">
        <f>ROUND(E134*P134,2)</f>
        <v>0</v>
      </c>
      <c r="R134" s="161"/>
      <c r="S134" s="161" t="s">
        <v>162</v>
      </c>
      <c r="T134" s="161" t="s">
        <v>184</v>
      </c>
      <c r="U134" s="161">
        <v>0.46200000000000002</v>
      </c>
      <c r="V134" s="161">
        <f>ROUND(E134*U134,2)</f>
        <v>80.709999999999994</v>
      </c>
      <c r="W134" s="16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185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22.5" outlineLevel="1" x14ac:dyDescent="0.2">
      <c r="A135" s="170">
        <v>31</v>
      </c>
      <c r="B135" s="171" t="s">
        <v>995</v>
      </c>
      <c r="C135" s="185" t="s">
        <v>996</v>
      </c>
      <c r="D135" s="172" t="s">
        <v>183</v>
      </c>
      <c r="E135" s="173">
        <v>158.82369000000003</v>
      </c>
      <c r="F135" s="174"/>
      <c r="G135" s="175">
        <f>ROUND(E135*F135,2)</f>
        <v>0</v>
      </c>
      <c r="H135" s="162"/>
      <c r="I135" s="161">
        <f>ROUND(E135*H135,2)</f>
        <v>0</v>
      </c>
      <c r="J135" s="162"/>
      <c r="K135" s="161">
        <f>ROUND(E135*J135,2)</f>
        <v>0</v>
      </c>
      <c r="L135" s="161">
        <v>15</v>
      </c>
      <c r="M135" s="161">
        <f>G135*(1+L135/100)</f>
        <v>0</v>
      </c>
      <c r="N135" s="161">
        <v>1.8000000000000001E-4</v>
      </c>
      <c r="O135" s="161">
        <f>ROUND(E135*N135,2)</f>
        <v>0.03</v>
      </c>
      <c r="P135" s="161">
        <v>0</v>
      </c>
      <c r="Q135" s="161">
        <f>ROUND(E135*P135,2)</f>
        <v>0</v>
      </c>
      <c r="R135" s="161"/>
      <c r="S135" s="161" t="s">
        <v>162</v>
      </c>
      <c r="T135" s="161" t="s">
        <v>184</v>
      </c>
      <c r="U135" s="161">
        <v>0.18000000000000002</v>
      </c>
      <c r="V135" s="161">
        <f>ROUND(E135*U135,2)</f>
        <v>28.59</v>
      </c>
      <c r="W135" s="16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185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94" t="s">
        <v>997</v>
      </c>
      <c r="D136" s="189"/>
      <c r="E136" s="190">
        <v>158.82369000000003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187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22.5" outlineLevel="1" x14ac:dyDescent="0.2">
      <c r="A137" s="170">
        <v>32</v>
      </c>
      <c r="B137" s="171" t="s">
        <v>491</v>
      </c>
      <c r="C137" s="185" t="s">
        <v>492</v>
      </c>
      <c r="D137" s="172" t="s">
        <v>183</v>
      </c>
      <c r="E137" s="173">
        <v>10</v>
      </c>
      <c r="F137" s="174"/>
      <c r="G137" s="175">
        <f>ROUND(E137*F137,2)</f>
        <v>0</v>
      </c>
      <c r="H137" s="162"/>
      <c r="I137" s="161">
        <f>ROUND(E137*H137,2)</f>
        <v>0</v>
      </c>
      <c r="J137" s="162"/>
      <c r="K137" s="161">
        <f>ROUND(E137*J137,2)</f>
        <v>0</v>
      </c>
      <c r="L137" s="161">
        <v>15</v>
      </c>
      <c r="M137" s="161">
        <f>G137*(1+L137/100)</f>
        <v>0</v>
      </c>
      <c r="N137" s="161">
        <v>0</v>
      </c>
      <c r="O137" s="161">
        <f>ROUND(E137*N137,2)</f>
        <v>0</v>
      </c>
      <c r="P137" s="161">
        <v>0</v>
      </c>
      <c r="Q137" s="161">
        <f>ROUND(E137*P137,2)</f>
        <v>0</v>
      </c>
      <c r="R137" s="161"/>
      <c r="S137" s="161" t="s">
        <v>162</v>
      </c>
      <c r="T137" s="161" t="s">
        <v>184</v>
      </c>
      <c r="U137" s="161">
        <v>0.15000000000000002</v>
      </c>
      <c r="V137" s="161">
        <f>ROUND(E137*U137,2)</f>
        <v>1.5</v>
      </c>
      <c r="W137" s="16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185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94" t="s">
        <v>971</v>
      </c>
      <c r="D138" s="189"/>
      <c r="E138" s="190">
        <v>10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187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70">
        <v>33</v>
      </c>
      <c r="B139" s="171" t="s">
        <v>998</v>
      </c>
      <c r="C139" s="185" t="s">
        <v>999</v>
      </c>
      <c r="D139" s="172" t="s">
        <v>183</v>
      </c>
      <c r="E139" s="173">
        <v>366.88281000000001</v>
      </c>
      <c r="F139" s="174"/>
      <c r="G139" s="175">
        <f>ROUND(E139*F139,2)</f>
        <v>0</v>
      </c>
      <c r="H139" s="162"/>
      <c r="I139" s="161">
        <f>ROUND(E139*H139,2)</f>
        <v>0</v>
      </c>
      <c r="J139" s="162"/>
      <c r="K139" s="161">
        <f>ROUND(E139*J139,2)</f>
        <v>0</v>
      </c>
      <c r="L139" s="161">
        <v>15</v>
      </c>
      <c r="M139" s="161">
        <f>G139*(1+L139/100)</f>
        <v>0</v>
      </c>
      <c r="N139" s="161">
        <v>4.0000000000000001E-3</v>
      </c>
      <c r="O139" s="161">
        <f>ROUND(E139*N139,2)</f>
        <v>1.47</v>
      </c>
      <c r="P139" s="161">
        <v>0</v>
      </c>
      <c r="Q139" s="161">
        <f>ROUND(E139*P139,2)</f>
        <v>0</v>
      </c>
      <c r="R139" s="161" t="s">
        <v>224</v>
      </c>
      <c r="S139" s="161" t="s">
        <v>162</v>
      </c>
      <c r="T139" s="161" t="s">
        <v>184</v>
      </c>
      <c r="U139" s="161">
        <v>0</v>
      </c>
      <c r="V139" s="161">
        <f>ROUND(E139*U139,2)</f>
        <v>0</v>
      </c>
      <c r="W139" s="16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225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4" t="s">
        <v>1000</v>
      </c>
      <c r="D140" s="189"/>
      <c r="E140" s="190">
        <v>366.88281000000001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187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70">
        <v>34</v>
      </c>
      <c r="B141" s="171" t="s">
        <v>1001</v>
      </c>
      <c r="C141" s="185" t="s">
        <v>1002</v>
      </c>
      <c r="D141" s="172" t="s">
        <v>183</v>
      </c>
      <c r="E141" s="173">
        <v>10.5</v>
      </c>
      <c r="F141" s="174"/>
      <c r="G141" s="175">
        <f>ROUND(E141*F141,2)</f>
        <v>0</v>
      </c>
      <c r="H141" s="162"/>
      <c r="I141" s="161">
        <f>ROUND(E141*H141,2)</f>
        <v>0</v>
      </c>
      <c r="J141" s="162"/>
      <c r="K141" s="161">
        <f>ROUND(E141*J141,2)</f>
        <v>0</v>
      </c>
      <c r="L141" s="161">
        <v>15</v>
      </c>
      <c r="M141" s="161">
        <f>G141*(1+L141/100)</f>
        <v>0</v>
      </c>
      <c r="N141" s="161">
        <v>2.1000000000000001E-2</v>
      </c>
      <c r="O141" s="161">
        <f>ROUND(E141*N141,2)</f>
        <v>0.22</v>
      </c>
      <c r="P141" s="161">
        <v>0</v>
      </c>
      <c r="Q141" s="161">
        <f>ROUND(E141*P141,2)</f>
        <v>0</v>
      </c>
      <c r="R141" s="161" t="s">
        <v>224</v>
      </c>
      <c r="S141" s="161" t="s">
        <v>162</v>
      </c>
      <c r="T141" s="161" t="s">
        <v>184</v>
      </c>
      <c r="U141" s="161">
        <v>0</v>
      </c>
      <c r="V141" s="161">
        <f>ROUND(E141*U141,2)</f>
        <v>0</v>
      </c>
      <c r="W141" s="16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225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4" t="s">
        <v>1003</v>
      </c>
      <c r="D142" s="189"/>
      <c r="E142" s="190">
        <v>10.5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187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70">
        <v>35</v>
      </c>
      <c r="B143" s="171" t="s">
        <v>1004</v>
      </c>
      <c r="C143" s="185" t="s">
        <v>1005</v>
      </c>
      <c r="D143" s="172" t="s">
        <v>183</v>
      </c>
      <c r="E143" s="173">
        <v>10.5</v>
      </c>
      <c r="F143" s="174"/>
      <c r="G143" s="175">
        <f>ROUND(E143*F143,2)</f>
        <v>0</v>
      </c>
      <c r="H143" s="162"/>
      <c r="I143" s="161">
        <f>ROUND(E143*H143,2)</f>
        <v>0</v>
      </c>
      <c r="J143" s="162"/>
      <c r="K143" s="161">
        <f>ROUND(E143*J143,2)</f>
        <v>0</v>
      </c>
      <c r="L143" s="161">
        <v>15</v>
      </c>
      <c r="M143" s="161">
        <f>G143*(1+L143/100)</f>
        <v>0</v>
      </c>
      <c r="N143" s="161">
        <v>1.7500000000000002E-2</v>
      </c>
      <c r="O143" s="161">
        <f>ROUND(E143*N143,2)</f>
        <v>0.18</v>
      </c>
      <c r="P143" s="161">
        <v>0</v>
      </c>
      <c r="Q143" s="161">
        <f>ROUND(E143*P143,2)</f>
        <v>0</v>
      </c>
      <c r="R143" s="161" t="s">
        <v>224</v>
      </c>
      <c r="S143" s="161" t="s">
        <v>162</v>
      </c>
      <c r="T143" s="161" t="s">
        <v>184</v>
      </c>
      <c r="U143" s="161">
        <v>0</v>
      </c>
      <c r="V143" s="161">
        <f>ROUND(E143*U143,2)</f>
        <v>0</v>
      </c>
      <c r="W143" s="16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225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194" t="s">
        <v>1003</v>
      </c>
      <c r="D144" s="189"/>
      <c r="E144" s="190">
        <v>10.5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187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76">
        <v>36</v>
      </c>
      <c r="B145" s="177" t="s">
        <v>499</v>
      </c>
      <c r="C145" s="184" t="s">
        <v>500</v>
      </c>
      <c r="D145" s="178" t="s">
        <v>223</v>
      </c>
      <c r="E145" s="179">
        <v>2.0453800000000002</v>
      </c>
      <c r="F145" s="180"/>
      <c r="G145" s="181">
        <f>ROUND(E145*F145,2)</f>
        <v>0</v>
      </c>
      <c r="H145" s="162"/>
      <c r="I145" s="161">
        <f>ROUND(E145*H145,2)</f>
        <v>0</v>
      </c>
      <c r="J145" s="162"/>
      <c r="K145" s="161">
        <f>ROUND(E145*J145,2)</f>
        <v>0</v>
      </c>
      <c r="L145" s="161">
        <v>15</v>
      </c>
      <c r="M145" s="161">
        <f>G145*(1+L145/100)</f>
        <v>0</v>
      </c>
      <c r="N145" s="161">
        <v>0</v>
      </c>
      <c r="O145" s="161">
        <f>ROUND(E145*N145,2)</f>
        <v>0</v>
      </c>
      <c r="P145" s="161">
        <v>0</v>
      </c>
      <c r="Q145" s="161">
        <f>ROUND(E145*P145,2)</f>
        <v>0</v>
      </c>
      <c r="R145" s="161"/>
      <c r="S145" s="161" t="s">
        <v>162</v>
      </c>
      <c r="T145" s="161" t="s">
        <v>184</v>
      </c>
      <c r="U145" s="161">
        <v>1.7400000000000002</v>
      </c>
      <c r="V145" s="161">
        <f>ROUND(E145*U145,2)</f>
        <v>3.56</v>
      </c>
      <c r="W145" s="16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462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x14ac:dyDescent="0.2">
      <c r="A146" s="164" t="s">
        <v>157</v>
      </c>
      <c r="B146" s="165" t="s">
        <v>108</v>
      </c>
      <c r="C146" s="183" t="s">
        <v>109</v>
      </c>
      <c r="D146" s="166"/>
      <c r="E146" s="167"/>
      <c r="F146" s="168"/>
      <c r="G146" s="169">
        <f>SUMIF(AG147:AG160,"&lt;&gt;NOR",G147:G160)</f>
        <v>0</v>
      </c>
      <c r="H146" s="163"/>
      <c r="I146" s="163">
        <f>SUM(I147:I160)</f>
        <v>0</v>
      </c>
      <c r="J146" s="163"/>
      <c r="K146" s="163">
        <f>SUM(K147:K160)</f>
        <v>0</v>
      </c>
      <c r="L146" s="163"/>
      <c r="M146" s="163">
        <f>SUM(M147:M160)</f>
        <v>0</v>
      </c>
      <c r="N146" s="163"/>
      <c r="O146" s="163">
        <f>SUM(O147:O160)</f>
        <v>0.15000000000000002</v>
      </c>
      <c r="P146" s="163"/>
      <c r="Q146" s="163">
        <f>SUM(Q147:Q160)</f>
        <v>0.48</v>
      </c>
      <c r="R146" s="163"/>
      <c r="S146" s="163"/>
      <c r="T146" s="163"/>
      <c r="U146" s="163"/>
      <c r="V146" s="163">
        <f>SUM(V147:V160)</f>
        <v>104.32999999999998</v>
      </c>
      <c r="W146" s="163"/>
      <c r="AG146" t="s">
        <v>158</v>
      </c>
    </row>
    <row r="147" spans="1:60" outlineLevel="1" x14ac:dyDescent="0.2">
      <c r="A147" s="170">
        <v>37</v>
      </c>
      <c r="B147" s="171" t="s">
        <v>832</v>
      </c>
      <c r="C147" s="185" t="s">
        <v>833</v>
      </c>
      <c r="D147" s="172" t="s">
        <v>199</v>
      </c>
      <c r="E147" s="173">
        <v>89.800000000000011</v>
      </c>
      <c r="F147" s="174"/>
      <c r="G147" s="175">
        <f>ROUND(E147*F147,2)</f>
        <v>0</v>
      </c>
      <c r="H147" s="162"/>
      <c r="I147" s="161">
        <f>ROUND(E147*H147,2)</f>
        <v>0</v>
      </c>
      <c r="J147" s="162"/>
      <c r="K147" s="161">
        <f>ROUND(E147*J147,2)</f>
        <v>0</v>
      </c>
      <c r="L147" s="161">
        <v>15</v>
      </c>
      <c r="M147" s="161">
        <f>G147*(1+L147/100)</f>
        <v>0</v>
      </c>
      <c r="N147" s="161">
        <v>4.0000000000000003E-5</v>
      </c>
      <c r="O147" s="161">
        <f>ROUND(E147*N147,2)</f>
        <v>0</v>
      </c>
      <c r="P147" s="161">
        <v>0</v>
      </c>
      <c r="Q147" s="161">
        <f>ROUND(E147*P147,2)</f>
        <v>0</v>
      </c>
      <c r="R147" s="161"/>
      <c r="S147" s="161" t="s">
        <v>162</v>
      </c>
      <c r="T147" s="161" t="s">
        <v>184</v>
      </c>
      <c r="U147" s="161">
        <v>0.27025000000000005</v>
      </c>
      <c r="V147" s="161">
        <f>ROUND(E147*U147,2)</f>
        <v>24.27</v>
      </c>
      <c r="W147" s="16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185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22.5" outlineLevel="1" x14ac:dyDescent="0.2">
      <c r="A148" s="158"/>
      <c r="B148" s="159"/>
      <c r="C148" s="194" t="s">
        <v>1006</v>
      </c>
      <c r="D148" s="189"/>
      <c r="E148" s="190">
        <v>89.800000000000011</v>
      </c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187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70">
        <v>38</v>
      </c>
      <c r="B149" s="171" t="s">
        <v>835</v>
      </c>
      <c r="C149" s="185" t="s">
        <v>836</v>
      </c>
      <c r="D149" s="172" t="s">
        <v>199</v>
      </c>
      <c r="E149" s="173">
        <v>40</v>
      </c>
      <c r="F149" s="174"/>
      <c r="G149" s="175">
        <f>ROUND(E149*F149,2)</f>
        <v>0</v>
      </c>
      <c r="H149" s="162"/>
      <c r="I149" s="161">
        <f>ROUND(E149*H149,2)</f>
        <v>0</v>
      </c>
      <c r="J149" s="162"/>
      <c r="K149" s="161">
        <f>ROUND(E149*J149,2)</f>
        <v>0</v>
      </c>
      <c r="L149" s="161">
        <v>15</v>
      </c>
      <c r="M149" s="161">
        <f>G149*(1+L149/100)</f>
        <v>0</v>
      </c>
      <c r="N149" s="161">
        <v>6.0000000000000002E-5</v>
      </c>
      <c r="O149" s="161">
        <f>ROUND(E149*N149,2)</f>
        <v>0</v>
      </c>
      <c r="P149" s="161">
        <v>0</v>
      </c>
      <c r="Q149" s="161">
        <f>ROUND(E149*P149,2)</f>
        <v>0</v>
      </c>
      <c r="R149" s="161"/>
      <c r="S149" s="161" t="s">
        <v>162</v>
      </c>
      <c r="T149" s="161" t="s">
        <v>184</v>
      </c>
      <c r="U149" s="161">
        <v>0.25645000000000001</v>
      </c>
      <c r="V149" s="161">
        <f>ROUND(E149*U149,2)</f>
        <v>10.26</v>
      </c>
      <c r="W149" s="16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185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194" t="s">
        <v>1007</v>
      </c>
      <c r="D150" s="189"/>
      <c r="E150" s="190">
        <v>40</v>
      </c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187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76">
        <v>39</v>
      </c>
      <c r="B151" s="177" t="s">
        <v>1008</v>
      </c>
      <c r="C151" s="184" t="s">
        <v>1009</v>
      </c>
      <c r="D151" s="178" t="s">
        <v>235</v>
      </c>
      <c r="E151" s="179">
        <v>6</v>
      </c>
      <c r="F151" s="180"/>
      <c r="G151" s="181">
        <f>ROUND(E151*F151,2)</f>
        <v>0</v>
      </c>
      <c r="H151" s="162"/>
      <c r="I151" s="161">
        <f>ROUND(E151*H151,2)</f>
        <v>0</v>
      </c>
      <c r="J151" s="162"/>
      <c r="K151" s="161">
        <f>ROUND(E151*J151,2)</f>
        <v>0</v>
      </c>
      <c r="L151" s="161">
        <v>15</v>
      </c>
      <c r="M151" s="161">
        <f>G151*(1+L151/100)</f>
        <v>0</v>
      </c>
      <c r="N151" s="161">
        <v>1E-4</v>
      </c>
      <c r="O151" s="161">
        <f>ROUND(E151*N151,2)</f>
        <v>0</v>
      </c>
      <c r="P151" s="161">
        <v>0</v>
      </c>
      <c r="Q151" s="161">
        <f>ROUND(E151*P151,2)</f>
        <v>0</v>
      </c>
      <c r="R151" s="161"/>
      <c r="S151" s="161" t="s">
        <v>162</v>
      </c>
      <c r="T151" s="161" t="s">
        <v>184</v>
      </c>
      <c r="U151" s="161">
        <v>0.25645000000000001</v>
      </c>
      <c r="V151" s="161">
        <f>ROUND(E151*U151,2)</f>
        <v>1.54</v>
      </c>
      <c r="W151" s="16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185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70">
        <v>40</v>
      </c>
      <c r="B152" s="171" t="s">
        <v>1010</v>
      </c>
      <c r="C152" s="185" t="s">
        <v>1011</v>
      </c>
      <c r="D152" s="172" t="s">
        <v>199</v>
      </c>
      <c r="E152" s="173">
        <v>63.84</v>
      </c>
      <c r="F152" s="174"/>
      <c r="G152" s="175">
        <f>ROUND(E152*F152,2)</f>
        <v>0</v>
      </c>
      <c r="H152" s="162"/>
      <c r="I152" s="161">
        <f>ROUND(E152*H152,2)</f>
        <v>0</v>
      </c>
      <c r="J152" s="162"/>
      <c r="K152" s="161">
        <f>ROUND(E152*J152,2)</f>
        <v>0</v>
      </c>
      <c r="L152" s="161">
        <v>15</v>
      </c>
      <c r="M152" s="161">
        <f>G152*(1+L152/100)</f>
        <v>0</v>
      </c>
      <c r="N152" s="161">
        <v>2.2600000000000003E-3</v>
      </c>
      <c r="O152" s="161">
        <f>ROUND(E152*N152,2)</f>
        <v>0.14000000000000001</v>
      </c>
      <c r="P152" s="161">
        <v>0</v>
      </c>
      <c r="Q152" s="161">
        <f>ROUND(E152*P152,2)</f>
        <v>0</v>
      </c>
      <c r="R152" s="161"/>
      <c r="S152" s="161" t="s">
        <v>162</v>
      </c>
      <c r="T152" s="161" t="s">
        <v>184</v>
      </c>
      <c r="U152" s="161">
        <v>0.81800000000000006</v>
      </c>
      <c r="V152" s="161">
        <f>ROUND(E152*U152,2)</f>
        <v>52.22</v>
      </c>
      <c r="W152" s="16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185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4" t="s">
        <v>1012</v>
      </c>
      <c r="D153" s="189"/>
      <c r="E153" s="190">
        <v>63.84</v>
      </c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187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76">
        <v>41</v>
      </c>
      <c r="B154" s="177" t="s">
        <v>541</v>
      </c>
      <c r="C154" s="184" t="s">
        <v>542</v>
      </c>
      <c r="D154" s="178" t="s">
        <v>199</v>
      </c>
      <c r="E154" s="179">
        <v>89.800000000000011</v>
      </c>
      <c r="F154" s="180"/>
      <c r="G154" s="181">
        <f>ROUND(E154*F154,2)</f>
        <v>0</v>
      </c>
      <c r="H154" s="162"/>
      <c r="I154" s="161">
        <f>ROUND(E154*H154,2)</f>
        <v>0</v>
      </c>
      <c r="J154" s="162"/>
      <c r="K154" s="161">
        <f>ROUND(E154*J154,2)</f>
        <v>0</v>
      </c>
      <c r="L154" s="161">
        <v>15</v>
      </c>
      <c r="M154" s="161">
        <f>G154*(1+L154/100)</f>
        <v>0</v>
      </c>
      <c r="N154" s="161">
        <v>0</v>
      </c>
      <c r="O154" s="161">
        <f>ROUND(E154*N154,2)</f>
        <v>0</v>
      </c>
      <c r="P154" s="161">
        <v>3.3600000000000001E-3</v>
      </c>
      <c r="Q154" s="161">
        <f>ROUND(E154*P154,2)</f>
        <v>0.3</v>
      </c>
      <c r="R154" s="161"/>
      <c r="S154" s="161" t="s">
        <v>162</v>
      </c>
      <c r="T154" s="161" t="s">
        <v>184</v>
      </c>
      <c r="U154" s="161">
        <v>7.9350000000000004E-2</v>
      </c>
      <c r="V154" s="161">
        <f>ROUND(E154*U154,2)</f>
        <v>7.13</v>
      </c>
      <c r="W154" s="16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185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22.5" outlineLevel="1" x14ac:dyDescent="0.2">
      <c r="A155" s="176">
        <v>42</v>
      </c>
      <c r="B155" s="177" t="s">
        <v>543</v>
      </c>
      <c r="C155" s="184" t="s">
        <v>544</v>
      </c>
      <c r="D155" s="178" t="s">
        <v>199</v>
      </c>
      <c r="E155" s="179">
        <v>63.84</v>
      </c>
      <c r="F155" s="180"/>
      <c r="G155" s="181">
        <f>ROUND(E155*F155,2)</f>
        <v>0</v>
      </c>
      <c r="H155" s="162"/>
      <c r="I155" s="161">
        <f>ROUND(E155*H155,2)</f>
        <v>0</v>
      </c>
      <c r="J155" s="162"/>
      <c r="K155" s="161">
        <f>ROUND(E155*J155,2)</f>
        <v>0</v>
      </c>
      <c r="L155" s="161">
        <v>15</v>
      </c>
      <c r="M155" s="161">
        <f>G155*(1+L155/100)</f>
        <v>0</v>
      </c>
      <c r="N155" s="161">
        <v>0</v>
      </c>
      <c r="O155" s="161">
        <f>ROUND(E155*N155,2)</f>
        <v>0</v>
      </c>
      <c r="P155" s="161">
        <v>1.3500000000000001E-3</v>
      </c>
      <c r="Q155" s="161">
        <f>ROUND(E155*P155,2)</f>
        <v>0.09</v>
      </c>
      <c r="R155" s="161"/>
      <c r="S155" s="161" t="s">
        <v>162</v>
      </c>
      <c r="T155" s="161" t="s">
        <v>184</v>
      </c>
      <c r="U155" s="161">
        <v>9.2000000000000012E-2</v>
      </c>
      <c r="V155" s="161">
        <f>ROUND(E155*U155,2)</f>
        <v>5.87</v>
      </c>
      <c r="W155" s="16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185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76">
        <v>43</v>
      </c>
      <c r="B156" s="177" t="s">
        <v>548</v>
      </c>
      <c r="C156" s="184" t="s">
        <v>549</v>
      </c>
      <c r="D156" s="178" t="s">
        <v>199</v>
      </c>
      <c r="E156" s="179">
        <v>40</v>
      </c>
      <c r="F156" s="180"/>
      <c r="G156" s="181">
        <f>ROUND(E156*F156,2)</f>
        <v>0</v>
      </c>
      <c r="H156" s="162"/>
      <c r="I156" s="161">
        <f>ROUND(E156*H156,2)</f>
        <v>0</v>
      </c>
      <c r="J156" s="162"/>
      <c r="K156" s="161">
        <f>ROUND(E156*J156,2)</f>
        <v>0</v>
      </c>
      <c r="L156" s="161">
        <v>15</v>
      </c>
      <c r="M156" s="161">
        <f>G156*(1+L156/100)</f>
        <v>0</v>
      </c>
      <c r="N156" s="161">
        <v>0</v>
      </c>
      <c r="O156" s="161">
        <f>ROUND(E156*N156,2)</f>
        <v>0</v>
      </c>
      <c r="P156" s="161">
        <v>2.2600000000000003E-3</v>
      </c>
      <c r="Q156" s="161">
        <f>ROUND(E156*P156,2)</f>
        <v>0.09</v>
      </c>
      <c r="R156" s="161"/>
      <c r="S156" s="161" t="s">
        <v>162</v>
      </c>
      <c r="T156" s="161" t="s">
        <v>184</v>
      </c>
      <c r="U156" s="161">
        <v>5.7500000000000002E-2</v>
      </c>
      <c r="V156" s="161">
        <f>ROUND(E156*U156,2)</f>
        <v>2.2999999999999998</v>
      </c>
      <c r="W156" s="16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185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76">
        <v>44</v>
      </c>
      <c r="B157" s="177" t="s">
        <v>1013</v>
      </c>
      <c r="C157" s="184" t="s">
        <v>1014</v>
      </c>
      <c r="D157" s="178" t="s">
        <v>235</v>
      </c>
      <c r="E157" s="179">
        <v>6</v>
      </c>
      <c r="F157" s="180"/>
      <c r="G157" s="181">
        <f>ROUND(E157*F157,2)</f>
        <v>0</v>
      </c>
      <c r="H157" s="162"/>
      <c r="I157" s="161">
        <f>ROUND(E157*H157,2)</f>
        <v>0</v>
      </c>
      <c r="J157" s="162"/>
      <c r="K157" s="161">
        <f>ROUND(E157*J157,2)</f>
        <v>0</v>
      </c>
      <c r="L157" s="161">
        <v>15</v>
      </c>
      <c r="M157" s="161">
        <f>G157*(1+L157/100)</f>
        <v>0</v>
      </c>
      <c r="N157" s="161">
        <v>1E-3</v>
      </c>
      <c r="O157" s="161">
        <f>ROUND(E157*N157,2)</f>
        <v>0.01</v>
      </c>
      <c r="P157" s="161">
        <v>0</v>
      </c>
      <c r="Q157" s="161">
        <f>ROUND(E157*P157,2)</f>
        <v>0</v>
      </c>
      <c r="R157" s="161" t="s">
        <v>224</v>
      </c>
      <c r="S157" s="161" t="s">
        <v>162</v>
      </c>
      <c r="T157" s="161" t="s">
        <v>163</v>
      </c>
      <c r="U157" s="161">
        <v>0</v>
      </c>
      <c r="V157" s="161">
        <f>ROUND(E157*U157,2)</f>
        <v>0</v>
      </c>
      <c r="W157" s="16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225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70">
        <v>45</v>
      </c>
      <c r="B158" s="171" t="s">
        <v>1015</v>
      </c>
      <c r="C158" s="185" t="s">
        <v>1016</v>
      </c>
      <c r="D158" s="172" t="s">
        <v>235</v>
      </c>
      <c r="E158" s="173">
        <v>18</v>
      </c>
      <c r="F158" s="174"/>
      <c r="G158" s="175">
        <f>ROUND(E158*F158,2)</f>
        <v>0</v>
      </c>
      <c r="H158" s="162"/>
      <c r="I158" s="161">
        <f>ROUND(E158*H158,2)</f>
        <v>0</v>
      </c>
      <c r="J158" s="162"/>
      <c r="K158" s="161">
        <f>ROUND(E158*J158,2)</f>
        <v>0</v>
      </c>
      <c r="L158" s="161">
        <v>15</v>
      </c>
      <c r="M158" s="161">
        <f>G158*(1+L158/100)</f>
        <v>0</v>
      </c>
      <c r="N158" s="161">
        <v>0</v>
      </c>
      <c r="O158" s="161">
        <f>ROUND(E158*N158,2)</f>
        <v>0</v>
      </c>
      <c r="P158" s="161">
        <v>0</v>
      </c>
      <c r="Q158" s="161">
        <f>ROUND(E158*P158,2)</f>
        <v>0</v>
      </c>
      <c r="R158" s="161" t="s">
        <v>224</v>
      </c>
      <c r="S158" s="161" t="s">
        <v>1017</v>
      </c>
      <c r="T158" s="161" t="s">
        <v>214</v>
      </c>
      <c r="U158" s="161">
        <v>0</v>
      </c>
      <c r="V158" s="161">
        <f>ROUND(E158*U158,2)</f>
        <v>0</v>
      </c>
      <c r="W158" s="16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225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4" t="s">
        <v>1018</v>
      </c>
      <c r="D159" s="189"/>
      <c r="E159" s="190">
        <v>18</v>
      </c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187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76">
        <v>46</v>
      </c>
      <c r="B160" s="177" t="s">
        <v>555</v>
      </c>
      <c r="C160" s="184" t="s">
        <v>556</v>
      </c>
      <c r="D160" s="178" t="s">
        <v>223</v>
      </c>
      <c r="E160" s="179">
        <v>0.15687000000000001</v>
      </c>
      <c r="F160" s="180"/>
      <c r="G160" s="181">
        <f>ROUND(E160*F160,2)</f>
        <v>0</v>
      </c>
      <c r="H160" s="162"/>
      <c r="I160" s="161">
        <f>ROUND(E160*H160,2)</f>
        <v>0</v>
      </c>
      <c r="J160" s="162"/>
      <c r="K160" s="161">
        <f>ROUND(E160*J160,2)</f>
        <v>0</v>
      </c>
      <c r="L160" s="161">
        <v>15</v>
      </c>
      <c r="M160" s="161">
        <f>G160*(1+L160/100)</f>
        <v>0</v>
      </c>
      <c r="N160" s="161">
        <v>0</v>
      </c>
      <c r="O160" s="161">
        <f>ROUND(E160*N160,2)</f>
        <v>0</v>
      </c>
      <c r="P160" s="161">
        <v>0</v>
      </c>
      <c r="Q160" s="161">
        <f>ROUND(E160*P160,2)</f>
        <v>0</v>
      </c>
      <c r="R160" s="161"/>
      <c r="S160" s="161" t="s">
        <v>162</v>
      </c>
      <c r="T160" s="161" t="s">
        <v>184</v>
      </c>
      <c r="U160" s="161">
        <v>4.7370000000000001</v>
      </c>
      <c r="V160" s="161">
        <f>ROUND(E160*U160,2)</f>
        <v>0.74</v>
      </c>
      <c r="W160" s="16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462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x14ac:dyDescent="0.2">
      <c r="A161" s="164" t="s">
        <v>157</v>
      </c>
      <c r="B161" s="165" t="s">
        <v>112</v>
      </c>
      <c r="C161" s="183" t="s">
        <v>113</v>
      </c>
      <c r="D161" s="166"/>
      <c r="E161" s="167"/>
      <c r="F161" s="168"/>
      <c r="G161" s="169">
        <f>SUMIF(AG162:AG165,"&lt;&gt;NOR",G162:G165)</f>
        <v>0</v>
      </c>
      <c r="H161" s="163"/>
      <c r="I161" s="163">
        <f>SUM(I162:I165)</f>
        <v>0</v>
      </c>
      <c r="J161" s="163"/>
      <c r="K161" s="163">
        <f>SUM(K162:K165)</f>
        <v>0</v>
      </c>
      <c r="L161" s="163"/>
      <c r="M161" s="163">
        <f>SUM(M162:M165)</f>
        <v>0</v>
      </c>
      <c r="N161" s="163"/>
      <c r="O161" s="163">
        <f>SUM(O162:O165)</f>
        <v>0</v>
      </c>
      <c r="P161" s="163"/>
      <c r="Q161" s="163">
        <f>SUM(Q162:Q165)</f>
        <v>1.02</v>
      </c>
      <c r="R161" s="163"/>
      <c r="S161" s="163"/>
      <c r="T161" s="163"/>
      <c r="U161" s="163"/>
      <c r="V161" s="163">
        <f>SUM(V162:V165)</f>
        <v>27.23</v>
      </c>
      <c r="W161" s="163"/>
      <c r="AG161" t="s">
        <v>158</v>
      </c>
    </row>
    <row r="162" spans="1:60" outlineLevel="1" x14ac:dyDescent="0.2">
      <c r="A162" s="176">
        <v>47</v>
      </c>
      <c r="B162" s="177" t="s">
        <v>585</v>
      </c>
      <c r="C162" s="184" t="s">
        <v>586</v>
      </c>
      <c r="D162" s="178" t="s">
        <v>183</v>
      </c>
      <c r="E162" s="179">
        <v>53.82</v>
      </c>
      <c r="F162" s="180"/>
      <c r="G162" s="181">
        <f>ROUND(E162*F162,2)</f>
        <v>0</v>
      </c>
      <c r="H162" s="162"/>
      <c r="I162" s="161">
        <f>ROUND(E162*H162,2)</f>
        <v>0</v>
      </c>
      <c r="J162" s="162"/>
      <c r="K162" s="161">
        <f>ROUND(E162*J162,2)</f>
        <v>0</v>
      </c>
      <c r="L162" s="161">
        <v>15</v>
      </c>
      <c r="M162" s="161">
        <f>G162*(1+L162/100)</f>
        <v>0</v>
      </c>
      <c r="N162" s="161">
        <v>0</v>
      </c>
      <c r="O162" s="161">
        <f>ROUND(E162*N162,2)</f>
        <v>0</v>
      </c>
      <c r="P162" s="161">
        <v>1.098E-2</v>
      </c>
      <c r="Q162" s="161">
        <f>ROUND(E162*P162,2)</f>
        <v>0.59</v>
      </c>
      <c r="R162" s="161"/>
      <c r="S162" s="161" t="s">
        <v>162</v>
      </c>
      <c r="T162" s="161" t="s">
        <v>184</v>
      </c>
      <c r="U162" s="161">
        <v>0.44</v>
      </c>
      <c r="V162" s="161">
        <f>ROUND(E162*U162,2)</f>
        <v>23.68</v>
      </c>
      <c r="W162" s="16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185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76">
        <v>48</v>
      </c>
      <c r="B163" s="177" t="s">
        <v>587</v>
      </c>
      <c r="C163" s="184" t="s">
        <v>588</v>
      </c>
      <c r="D163" s="178" t="s">
        <v>183</v>
      </c>
      <c r="E163" s="179">
        <v>53.82</v>
      </c>
      <c r="F163" s="180"/>
      <c r="G163" s="181">
        <f>ROUND(E163*F163,2)</f>
        <v>0</v>
      </c>
      <c r="H163" s="162"/>
      <c r="I163" s="161">
        <f>ROUND(E163*H163,2)</f>
        <v>0</v>
      </c>
      <c r="J163" s="162"/>
      <c r="K163" s="161">
        <f>ROUND(E163*J163,2)</f>
        <v>0</v>
      </c>
      <c r="L163" s="161">
        <v>15</v>
      </c>
      <c r="M163" s="161">
        <f>G163*(1+L163/100)</f>
        <v>0</v>
      </c>
      <c r="N163" s="161">
        <v>0</v>
      </c>
      <c r="O163" s="161">
        <f>ROUND(E163*N163,2)</f>
        <v>0</v>
      </c>
      <c r="P163" s="161">
        <v>8.0000000000000002E-3</v>
      </c>
      <c r="Q163" s="161">
        <f>ROUND(E163*P163,2)</f>
        <v>0.43</v>
      </c>
      <c r="R163" s="161"/>
      <c r="S163" s="161" t="s">
        <v>162</v>
      </c>
      <c r="T163" s="161" t="s">
        <v>184</v>
      </c>
      <c r="U163" s="161">
        <v>6.6000000000000003E-2</v>
      </c>
      <c r="V163" s="161">
        <f>ROUND(E163*U163,2)</f>
        <v>3.55</v>
      </c>
      <c r="W163" s="16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185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70">
        <v>49</v>
      </c>
      <c r="B164" s="171" t="s">
        <v>589</v>
      </c>
      <c r="C164" s="185" t="s">
        <v>590</v>
      </c>
      <c r="D164" s="172" t="s">
        <v>183</v>
      </c>
      <c r="E164" s="173">
        <v>53.82</v>
      </c>
      <c r="F164" s="174"/>
      <c r="G164" s="175">
        <f>ROUND(E164*F164,2)</f>
        <v>0</v>
      </c>
      <c r="H164" s="162"/>
      <c r="I164" s="161">
        <f>ROUND(E164*H164,2)</f>
        <v>0</v>
      </c>
      <c r="J164" s="162"/>
      <c r="K164" s="161">
        <f>ROUND(E164*J164,2)</f>
        <v>0</v>
      </c>
      <c r="L164" s="161">
        <v>15</v>
      </c>
      <c r="M164" s="161">
        <f>G164*(1+L164/100)</f>
        <v>0</v>
      </c>
      <c r="N164" s="161">
        <v>0</v>
      </c>
      <c r="O164" s="161">
        <f>ROUND(E164*N164,2)</f>
        <v>0</v>
      </c>
      <c r="P164" s="161">
        <v>0</v>
      </c>
      <c r="Q164" s="161">
        <f>ROUND(E164*P164,2)</f>
        <v>0</v>
      </c>
      <c r="R164" s="161"/>
      <c r="S164" s="161" t="s">
        <v>171</v>
      </c>
      <c r="T164" s="161" t="s">
        <v>163</v>
      </c>
      <c r="U164" s="161">
        <v>0</v>
      </c>
      <c r="V164" s="161">
        <f>ROUND(E164*U164,2)</f>
        <v>0</v>
      </c>
      <c r="W164" s="16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 t="s">
        <v>185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>
        <v>50</v>
      </c>
      <c r="B165" s="159" t="s">
        <v>594</v>
      </c>
      <c r="C165" s="197" t="s">
        <v>595</v>
      </c>
      <c r="D165" s="160" t="s">
        <v>0</v>
      </c>
      <c r="E165" s="193"/>
      <c r="F165" s="162"/>
      <c r="G165" s="161">
        <f>ROUND(E165*F165,2)</f>
        <v>0</v>
      </c>
      <c r="H165" s="162"/>
      <c r="I165" s="161">
        <f>ROUND(E165*H165,2)</f>
        <v>0</v>
      </c>
      <c r="J165" s="162"/>
      <c r="K165" s="161">
        <f>ROUND(E165*J165,2)</f>
        <v>0</v>
      </c>
      <c r="L165" s="161">
        <v>15</v>
      </c>
      <c r="M165" s="161">
        <f>G165*(1+L165/100)</f>
        <v>0</v>
      </c>
      <c r="N165" s="161">
        <v>0</v>
      </c>
      <c r="O165" s="161">
        <f>ROUND(E165*N165,2)</f>
        <v>0</v>
      </c>
      <c r="P165" s="161">
        <v>0</v>
      </c>
      <c r="Q165" s="161">
        <f>ROUND(E165*P165,2)</f>
        <v>0</v>
      </c>
      <c r="R165" s="161"/>
      <c r="S165" s="161" t="s">
        <v>162</v>
      </c>
      <c r="T165" s="161" t="s">
        <v>184</v>
      </c>
      <c r="U165" s="161">
        <v>0</v>
      </c>
      <c r="V165" s="161">
        <f>ROUND(E165*U165,2)</f>
        <v>0</v>
      </c>
      <c r="W165" s="16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462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x14ac:dyDescent="0.2">
      <c r="A166" s="164" t="s">
        <v>157</v>
      </c>
      <c r="B166" s="165" t="s">
        <v>114</v>
      </c>
      <c r="C166" s="183" t="s">
        <v>115</v>
      </c>
      <c r="D166" s="166"/>
      <c r="E166" s="167"/>
      <c r="F166" s="168"/>
      <c r="G166" s="169">
        <f>SUMIF(AG167:AG170,"&lt;&gt;NOR",G167:G170)</f>
        <v>0</v>
      </c>
      <c r="H166" s="163"/>
      <c r="I166" s="163">
        <f>SUM(I167:I170)</f>
        <v>0</v>
      </c>
      <c r="J166" s="163"/>
      <c r="K166" s="163">
        <f>SUM(K167:K170)</f>
        <v>0</v>
      </c>
      <c r="L166" s="163"/>
      <c r="M166" s="163">
        <f>SUM(M167:M170)</f>
        <v>0</v>
      </c>
      <c r="N166" s="163"/>
      <c r="O166" s="163">
        <f>SUM(O167:O170)</f>
        <v>0</v>
      </c>
      <c r="P166" s="163"/>
      <c r="Q166" s="163">
        <f>SUM(Q167:Q170)</f>
        <v>0.04</v>
      </c>
      <c r="R166" s="163"/>
      <c r="S166" s="163"/>
      <c r="T166" s="163"/>
      <c r="U166" s="163"/>
      <c r="V166" s="163">
        <f>SUM(V167:V170)</f>
        <v>5.1099999999999994</v>
      </c>
      <c r="W166" s="163"/>
      <c r="AG166" t="s">
        <v>158</v>
      </c>
    </row>
    <row r="167" spans="1:60" outlineLevel="1" x14ac:dyDescent="0.2">
      <c r="A167" s="170">
        <v>51</v>
      </c>
      <c r="B167" s="171" t="s">
        <v>596</v>
      </c>
      <c r="C167" s="185" t="s">
        <v>597</v>
      </c>
      <c r="D167" s="172" t="s">
        <v>598</v>
      </c>
      <c r="E167" s="173">
        <v>40</v>
      </c>
      <c r="F167" s="174"/>
      <c r="G167" s="175">
        <f>ROUND(E167*F167,2)</f>
        <v>0</v>
      </c>
      <c r="H167" s="162"/>
      <c r="I167" s="161">
        <f>ROUND(E167*H167,2)</f>
        <v>0</v>
      </c>
      <c r="J167" s="162"/>
      <c r="K167" s="161">
        <f>ROUND(E167*J167,2)</f>
        <v>0</v>
      </c>
      <c r="L167" s="161">
        <v>15</v>
      </c>
      <c r="M167" s="161">
        <f>G167*(1+L167/100)</f>
        <v>0</v>
      </c>
      <c r="N167" s="161">
        <v>5.0000000000000002E-5</v>
      </c>
      <c r="O167" s="161">
        <f>ROUND(E167*N167,2)</f>
        <v>0</v>
      </c>
      <c r="P167" s="161">
        <v>1E-3</v>
      </c>
      <c r="Q167" s="161">
        <f>ROUND(E167*P167,2)</f>
        <v>0.04</v>
      </c>
      <c r="R167" s="161"/>
      <c r="S167" s="161" t="s">
        <v>162</v>
      </c>
      <c r="T167" s="161" t="s">
        <v>163</v>
      </c>
      <c r="U167" s="161">
        <v>9.7000000000000003E-2</v>
      </c>
      <c r="V167" s="161">
        <f>ROUND(E167*U167,2)</f>
        <v>3.88</v>
      </c>
      <c r="W167" s="16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185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58"/>
      <c r="B168" s="159"/>
      <c r="C168" s="194" t="s">
        <v>1019</v>
      </c>
      <c r="D168" s="189"/>
      <c r="E168" s="190">
        <v>40</v>
      </c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187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22.5" outlineLevel="1" x14ac:dyDescent="0.2">
      <c r="A169" s="170">
        <v>52</v>
      </c>
      <c r="B169" s="171" t="s">
        <v>1020</v>
      </c>
      <c r="C169" s="185" t="s">
        <v>1021</v>
      </c>
      <c r="D169" s="172" t="s">
        <v>199</v>
      </c>
      <c r="E169" s="173">
        <v>2.8000000000000003</v>
      </c>
      <c r="F169" s="174"/>
      <c r="G169" s="175">
        <f>ROUND(E169*F169,2)</f>
        <v>0</v>
      </c>
      <c r="H169" s="162"/>
      <c r="I169" s="161">
        <f>ROUND(E169*H169,2)</f>
        <v>0</v>
      </c>
      <c r="J169" s="162"/>
      <c r="K169" s="161">
        <f>ROUND(E169*J169,2)</f>
        <v>0</v>
      </c>
      <c r="L169" s="161">
        <v>15</v>
      </c>
      <c r="M169" s="161">
        <f>G169*(1+L169/100)</f>
        <v>0</v>
      </c>
      <c r="N169" s="161">
        <v>6.0000000000000002E-5</v>
      </c>
      <c r="O169" s="161">
        <f>ROUND(E169*N169,2)</f>
        <v>0</v>
      </c>
      <c r="P169" s="161">
        <v>0</v>
      </c>
      <c r="Q169" s="161">
        <f>ROUND(E169*P169,2)</f>
        <v>0</v>
      </c>
      <c r="R169" s="161"/>
      <c r="S169" s="161" t="s">
        <v>171</v>
      </c>
      <c r="T169" s="161" t="s">
        <v>163</v>
      </c>
      <c r="U169" s="161">
        <v>0.438</v>
      </c>
      <c r="V169" s="161">
        <f>ROUND(E169*U169,2)</f>
        <v>1.23</v>
      </c>
      <c r="W169" s="16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185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58">
        <v>53</v>
      </c>
      <c r="B170" s="159" t="s">
        <v>1022</v>
      </c>
      <c r="C170" s="197" t="s">
        <v>1023</v>
      </c>
      <c r="D170" s="160" t="s">
        <v>0</v>
      </c>
      <c r="E170" s="193"/>
      <c r="F170" s="162"/>
      <c r="G170" s="161">
        <f>ROUND(E170*F170,2)</f>
        <v>0</v>
      </c>
      <c r="H170" s="162"/>
      <c r="I170" s="161">
        <f>ROUND(E170*H170,2)</f>
        <v>0</v>
      </c>
      <c r="J170" s="162"/>
      <c r="K170" s="161">
        <f>ROUND(E170*J170,2)</f>
        <v>0</v>
      </c>
      <c r="L170" s="161">
        <v>15</v>
      </c>
      <c r="M170" s="161">
        <f>G170*(1+L170/100)</f>
        <v>0</v>
      </c>
      <c r="N170" s="161">
        <v>0</v>
      </c>
      <c r="O170" s="161">
        <f>ROUND(E170*N170,2)</f>
        <v>0</v>
      </c>
      <c r="P170" s="161">
        <v>0</v>
      </c>
      <c r="Q170" s="161">
        <f>ROUND(E170*P170,2)</f>
        <v>0</v>
      </c>
      <c r="R170" s="161"/>
      <c r="S170" s="161" t="s">
        <v>162</v>
      </c>
      <c r="T170" s="161" t="s">
        <v>184</v>
      </c>
      <c r="U170" s="161">
        <v>0</v>
      </c>
      <c r="V170" s="161">
        <f>ROUND(E170*U170,2)</f>
        <v>0</v>
      </c>
      <c r="W170" s="16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462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x14ac:dyDescent="0.2">
      <c r="A171" s="164" t="s">
        <v>157</v>
      </c>
      <c r="B171" s="165" t="s">
        <v>121</v>
      </c>
      <c r="C171" s="183" t="s">
        <v>122</v>
      </c>
      <c r="D171" s="166"/>
      <c r="E171" s="167"/>
      <c r="F171" s="168"/>
      <c r="G171" s="169">
        <f>SUMIF(AG172:AG176,"&lt;&gt;NOR",G172:G176)</f>
        <v>0</v>
      </c>
      <c r="H171" s="163"/>
      <c r="I171" s="163">
        <f>SUM(I172:I176)</f>
        <v>0</v>
      </c>
      <c r="J171" s="163"/>
      <c r="K171" s="163">
        <f>SUM(K172:K176)</f>
        <v>0</v>
      </c>
      <c r="L171" s="163"/>
      <c r="M171" s="163">
        <f>SUM(M172:M176)</f>
        <v>0</v>
      </c>
      <c r="N171" s="163"/>
      <c r="O171" s="163">
        <f>SUM(O172:O176)</f>
        <v>0.02</v>
      </c>
      <c r="P171" s="163"/>
      <c r="Q171" s="163">
        <f>SUM(Q172:Q176)</f>
        <v>0</v>
      </c>
      <c r="R171" s="163"/>
      <c r="S171" s="163"/>
      <c r="T171" s="163"/>
      <c r="U171" s="163"/>
      <c r="V171" s="163">
        <f>SUM(V172:V176)</f>
        <v>27.189999999999998</v>
      </c>
      <c r="W171" s="163"/>
      <c r="AG171" t="s">
        <v>158</v>
      </c>
    </row>
    <row r="172" spans="1:60" outlineLevel="1" x14ac:dyDescent="0.2">
      <c r="A172" s="170">
        <v>54</v>
      </c>
      <c r="B172" s="171" t="s">
        <v>1024</v>
      </c>
      <c r="C172" s="185" t="s">
        <v>1025</v>
      </c>
      <c r="D172" s="172" t="s">
        <v>183</v>
      </c>
      <c r="E172" s="173">
        <v>2.8000000000000003</v>
      </c>
      <c r="F172" s="174"/>
      <c r="G172" s="175">
        <f>ROUND(E172*F172,2)</f>
        <v>0</v>
      </c>
      <c r="H172" s="162"/>
      <c r="I172" s="161">
        <f>ROUND(E172*H172,2)</f>
        <v>0</v>
      </c>
      <c r="J172" s="162"/>
      <c r="K172" s="161">
        <f>ROUND(E172*J172,2)</f>
        <v>0</v>
      </c>
      <c r="L172" s="161">
        <v>15</v>
      </c>
      <c r="M172" s="161">
        <f>G172*(1+L172/100)</f>
        <v>0</v>
      </c>
      <c r="N172" s="161">
        <v>2.5000000000000001E-4</v>
      </c>
      <c r="O172" s="161">
        <f>ROUND(E172*N172,2)</f>
        <v>0</v>
      </c>
      <c r="P172" s="161">
        <v>0</v>
      </c>
      <c r="Q172" s="161">
        <f>ROUND(E172*P172,2)</f>
        <v>0</v>
      </c>
      <c r="R172" s="161"/>
      <c r="S172" s="161" t="s">
        <v>162</v>
      </c>
      <c r="T172" s="161" t="s">
        <v>184</v>
      </c>
      <c r="U172" s="161">
        <v>0.30600000000000005</v>
      </c>
      <c r="V172" s="161">
        <f>ROUND(E172*U172,2)</f>
        <v>0.86</v>
      </c>
      <c r="W172" s="16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185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194" t="s">
        <v>1026</v>
      </c>
      <c r="D173" s="189"/>
      <c r="E173" s="190">
        <v>2.8000000000000003</v>
      </c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187</v>
      </c>
      <c r="AH173" s="151">
        <v>0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22.5" outlineLevel="1" x14ac:dyDescent="0.2">
      <c r="A174" s="170">
        <v>55</v>
      </c>
      <c r="B174" s="171" t="s">
        <v>1027</v>
      </c>
      <c r="C174" s="185" t="s">
        <v>1028</v>
      </c>
      <c r="D174" s="172" t="s">
        <v>183</v>
      </c>
      <c r="E174" s="173">
        <v>60.276000000000003</v>
      </c>
      <c r="F174" s="174"/>
      <c r="G174" s="175">
        <f>ROUND(E174*F174,2)</f>
        <v>0</v>
      </c>
      <c r="H174" s="162"/>
      <c r="I174" s="161">
        <f>ROUND(E174*H174,2)</f>
        <v>0</v>
      </c>
      <c r="J174" s="162"/>
      <c r="K174" s="161">
        <f>ROUND(E174*J174,2)</f>
        <v>0</v>
      </c>
      <c r="L174" s="161">
        <v>15</v>
      </c>
      <c r="M174" s="161">
        <f>G174*(1+L174/100)</f>
        <v>0</v>
      </c>
      <c r="N174" s="161">
        <v>3.2000000000000003E-4</v>
      </c>
      <c r="O174" s="161">
        <f>ROUND(E174*N174,2)</f>
        <v>0.02</v>
      </c>
      <c r="P174" s="161">
        <v>0</v>
      </c>
      <c r="Q174" s="161">
        <f>ROUND(E174*P174,2)</f>
        <v>0</v>
      </c>
      <c r="R174" s="161"/>
      <c r="S174" s="161" t="s">
        <v>162</v>
      </c>
      <c r="T174" s="161" t="s">
        <v>184</v>
      </c>
      <c r="U174" s="161">
        <v>0.43675000000000003</v>
      </c>
      <c r="V174" s="161">
        <f>ROUND(E174*U174,2)</f>
        <v>26.33</v>
      </c>
      <c r="W174" s="16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468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">
      <c r="A175" s="158"/>
      <c r="B175" s="159"/>
      <c r="C175" s="194" t="s">
        <v>1029</v>
      </c>
      <c r="D175" s="189"/>
      <c r="E175" s="190">
        <v>2.5</v>
      </c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 t="s">
        <v>187</v>
      </c>
      <c r="AH175" s="151">
        <v>0</v>
      </c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">
      <c r="A176" s="158"/>
      <c r="B176" s="159"/>
      <c r="C176" s="194" t="s">
        <v>1030</v>
      </c>
      <c r="D176" s="189"/>
      <c r="E176" s="190">
        <v>57.776000000000003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187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x14ac:dyDescent="0.2">
      <c r="A177" s="164" t="s">
        <v>157</v>
      </c>
      <c r="B177" s="165" t="s">
        <v>127</v>
      </c>
      <c r="C177" s="183" t="s">
        <v>128</v>
      </c>
      <c r="D177" s="166"/>
      <c r="E177" s="167"/>
      <c r="F177" s="168"/>
      <c r="G177" s="169">
        <f>SUMIF(AG178:AG185,"&lt;&gt;NOR",G178:G185)</f>
        <v>0</v>
      </c>
      <c r="H177" s="163"/>
      <c r="I177" s="163">
        <f>SUM(I178:I185)</f>
        <v>0</v>
      </c>
      <c r="J177" s="163"/>
      <c r="K177" s="163">
        <f>SUM(K178:K185)</f>
        <v>0</v>
      </c>
      <c r="L177" s="163"/>
      <c r="M177" s="163">
        <f>SUM(M178:M185)</f>
        <v>0</v>
      </c>
      <c r="N177" s="163"/>
      <c r="O177" s="163">
        <f>SUM(O178:O185)</f>
        <v>0</v>
      </c>
      <c r="P177" s="163"/>
      <c r="Q177" s="163">
        <f>SUM(Q178:Q185)</f>
        <v>0</v>
      </c>
      <c r="R177" s="163"/>
      <c r="S177" s="163"/>
      <c r="T177" s="163"/>
      <c r="U177" s="163"/>
      <c r="V177" s="163">
        <f>SUM(V178:V185)</f>
        <v>13.36</v>
      </c>
      <c r="W177" s="163"/>
      <c r="AG177" t="s">
        <v>158</v>
      </c>
    </row>
    <row r="178" spans="1:60" outlineLevel="1" x14ac:dyDescent="0.2">
      <c r="A178" s="176">
        <v>56</v>
      </c>
      <c r="B178" s="177" t="s">
        <v>667</v>
      </c>
      <c r="C178" s="184" t="s">
        <v>668</v>
      </c>
      <c r="D178" s="178" t="s">
        <v>223</v>
      </c>
      <c r="E178" s="179">
        <v>5.6576000000000004</v>
      </c>
      <c r="F178" s="180"/>
      <c r="G178" s="181">
        <f t="shared" ref="G178:G185" si="7">ROUND(E178*F178,2)</f>
        <v>0</v>
      </c>
      <c r="H178" s="162"/>
      <c r="I178" s="161">
        <f t="shared" ref="I178:I185" si="8">ROUND(E178*H178,2)</f>
        <v>0</v>
      </c>
      <c r="J178" s="162"/>
      <c r="K178" s="161">
        <f t="shared" ref="K178:K185" si="9">ROUND(E178*J178,2)</f>
        <v>0</v>
      </c>
      <c r="L178" s="161">
        <v>15</v>
      </c>
      <c r="M178" s="161">
        <f t="shared" ref="M178:M185" si="10">G178*(1+L178/100)</f>
        <v>0</v>
      </c>
      <c r="N178" s="161">
        <v>0</v>
      </c>
      <c r="O178" s="161">
        <f t="shared" ref="O178:O185" si="11">ROUND(E178*N178,2)</f>
        <v>0</v>
      </c>
      <c r="P178" s="161">
        <v>0</v>
      </c>
      <c r="Q178" s="161">
        <f t="shared" ref="Q178:Q185" si="12">ROUND(E178*P178,2)</f>
        <v>0</v>
      </c>
      <c r="R178" s="161"/>
      <c r="S178" s="161" t="s">
        <v>162</v>
      </c>
      <c r="T178" s="161" t="s">
        <v>184</v>
      </c>
      <c r="U178" s="161">
        <v>0.16400000000000001</v>
      </c>
      <c r="V178" s="161">
        <f t="shared" ref="V178:V185" si="13">ROUND(E178*U178,2)</f>
        <v>0.93</v>
      </c>
      <c r="W178" s="16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 t="s">
        <v>669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76">
        <v>57</v>
      </c>
      <c r="B179" s="177" t="s">
        <v>1031</v>
      </c>
      <c r="C179" s="184" t="s">
        <v>1032</v>
      </c>
      <c r="D179" s="178" t="s">
        <v>223</v>
      </c>
      <c r="E179" s="179">
        <v>5.6576000000000004</v>
      </c>
      <c r="F179" s="180"/>
      <c r="G179" s="181">
        <f t="shared" si="7"/>
        <v>0</v>
      </c>
      <c r="H179" s="162"/>
      <c r="I179" s="161">
        <f t="shared" si="8"/>
        <v>0</v>
      </c>
      <c r="J179" s="162"/>
      <c r="K179" s="161">
        <f t="shared" si="9"/>
        <v>0</v>
      </c>
      <c r="L179" s="161">
        <v>15</v>
      </c>
      <c r="M179" s="161">
        <f t="shared" si="10"/>
        <v>0</v>
      </c>
      <c r="N179" s="161">
        <v>0</v>
      </c>
      <c r="O179" s="161">
        <f t="shared" si="11"/>
        <v>0</v>
      </c>
      <c r="P179" s="161">
        <v>0</v>
      </c>
      <c r="Q179" s="161">
        <f t="shared" si="12"/>
        <v>0</v>
      </c>
      <c r="R179" s="161"/>
      <c r="S179" s="161" t="s">
        <v>162</v>
      </c>
      <c r="T179" s="161" t="s">
        <v>184</v>
      </c>
      <c r="U179" s="161">
        <v>0.55000000000000004</v>
      </c>
      <c r="V179" s="161">
        <f t="shared" si="13"/>
        <v>3.11</v>
      </c>
      <c r="W179" s="16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669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76">
        <v>58</v>
      </c>
      <c r="B180" s="177" t="s">
        <v>670</v>
      </c>
      <c r="C180" s="184" t="s">
        <v>671</v>
      </c>
      <c r="D180" s="178" t="s">
        <v>223</v>
      </c>
      <c r="E180" s="179">
        <v>5.6576000000000004</v>
      </c>
      <c r="F180" s="180"/>
      <c r="G180" s="181">
        <f t="shared" si="7"/>
        <v>0</v>
      </c>
      <c r="H180" s="162"/>
      <c r="I180" s="161">
        <f t="shared" si="8"/>
        <v>0</v>
      </c>
      <c r="J180" s="162"/>
      <c r="K180" s="161">
        <f t="shared" si="9"/>
        <v>0</v>
      </c>
      <c r="L180" s="161">
        <v>15</v>
      </c>
      <c r="M180" s="161">
        <f t="shared" si="10"/>
        <v>0</v>
      </c>
      <c r="N180" s="161">
        <v>0</v>
      </c>
      <c r="O180" s="161">
        <f t="shared" si="11"/>
        <v>0</v>
      </c>
      <c r="P180" s="161">
        <v>0</v>
      </c>
      <c r="Q180" s="161">
        <f t="shared" si="12"/>
        <v>0</v>
      </c>
      <c r="R180" s="161"/>
      <c r="S180" s="161" t="s">
        <v>162</v>
      </c>
      <c r="T180" s="161" t="s">
        <v>184</v>
      </c>
      <c r="U180" s="161">
        <v>0.49000000000000005</v>
      </c>
      <c r="V180" s="161">
        <f t="shared" si="13"/>
        <v>2.77</v>
      </c>
      <c r="W180" s="16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669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6">
        <v>59</v>
      </c>
      <c r="B181" s="177" t="s">
        <v>672</v>
      </c>
      <c r="C181" s="184" t="s">
        <v>673</v>
      </c>
      <c r="D181" s="178" t="s">
        <v>223</v>
      </c>
      <c r="E181" s="179">
        <v>11.315200000000001</v>
      </c>
      <c r="F181" s="180"/>
      <c r="G181" s="181">
        <f t="shared" si="7"/>
        <v>0</v>
      </c>
      <c r="H181" s="162"/>
      <c r="I181" s="161">
        <f t="shared" si="8"/>
        <v>0</v>
      </c>
      <c r="J181" s="162"/>
      <c r="K181" s="161">
        <f t="shared" si="9"/>
        <v>0</v>
      </c>
      <c r="L181" s="161">
        <v>15</v>
      </c>
      <c r="M181" s="161">
        <f t="shared" si="10"/>
        <v>0</v>
      </c>
      <c r="N181" s="161">
        <v>0</v>
      </c>
      <c r="O181" s="161">
        <f t="shared" si="11"/>
        <v>0</v>
      </c>
      <c r="P181" s="161">
        <v>0</v>
      </c>
      <c r="Q181" s="161">
        <f t="shared" si="12"/>
        <v>0</v>
      </c>
      <c r="R181" s="161"/>
      <c r="S181" s="161" t="s">
        <v>162</v>
      </c>
      <c r="T181" s="161" t="s">
        <v>184</v>
      </c>
      <c r="U181" s="161">
        <v>0</v>
      </c>
      <c r="V181" s="161">
        <f t="shared" si="13"/>
        <v>0</v>
      </c>
      <c r="W181" s="16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669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76">
        <v>60</v>
      </c>
      <c r="B182" s="177" t="s">
        <v>1033</v>
      </c>
      <c r="C182" s="184" t="s">
        <v>1034</v>
      </c>
      <c r="D182" s="178" t="s">
        <v>223</v>
      </c>
      <c r="E182" s="179">
        <v>5.6576000000000004</v>
      </c>
      <c r="F182" s="180"/>
      <c r="G182" s="181">
        <f t="shared" si="7"/>
        <v>0</v>
      </c>
      <c r="H182" s="162"/>
      <c r="I182" s="161">
        <f t="shared" si="8"/>
        <v>0</v>
      </c>
      <c r="J182" s="162"/>
      <c r="K182" s="161">
        <f t="shared" si="9"/>
        <v>0</v>
      </c>
      <c r="L182" s="161">
        <v>15</v>
      </c>
      <c r="M182" s="161">
        <f t="shared" si="10"/>
        <v>0</v>
      </c>
      <c r="N182" s="161">
        <v>0</v>
      </c>
      <c r="O182" s="161">
        <f t="shared" si="11"/>
        <v>0</v>
      </c>
      <c r="P182" s="161">
        <v>0</v>
      </c>
      <c r="Q182" s="161">
        <f t="shared" si="12"/>
        <v>0</v>
      </c>
      <c r="R182" s="161"/>
      <c r="S182" s="161" t="s">
        <v>162</v>
      </c>
      <c r="T182" s="161" t="s">
        <v>184</v>
      </c>
      <c r="U182" s="161">
        <v>0.94200000000000006</v>
      </c>
      <c r="V182" s="161">
        <f t="shared" si="13"/>
        <v>5.33</v>
      </c>
      <c r="W182" s="16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669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76">
        <v>61</v>
      </c>
      <c r="B183" s="177" t="s">
        <v>1035</v>
      </c>
      <c r="C183" s="184" t="s">
        <v>1036</v>
      </c>
      <c r="D183" s="178" t="s">
        <v>223</v>
      </c>
      <c r="E183" s="179">
        <v>11.315200000000001</v>
      </c>
      <c r="F183" s="180"/>
      <c r="G183" s="181">
        <f t="shared" si="7"/>
        <v>0</v>
      </c>
      <c r="H183" s="162"/>
      <c r="I183" s="161">
        <f t="shared" si="8"/>
        <v>0</v>
      </c>
      <c r="J183" s="162"/>
      <c r="K183" s="161">
        <f t="shared" si="9"/>
        <v>0</v>
      </c>
      <c r="L183" s="161">
        <v>15</v>
      </c>
      <c r="M183" s="161">
        <f t="shared" si="10"/>
        <v>0</v>
      </c>
      <c r="N183" s="161">
        <v>0</v>
      </c>
      <c r="O183" s="161">
        <f t="shared" si="11"/>
        <v>0</v>
      </c>
      <c r="P183" s="161">
        <v>0</v>
      </c>
      <c r="Q183" s="161">
        <f t="shared" si="12"/>
        <v>0</v>
      </c>
      <c r="R183" s="161"/>
      <c r="S183" s="161" t="s">
        <v>162</v>
      </c>
      <c r="T183" s="161" t="s">
        <v>184</v>
      </c>
      <c r="U183" s="161">
        <v>0.10500000000000001</v>
      </c>
      <c r="V183" s="161">
        <f t="shared" si="13"/>
        <v>1.19</v>
      </c>
      <c r="W183" s="16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669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76">
        <v>62</v>
      </c>
      <c r="B184" s="177" t="s">
        <v>674</v>
      </c>
      <c r="C184" s="184" t="s">
        <v>675</v>
      </c>
      <c r="D184" s="178" t="s">
        <v>223</v>
      </c>
      <c r="E184" s="179">
        <v>5.6576000000000004</v>
      </c>
      <c r="F184" s="180"/>
      <c r="G184" s="181">
        <f t="shared" si="7"/>
        <v>0</v>
      </c>
      <c r="H184" s="162"/>
      <c r="I184" s="161">
        <f t="shared" si="8"/>
        <v>0</v>
      </c>
      <c r="J184" s="162"/>
      <c r="K184" s="161">
        <f t="shared" si="9"/>
        <v>0</v>
      </c>
      <c r="L184" s="161">
        <v>15</v>
      </c>
      <c r="M184" s="161">
        <f t="shared" si="10"/>
        <v>0</v>
      </c>
      <c r="N184" s="161">
        <v>0</v>
      </c>
      <c r="O184" s="161">
        <f t="shared" si="11"/>
        <v>0</v>
      </c>
      <c r="P184" s="161">
        <v>0</v>
      </c>
      <c r="Q184" s="161">
        <f t="shared" si="12"/>
        <v>0</v>
      </c>
      <c r="R184" s="161"/>
      <c r="S184" s="161" t="s">
        <v>162</v>
      </c>
      <c r="T184" s="161" t="s">
        <v>163</v>
      </c>
      <c r="U184" s="161">
        <v>0</v>
      </c>
      <c r="V184" s="161">
        <f t="shared" si="13"/>
        <v>0</v>
      </c>
      <c r="W184" s="16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669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70">
        <v>63</v>
      </c>
      <c r="B185" s="171" t="s">
        <v>676</v>
      </c>
      <c r="C185" s="185" t="s">
        <v>677</v>
      </c>
      <c r="D185" s="172" t="s">
        <v>223</v>
      </c>
      <c r="E185" s="173">
        <v>5.6576000000000004</v>
      </c>
      <c r="F185" s="174"/>
      <c r="G185" s="175">
        <f t="shared" si="7"/>
        <v>0</v>
      </c>
      <c r="H185" s="162"/>
      <c r="I185" s="161">
        <f t="shared" si="8"/>
        <v>0</v>
      </c>
      <c r="J185" s="162"/>
      <c r="K185" s="161">
        <f t="shared" si="9"/>
        <v>0</v>
      </c>
      <c r="L185" s="161">
        <v>15</v>
      </c>
      <c r="M185" s="161">
        <f t="shared" si="10"/>
        <v>0</v>
      </c>
      <c r="N185" s="161">
        <v>0</v>
      </c>
      <c r="O185" s="161">
        <f t="shared" si="11"/>
        <v>0</v>
      </c>
      <c r="P185" s="161">
        <v>0</v>
      </c>
      <c r="Q185" s="161">
        <f t="shared" si="12"/>
        <v>0</v>
      </c>
      <c r="R185" s="161"/>
      <c r="S185" s="161" t="s">
        <v>162</v>
      </c>
      <c r="T185" s="161" t="s">
        <v>184</v>
      </c>
      <c r="U185" s="161">
        <v>6.0000000000000001E-3</v>
      </c>
      <c r="V185" s="161">
        <f t="shared" si="13"/>
        <v>0.03</v>
      </c>
      <c r="W185" s="16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669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x14ac:dyDescent="0.2">
      <c r="A186" s="5"/>
      <c r="B186" s="6"/>
      <c r="C186" s="186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AE186">
        <v>15</v>
      </c>
      <c r="AF186">
        <v>21</v>
      </c>
    </row>
    <row r="187" spans="1:60" x14ac:dyDescent="0.2">
      <c r="A187" s="154"/>
      <c r="B187" s="155" t="s">
        <v>31</v>
      </c>
      <c r="C187" s="187"/>
      <c r="D187" s="156"/>
      <c r="E187" s="157"/>
      <c r="F187" s="157"/>
      <c r="G187" s="182">
        <f>G8+G21+G96+G99+G115+G129+G131+G146+G161+G166+G171+G177</f>
        <v>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AE187">
        <f>SUMIF(L7:L185,AE186,G7:G185)</f>
        <v>0</v>
      </c>
      <c r="AF187">
        <f>SUMIF(L7:L185,AF186,G7:G185)</f>
        <v>0</v>
      </c>
      <c r="AG187" t="s">
        <v>177</v>
      </c>
    </row>
    <row r="188" spans="1:60" x14ac:dyDescent="0.2">
      <c r="A188" s="272" t="s">
        <v>678</v>
      </c>
      <c r="B188" s="272"/>
      <c r="C188" s="186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60" x14ac:dyDescent="0.2">
      <c r="A189" s="5"/>
      <c r="B189" s="6" t="s">
        <v>679</v>
      </c>
      <c r="C189" s="186" t="s">
        <v>680</v>
      </c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AG189" t="s">
        <v>681</v>
      </c>
    </row>
    <row r="190" spans="1:60" x14ac:dyDescent="0.2">
      <c r="A190" s="5"/>
      <c r="B190" s="6" t="s">
        <v>682</v>
      </c>
      <c r="C190" s="186" t="s">
        <v>299</v>
      </c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AG190" t="s">
        <v>683</v>
      </c>
    </row>
    <row r="191" spans="1:60" x14ac:dyDescent="0.2">
      <c r="A191" s="5"/>
      <c r="B191" s="6"/>
      <c r="C191" s="186" t="s">
        <v>299</v>
      </c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AG191" t="s">
        <v>684</v>
      </c>
    </row>
    <row r="192" spans="1:60" x14ac:dyDescent="0.2">
      <c r="A192" s="5"/>
      <c r="B192" s="6"/>
      <c r="C192" s="186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33" x14ac:dyDescent="0.2">
      <c r="A193" s="5"/>
      <c r="B193" s="6"/>
      <c r="C193" s="186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33" x14ac:dyDescent="0.2">
      <c r="A194" s="5"/>
      <c r="B194" s="6"/>
      <c r="C194" s="186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33" x14ac:dyDescent="0.2">
      <c r="A195" s="270" t="s">
        <v>178</v>
      </c>
      <c r="B195" s="270"/>
      <c r="C195" s="271"/>
      <c r="D195" s="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33" x14ac:dyDescent="0.2">
      <c r="A196" s="251"/>
      <c r="B196" s="252"/>
      <c r="C196" s="253"/>
      <c r="D196" s="252"/>
      <c r="E196" s="252"/>
      <c r="F196" s="252"/>
      <c r="G196" s="25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AG196" t="s">
        <v>179</v>
      </c>
    </row>
    <row r="197" spans="1:33" x14ac:dyDescent="0.2">
      <c r="A197" s="255"/>
      <c r="B197" s="256"/>
      <c r="C197" s="257"/>
      <c r="D197" s="256"/>
      <c r="E197" s="256"/>
      <c r="F197" s="256"/>
      <c r="G197" s="258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33" x14ac:dyDescent="0.2">
      <c r="A198" s="255"/>
      <c r="B198" s="256"/>
      <c r="C198" s="257"/>
      <c r="D198" s="256"/>
      <c r="E198" s="256"/>
      <c r="F198" s="256"/>
      <c r="G198" s="258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33" x14ac:dyDescent="0.2">
      <c r="A199" s="255"/>
      <c r="B199" s="256"/>
      <c r="C199" s="257"/>
      <c r="D199" s="256"/>
      <c r="E199" s="256"/>
      <c r="F199" s="256"/>
      <c r="G199" s="258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33" x14ac:dyDescent="0.2">
      <c r="A200" s="259"/>
      <c r="B200" s="260"/>
      <c r="C200" s="261"/>
      <c r="D200" s="260"/>
      <c r="E200" s="260"/>
      <c r="F200" s="260"/>
      <c r="G200" s="26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33" x14ac:dyDescent="0.2">
      <c r="A201" s="5"/>
      <c r="B201" s="6"/>
      <c r="C201" s="186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33" x14ac:dyDescent="0.2">
      <c r="C202" s="188"/>
      <c r="D202" s="142"/>
      <c r="AG202" t="s">
        <v>180</v>
      </c>
    </row>
    <row r="203" spans="1:33" x14ac:dyDescent="0.2">
      <c r="D203" s="142"/>
    </row>
    <row r="204" spans="1:33" x14ac:dyDescent="0.2">
      <c r="D204" s="142"/>
    </row>
    <row r="205" spans="1:33" x14ac:dyDescent="0.2">
      <c r="D205" s="142"/>
    </row>
    <row r="206" spans="1:33" x14ac:dyDescent="0.2">
      <c r="D206" s="142"/>
    </row>
    <row r="207" spans="1:33" x14ac:dyDescent="0.2">
      <c r="D207" s="142"/>
    </row>
    <row r="208" spans="1:33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7">
    <mergeCell ref="A196:G200"/>
    <mergeCell ref="A1:G1"/>
    <mergeCell ref="C2:G2"/>
    <mergeCell ref="C3:G3"/>
    <mergeCell ref="C4:G4"/>
    <mergeCell ref="A188:B188"/>
    <mergeCell ref="A195:C19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 OVN OVN Naklady</vt:lpstr>
      <vt:lpstr>A-01 01 Pol</vt:lpstr>
      <vt:lpstr>B-01 01 Pol</vt:lpstr>
      <vt:lpstr>SK-01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 OVN OVN Naklady'!Názvy_tisku</vt:lpstr>
      <vt:lpstr>'A-01 01 Pol'!Názvy_tisku</vt:lpstr>
      <vt:lpstr>'B-01 01 Pol'!Názvy_tisku</vt:lpstr>
      <vt:lpstr>'SK-01 01 Pol'!Názvy_tisku</vt:lpstr>
      <vt:lpstr>oadresa</vt:lpstr>
      <vt:lpstr>Stavba!Objednatel</vt:lpstr>
      <vt:lpstr>Stavba!Objekt</vt:lpstr>
      <vt:lpstr>' OVN OVN Naklady'!Oblast_tisku</vt:lpstr>
      <vt:lpstr>'A-01 01 Pol'!Oblast_tisku</vt:lpstr>
      <vt:lpstr>'B-01 01 Pol'!Oblast_tisku</vt:lpstr>
      <vt:lpstr>'SK-01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Kozák Jaroslav</cp:lastModifiedBy>
  <cp:lastPrinted>2014-02-28T09:52:57Z</cp:lastPrinted>
  <dcterms:created xsi:type="dcterms:W3CDTF">2009-04-08T07:15:50Z</dcterms:created>
  <dcterms:modified xsi:type="dcterms:W3CDTF">2018-10-24T05:48:22Z</dcterms:modified>
</cp:coreProperties>
</file>