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rana\AppData\Local\Microsoft\Windows\INetCache\Content.Outlook\I2MA5BUI\"/>
    </mc:Choice>
  </mc:AlternateContent>
  <bookViews>
    <workbookView xWindow="0" yWindow="0" windowWidth="18990" windowHeight="12360" firstSheet="1" activeTab="3"/>
  </bookViews>
  <sheets>
    <sheet name="Pokyny pro vyplnění" sheetId="11" r:id="rId1"/>
    <sheet name="Stavba" sheetId="1" r:id="rId2"/>
    <sheet name="VzorPolozky" sheetId="10" state="hidden" r:id="rId3"/>
    <sheet name="SO101 R175617643 Pol" sheetId="12" r:id="rId4"/>
    <sheet name="SO101 R175617644 Pol" sheetId="13" r:id="rId5"/>
    <sheet name="SO101 R175717645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'SO101 R175617643 Pol'!$1:$7</definedName>
    <definedName name="_xlnm.Print_Titles" localSheetId="4">'SO101 R175617644 Pol'!$1:$7</definedName>
    <definedName name="_xlnm.Print_Titles" localSheetId="5">'SO101 R175717645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'SO101 R175617643 Pol'!$A$1:$W$139</definedName>
    <definedName name="_xlnm.Print_Area" localSheetId="4">'SO101 R175617644 Pol'!$A$1:$W$102</definedName>
    <definedName name="_xlnm.Print_Area" localSheetId="5">'SO101 R175717645 Pol'!$A$1:$W$24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I9" i="14"/>
  <c r="K9" i="14"/>
  <c r="O9" i="14"/>
  <c r="Q9" i="14"/>
  <c r="V9" i="14"/>
  <c r="G11" i="14"/>
  <c r="I11" i="14"/>
  <c r="K11" i="14"/>
  <c r="M11" i="14"/>
  <c r="O11" i="14"/>
  <c r="Q11" i="14"/>
  <c r="V11" i="14"/>
  <c r="G13" i="14"/>
  <c r="M13" i="14" s="1"/>
  <c r="I13" i="14"/>
  <c r="K13" i="14"/>
  <c r="O13" i="14"/>
  <c r="Q13" i="14"/>
  <c r="V13" i="14"/>
  <c r="G15" i="14"/>
  <c r="M15" i="14" s="1"/>
  <c r="I15" i="14"/>
  <c r="K15" i="14"/>
  <c r="O15" i="14"/>
  <c r="Q15" i="14"/>
  <c r="V15" i="14"/>
  <c r="AE19" i="14"/>
  <c r="F43" i="1" s="1"/>
  <c r="G9" i="13"/>
  <c r="I9" i="13"/>
  <c r="K9" i="13"/>
  <c r="M9" i="13"/>
  <c r="O9" i="13"/>
  <c r="Q9" i="13"/>
  <c r="V9" i="13"/>
  <c r="G11" i="13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5" i="13"/>
  <c r="M15" i="13" s="1"/>
  <c r="I15" i="13"/>
  <c r="K15" i="13"/>
  <c r="O15" i="13"/>
  <c r="Q15" i="13"/>
  <c r="V15" i="13"/>
  <c r="G17" i="13"/>
  <c r="AF97" i="13" s="1"/>
  <c r="G42" i="1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1" i="13"/>
  <c r="I21" i="13"/>
  <c r="K21" i="13"/>
  <c r="M21" i="13"/>
  <c r="O21" i="13"/>
  <c r="Q21" i="13"/>
  <c r="V21" i="13"/>
  <c r="G23" i="13"/>
  <c r="G24" i="13"/>
  <c r="I24" i="13"/>
  <c r="K24" i="13"/>
  <c r="M24" i="13"/>
  <c r="O24" i="13"/>
  <c r="O23" i="13" s="1"/>
  <c r="Q24" i="13"/>
  <c r="V24" i="13"/>
  <c r="G26" i="13"/>
  <c r="M26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6" i="13"/>
  <c r="I36" i="13"/>
  <c r="K36" i="13"/>
  <c r="M36" i="13"/>
  <c r="O36" i="13"/>
  <c r="Q36" i="13"/>
  <c r="V36" i="13"/>
  <c r="G40" i="13"/>
  <c r="I40" i="13"/>
  <c r="K40" i="13"/>
  <c r="O40" i="13"/>
  <c r="Q40" i="13"/>
  <c r="V40" i="13"/>
  <c r="G44" i="13"/>
  <c r="M44" i="13" s="1"/>
  <c r="I44" i="13"/>
  <c r="K44" i="13"/>
  <c r="O44" i="13"/>
  <c r="Q44" i="13"/>
  <c r="V44" i="13"/>
  <c r="G48" i="13"/>
  <c r="M48" i="13" s="1"/>
  <c r="I48" i="13"/>
  <c r="K48" i="13"/>
  <c r="O48" i="13"/>
  <c r="Q48" i="13"/>
  <c r="V48" i="13"/>
  <c r="G52" i="13"/>
  <c r="I52" i="13"/>
  <c r="K52" i="13"/>
  <c r="O52" i="13"/>
  <c r="O51" i="13" s="1"/>
  <c r="Q52" i="13"/>
  <c r="V52" i="13"/>
  <c r="V51" i="13" s="1"/>
  <c r="G54" i="13"/>
  <c r="I54" i="13"/>
  <c r="I51" i="13" s="1"/>
  <c r="K54" i="13"/>
  <c r="M54" i="13"/>
  <c r="O54" i="13"/>
  <c r="Q54" i="13"/>
  <c r="Q51" i="13" s="1"/>
  <c r="V54" i="13"/>
  <c r="G56" i="13"/>
  <c r="M56" i="13" s="1"/>
  <c r="I56" i="13"/>
  <c r="K56" i="13"/>
  <c r="O56" i="13"/>
  <c r="Q56" i="13"/>
  <c r="V56" i="13"/>
  <c r="G59" i="13"/>
  <c r="G58" i="13" s="1"/>
  <c r="I59" i="13"/>
  <c r="K59" i="13"/>
  <c r="O59" i="13"/>
  <c r="Q59" i="13"/>
  <c r="V59" i="13"/>
  <c r="G63" i="13"/>
  <c r="M63" i="13" s="1"/>
  <c r="I63" i="13"/>
  <c r="K63" i="13"/>
  <c r="O63" i="13"/>
  <c r="Q63" i="13"/>
  <c r="V63" i="13"/>
  <c r="G65" i="13"/>
  <c r="M65" i="13" s="1"/>
  <c r="I65" i="13"/>
  <c r="K65" i="13"/>
  <c r="O65" i="13"/>
  <c r="Q65" i="13"/>
  <c r="V65" i="13"/>
  <c r="G68" i="13"/>
  <c r="I68" i="13"/>
  <c r="K68" i="13"/>
  <c r="O68" i="13"/>
  <c r="Q68" i="13"/>
  <c r="V68" i="13"/>
  <c r="G70" i="13"/>
  <c r="I70" i="13"/>
  <c r="K70" i="13"/>
  <c r="M70" i="13"/>
  <c r="O70" i="13"/>
  <c r="Q70" i="13"/>
  <c r="V70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8" i="13"/>
  <c r="I78" i="13"/>
  <c r="K78" i="13"/>
  <c r="M78" i="13"/>
  <c r="O78" i="13"/>
  <c r="Q78" i="13"/>
  <c r="V78" i="13"/>
  <c r="G80" i="13"/>
  <c r="M80" i="13" s="1"/>
  <c r="I80" i="13"/>
  <c r="K80" i="13"/>
  <c r="O80" i="13"/>
  <c r="Q80" i="13"/>
  <c r="V80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6" i="13"/>
  <c r="I86" i="13"/>
  <c r="K86" i="13"/>
  <c r="M86" i="13"/>
  <c r="O86" i="13"/>
  <c r="Q86" i="13"/>
  <c r="V86" i="13"/>
  <c r="G88" i="13"/>
  <c r="V88" i="13"/>
  <c r="G89" i="13"/>
  <c r="I89" i="13"/>
  <c r="I88" i="13" s="1"/>
  <c r="K89" i="13"/>
  <c r="K88" i="13" s="1"/>
  <c r="M89" i="13"/>
  <c r="O89" i="13"/>
  <c r="Q89" i="13"/>
  <c r="Q88" i="13" s="1"/>
  <c r="V89" i="13"/>
  <c r="G91" i="13"/>
  <c r="M91" i="13" s="1"/>
  <c r="I91" i="13"/>
  <c r="K91" i="13"/>
  <c r="O91" i="13"/>
  <c r="O88" i="13" s="1"/>
  <c r="Q91" i="13"/>
  <c r="V91" i="13"/>
  <c r="I93" i="13"/>
  <c r="G94" i="13"/>
  <c r="M94" i="13" s="1"/>
  <c r="M93" i="13" s="1"/>
  <c r="I94" i="13"/>
  <c r="K94" i="13"/>
  <c r="K93" i="13" s="1"/>
  <c r="O94" i="13"/>
  <c r="O93" i="13" s="1"/>
  <c r="Q94" i="13"/>
  <c r="Q93" i="13" s="1"/>
  <c r="V94" i="13"/>
  <c r="V93" i="13" s="1"/>
  <c r="AE97" i="13"/>
  <c r="F40" i="1" s="1"/>
  <c r="G9" i="12"/>
  <c r="I9" i="12"/>
  <c r="K9" i="12"/>
  <c r="M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5" i="12"/>
  <c r="I25" i="12"/>
  <c r="I24" i="12" s="1"/>
  <c r="K25" i="12"/>
  <c r="M25" i="12"/>
  <c r="O25" i="12"/>
  <c r="Q25" i="12"/>
  <c r="Q24" i="12" s="1"/>
  <c r="V25" i="12"/>
  <c r="G27" i="12"/>
  <c r="M27" i="12" s="1"/>
  <c r="I27" i="12"/>
  <c r="K27" i="12"/>
  <c r="K24" i="12" s="1"/>
  <c r="O27" i="12"/>
  <c r="Q27" i="12"/>
  <c r="V27" i="12"/>
  <c r="G29" i="12"/>
  <c r="M29" i="12" s="1"/>
  <c r="I29" i="12"/>
  <c r="K29" i="12"/>
  <c r="O29" i="12"/>
  <c r="O24" i="12" s="1"/>
  <c r="Q29" i="12"/>
  <c r="V29" i="12"/>
  <c r="G32" i="12"/>
  <c r="I32" i="12"/>
  <c r="K32" i="12"/>
  <c r="M32" i="12"/>
  <c r="O32" i="12"/>
  <c r="Q32" i="12"/>
  <c r="V32" i="12"/>
  <c r="G36" i="12"/>
  <c r="M36" i="12" s="1"/>
  <c r="I36" i="12"/>
  <c r="K36" i="12"/>
  <c r="O36" i="12"/>
  <c r="Q36" i="12"/>
  <c r="V36" i="12"/>
  <c r="G40" i="12"/>
  <c r="M40" i="12" s="1"/>
  <c r="I40" i="12"/>
  <c r="K40" i="12"/>
  <c r="O40" i="12"/>
  <c r="Q40" i="12"/>
  <c r="V40" i="12"/>
  <c r="G44" i="12"/>
  <c r="I44" i="12"/>
  <c r="K44" i="12"/>
  <c r="O44" i="12"/>
  <c r="Q44" i="12"/>
  <c r="V44" i="12"/>
  <c r="G48" i="12"/>
  <c r="I48" i="12"/>
  <c r="K48" i="12"/>
  <c r="M48" i="12"/>
  <c r="O48" i="12"/>
  <c r="Q48" i="12"/>
  <c r="V48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7" i="12"/>
  <c r="G56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4" i="12"/>
  <c r="I84" i="12"/>
  <c r="K84" i="12"/>
  <c r="M84" i="12"/>
  <c r="O84" i="12"/>
  <c r="Q84" i="12"/>
  <c r="V84" i="12"/>
  <c r="G86" i="12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G124" i="12" s="1"/>
  <c r="I59" i="1" s="1"/>
  <c r="I125" i="12"/>
  <c r="K125" i="12"/>
  <c r="O125" i="12"/>
  <c r="O124" i="12" s="1"/>
  <c r="Q125" i="12"/>
  <c r="V125" i="12"/>
  <c r="V124" i="12" s="1"/>
  <c r="G127" i="12"/>
  <c r="I127" i="12"/>
  <c r="I124" i="12" s="1"/>
  <c r="K127" i="12"/>
  <c r="M127" i="12"/>
  <c r="O127" i="12"/>
  <c r="Q127" i="12"/>
  <c r="Q124" i="12" s="1"/>
  <c r="V127" i="12"/>
  <c r="G129" i="12"/>
  <c r="O129" i="12"/>
  <c r="G130" i="12"/>
  <c r="M130" i="12" s="1"/>
  <c r="M129" i="12" s="1"/>
  <c r="I130" i="12"/>
  <c r="I129" i="12" s="1"/>
  <c r="K130" i="12"/>
  <c r="K129" i="12" s="1"/>
  <c r="O130" i="12"/>
  <c r="Q130" i="12"/>
  <c r="Q129" i="12" s="1"/>
  <c r="V130" i="12"/>
  <c r="V129" i="12" s="1"/>
  <c r="AE134" i="12"/>
  <c r="F41" i="1" s="1"/>
  <c r="I20" i="1"/>
  <c r="I18" i="1"/>
  <c r="I60" i="1" l="1"/>
  <c r="V83" i="12"/>
  <c r="I83" i="12"/>
  <c r="O8" i="13"/>
  <c r="V8" i="14"/>
  <c r="K124" i="12"/>
  <c r="K56" i="12"/>
  <c r="Q56" i="12"/>
  <c r="I56" i="12"/>
  <c r="G31" i="12"/>
  <c r="I56" i="1" s="1"/>
  <c r="V31" i="12"/>
  <c r="V24" i="12"/>
  <c r="G8" i="12"/>
  <c r="V8" i="12"/>
  <c r="G67" i="13"/>
  <c r="I57" i="1" s="1"/>
  <c r="Q58" i="13"/>
  <c r="I58" i="13"/>
  <c r="O58" i="13"/>
  <c r="K51" i="13"/>
  <c r="K31" i="13"/>
  <c r="Q31" i="13"/>
  <c r="I31" i="13"/>
  <c r="K23" i="13"/>
  <c r="Q23" i="13"/>
  <c r="I23" i="13"/>
  <c r="M17" i="13"/>
  <c r="K8" i="13"/>
  <c r="Q8" i="13"/>
  <c r="I8" i="13"/>
  <c r="G8" i="14"/>
  <c r="I31" i="12"/>
  <c r="Q8" i="12"/>
  <c r="V56" i="12"/>
  <c r="O31" i="12"/>
  <c r="O8" i="12"/>
  <c r="Q67" i="13"/>
  <c r="I67" i="13"/>
  <c r="O67" i="13"/>
  <c r="K58" i="13"/>
  <c r="G31" i="13"/>
  <c r="I54" i="1" s="1"/>
  <c r="V31" i="13"/>
  <c r="V23" i="13"/>
  <c r="V8" i="13"/>
  <c r="Q8" i="14"/>
  <c r="I8" i="14"/>
  <c r="O8" i="14"/>
  <c r="Q83" i="12"/>
  <c r="K31" i="12"/>
  <c r="Q31" i="12"/>
  <c r="K8" i="12"/>
  <c r="I8" i="12"/>
  <c r="V67" i="13"/>
  <c r="G83" i="12"/>
  <c r="I58" i="1" s="1"/>
  <c r="K83" i="12"/>
  <c r="O83" i="12"/>
  <c r="O56" i="12"/>
  <c r="M57" i="12"/>
  <c r="G24" i="12"/>
  <c r="I53" i="1" s="1"/>
  <c r="K67" i="13"/>
  <c r="V58" i="13"/>
  <c r="G51" i="13"/>
  <c r="I55" i="1" s="1"/>
  <c r="O31" i="13"/>
  <c r="G8" i="13"/>
  <c r="I51" i="1" s="1"/>
  <c r="I16" i="1" s="1"/>
  <c r="K8" i="14"/>
  <c r="F39" i="1"/>
  <c r="F42" i="1"/>
  <c r="H42" i="1" s="1"/>
  <c r="I42" i="1" s="1"/>
  <c r="M9" i="14"/>
  <c r="M8" i="14" s="1"/>
  <c r="AF19" i="14"/>
  <c r="G43" i="1" s="1"/>
  <c r="H43" i="1" s="1"/>
  <c r="I43" i="1" s="1"/>
  <c r="M23" i="13"/>
  <c r="M88" i="13"/>
  <c r="G93" i="13"/>
  <c r="M68" i="13"/>
  <c r="M67" i="13" s="1"/>
  <c r="M59" i="13"/>
  <c r="M58" i="13" s="1"/>
  <c r="M52" i="13"/>
  <c r="M51" i="13" s="1"/>
  <c r="M40" i="13"/>
  <c r="M31" i="13" s="1"/>
  <c r="M11" i="13"/>
  <c r="M8" i="13" s="1"/>
  <c r="M24" i="12"/>
  <c r="M56" i="12"/>
  <c r="M125" i="12"/>
  <c r="M124" i="12" s="1"/>
  <c r="M86" i="12"/>
  <c r="M83" i="12" s="1"/>
  <c r="M44" i="12"/>
  <c r="M31" i="12" s="1"/>
  <c r="M15" i="12"/>
  <c r="M8" i="12" s="1"/>
  <c r="AF134" i="12"/>
  <c r="G41" i="1" s="1"/>
  <c r="H41" i="1" s="1"/>
  <c r="I41" i="1" s="1"/>
  <c r="J28" i="1"/>
  <c r="J26" i="1"/>
  <c r="G38" i="1"/>
  <c r="F38" i="1"/>
  <c r="H32" i="1"/>
  <c r="J23" i="1"/>
  <c r="J24" i="1"/>
  <c r="J25" i="1"/>
  <c r="J27" i="1"/>
  <c r="E24" i="1"/>
  <c r="E26" i="1"/>
  <c r="G134" i="12" l="1"/>
  <c r="I52" i="1"/>
  <c r="G97" i="13"/>
  <c r="G39" i="1"/>
  <c r="G44" i="1" s="1"/>
  <c r="G25" i="1" s="1"/>
  <c r="A25" i="1" s="1"/>
  <c r="G26" i="1" s="1"/>
  <c r="G40" i="1"/>
  <c r="H40" i="1" s="1"/>
  <c r="I40" i="1" s="1"/>
  <c r="G19" i="14"/>
  <c r="I61" i="1"/>
  <c r="I19" i="1" s="1"/>
  <c r="F44" i="1"/>
  <c r="H39" i="1" l="1"/>
  <c r="H44" i="1" s="1"/>
  <c r="I62" i="1"/>
  <c r="I17" i="1"/>
  <c r="I21" i="1" s="1"/>
  <c r="A26" i="1"/>
  <c r="G28" i="1"/>
  <c r="G23" i="1"/>
  <c r="A23" i="1" s="1"/>
  <c r="A24" i="1" s="1"/>
  <c r="I39" i="1" l="1"/>
  <c r="I44" i="1" s="1"/>
  <c r="J42" i="1" s="1"/>
  <c r="G24" i="1"/>
  <c r="A27" i="1" s="1"/>
  <c r="J61" i="1"/>
  <c r="J60" i="1"/>
  <c r="J58" i="1"/>
  <c r="J55" i="1"/>
  <c r="J51" i="1"/>
  <c r="J54" i="1"/>
  <c r="J52" i="1"/>
  <c r="J56" i="1"/>
  <c r="J57" i="1"/>
  <c r="J53" i="1"/>
  <c r="J59" i="1"/>
  <c r="G29" i="1"/>
  <c r="G27" i="1" s="1"/>
  <c r="A29" i="1"/>
  <c r="J40" i="1" l="1"/>
  <c r="J39" i="1"/>
  <c r="J44" i="1" s="1"/>
  <c r="J43" i="1"/>
  <c r="J41" i="1"/>
  <c r="J6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<sst xmlns="http://schemas.openxmlformats.org/spreadsheetml/2006/main" count="1048" uniqueCount="328">
  <si>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</si>
  <si>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</si>
  <si>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</si>
  <si>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</si>
  <si>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</si>
  <si>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</si>
  <si>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</si>
  <si>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</si>
  <si>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</si>
  <si>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</si>
  <si>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</si>
  <si>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</si>
  <si>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</si>
  <si>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</si>
  <si>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</si>
  <si>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</si>
  <si>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</si>
  <si>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</si>
  <si>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</si>
  <si>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</si>
  <si>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</si>
  <si>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</si>
  <si>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</si>
  <si>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</si>
  <si>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</si>
  <si>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</si>
  <si>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</si>
  <si>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</si>
  <si>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</si>
  <si>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</si>
  <si>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</si>
  <si>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</si>
  <si>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</si>
  <si>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</si>
  <si>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</si>
  <si>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</si>
  <si>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</si>
  <si>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</si>
  <si>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</si>
  <si>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</si>
  <si>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</si>
  <si>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</si>
  <si>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</si>
  <si>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Ing.Šťastníková J.</t>
  </si>
  <si>
    <t>17/5617</t>
  </si>
  <si>
    <t>ZZS Šumná</t>
  </si>
  <si>
    <t>Stavba</t>
  </si>
  <si>
    <t>SO101</t>
  </si>
  <si>
    <t>Budova výjezdového stanoviště ZZS - Šumná</t>
  </si>
  <si>
    <t>R175617643</t>
  </si>
  <si>
    <t>D.4.1.1 vytápění - OT</t>
  </si>
  <si>
    <t>R175617644</t>
  </si>
  <si>
    <t>D.1.4.1.Vytápění zdroj</t>
  </si>
  <si>
    <t>R175717645</t>
  </si>
  <si>
    <t>D.1.4.1 ostatní náklady</t>
  </si>
  <si>
    <t>Celkem za stavbu</t>
  </si>
  <si>
    <t>CZK</t>
  </si>
  <si>
    <t>Rekapitulace dílů</t>
  </si>
  <si>
    <t>Typ dílu</t>
  </si>
  <si>
    <t>901</t>
  </si>
  <si>
    <t>Spalinová cesta</t>
  </si>
  <si>
    <t>713</t>
  </si>
  <si>
    <t>Izolace tepelné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</si>
  <si>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</si>
  <si>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</si>
  <si>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</si>
  <si>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</si>
  <si>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</si>
  <si>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</si>
  <si>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</si>
  <si>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</si>
  <si>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</si>
  <si>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</si>
  <si>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</si>
  <si>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</si>
  <si>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</si>
  <si>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</si>
  <si>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</si>
  <si>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</si>
  <si>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</si>
  <si>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</si>
  <si>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</si>
  <si>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</si>
  <si>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</si>
  <si>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</si>
  <si>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</si>
  <si>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</si>
  <si>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</si>
  <si>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</si>
  <si>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</si>
  <si>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</si>
  <si>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</si>
  <si>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</si>
  <si>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</si>
  <si>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</si>
  <si>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</si>
  <si>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</si>
  <si>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</si>
  <si>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</si>
  <si>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</si>
  <si>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</si>
  <si>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</si>
  <si>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</si>
  <si>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</si>
  <si>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</si>
  <si>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</si>
  <si>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</si>
  <si>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</si>
  <si>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713410001T00</t>
  </si>
  <si>
    <t>Izolace tepelná potrubí do dn 50</t>
  </si>
  <si>
    <t>m</t>
  </si>
  <si>
    <t>Vlastní</t>
  </si>
  <si>
    <t>Kalkul</t>
  </si>
  <si>
    <t>POL1_7</t>
  </si>
  <si>
    <t>SPU</t>
  </si>
  <si>
    <t>283771002R</t>
  </si>
  <si>
    <t>pouzdro potrubní tvarovatelné; pěnový polyetylén; vnitřní průměr 12,0 mm; tl. izolace 13,0 mm; provozní teplota  -65 až 90 °C; tepelná vodivost (10°C) 0,0380 W/mK</t>
  </si>
  <si>
    <t>SPCM</t>
  </si>
  <si>
    <t>RTS 18/ I</t>
  </si>
  <si>
    <t>POL3_7</t>
  </si>
  <si>
    <t>283771008R</t>
  </si>
  <si>
    <t>pouzdro potrubní tvarovatelné; pěnový polyetylén; vnitřní průměr 15,0 mm; tl. izolace 20,0 mm; provozní teplota  -65 až 90 °C; tepelná vodivost (10°C) 0,0380 W/mK</t>
  </si>
  <si>
    <t>283771021R</t>
  </si>
  <si>
    <t>pouzdro potrubní tvarovatelné; pěnový polyetylén; vnitřní průměr 18,0 mm; tl. izolace 20,0 mm; provozní teplota  -65 až 90 °C; tepelná vodivost (10°C) 0,0380 W/mK</t>
  </si>
  <si>
    <t>283771032R</t>
  </si>
  <si>
    <t>pouzdro potrubní tvarovatelné; pěnový polyetylén; vnitřní průměr 22,0 mm; tl. izolace 20,0 mm; provozní teplota  -65 až 90 °C; tepelná vodivost (10°C) 0,0380 W/mK</t>
  </si>
  <si>
    <t>283771120R</t>
  </si>
  <si>
    <t>pouzdro potrubní tvarovatelné; pěnový polyetylén; vnitřní průměr 28,0 mm; tl. izolace 20,0 mm; provozní teplota  -65 až 90 °C; tepelná vodivost (10°C) 0,0380 W/mK</t>
  </si>
  <si>
    <t>POL3_</t>
  </si>
  <si>
    <t>998713201R00</t>
  </si>
  <si>
    <t>Přesun hmot pro izolace tepelné v objektech výšky do 6 m</t>
  </si>
  <si>
    <t>800-713</t>
  </si>
  <si>
    <t>POL7_</t>
  </si>
  <si>
    <t>50 m vodorovně</t>
  </si>
  <si>
    <t>SPI</t>
  </si>
  <si>
    <t>904      R01</t>
  </si>
  <si>
    <t>napuštění systému, odvzdušnění</t>
  </si>
  <si>
    <t>hod</t>
  </si>
  <si>
    <t>Indiv</t>
  </si>
  <si>
    <t>POL11_3</t>
  </si>
  <si>
    <t>324      T00</t>
  </si>
  <si>
    <t>Doregulování hydrodynam. tlaků vyvážení topného, systému</t>
  </si>
  <si>
    <t>hodina</t>
  </si>
  <si>
    <t>POL10_0</t>
  </si>
  <si>
    <t>904      R02</t>
  </si>
  <si>
    <t>Hzs-zkousky v ramci montaz.praci Topná zkouška</t>
  </si>
  <si>
    <t>733163101R00</t>
  </si>
  <si>
    <t>Potrubí z měděných trubek měděné potrubí, D 12 mm, s 1,0 mm, pájení pomocí kapilárních pájecích tvarovek</t>
  </si>
  <si>
    <t>800-731</t>
  </si>
  <si>
    <t>včetně tvarovek, bez zednických výpomocí</t>
  </si>
  <si>
    <t>Včetně pomocného lešení o výšce podlahy do 1900 mm a pro zatížení do 1,5 kPa.</t>
  </si>
  <si>
    <t>POP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</si>
  <si>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</si>
  <si>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</si>
  <si>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</si>
  <si>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</si>
  <si>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</si>
  <si>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</si>
  <si>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</si>
  <si>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</si>
  <si>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733291101T00</t>
  </si>
  <si>
    <t>Tlaková zkouška potrubí Cu</t>
  </si>
  <si>
    <t>998733201R00</t>
  </si>
  <si>
    <t>Přesun hmot pro rozvody potrubí v objektech výšky do 6 m</t>
  </si>
  <si>
    <t>POL7_1002</t>
  </si>
  <si>
    <t>734221602T00</t>
  </si>
  <si>
    <t>Mtz ventilů termostat. G 1/2</t>
  </si>
  <si>
    <t>kus</t>
  </si>
  <si>
    <t>734221672T00</t>
  </si>
  <si>
    <t>Mtz hlavice ovládání ventilů termostat.</t>
  </si>
  <si>
    <t>734222611.s</t>
  </si>
  <si>
    <t>MTZ integrované armatury</t>
  </si>
  <si>
    <t>POL1_</t>
  </si>
  <si>
    <t>734261213T00</t>
  </si>
  <si>
    <t>Šroubení  přímé, G 1/2 - montáž</t>
  </si>
  <si>
    <t>73426321S</t>
  </si>
  <si>
    <t>Šroubení regulační dvoutrubkové - montáž</t>
  </si>
  <si>
    <t>55121100134R</t>
  </si>
  <si>
    <t>ventil radiátorový pro topné a chladicí systémy; s přednastavením omezení průtoku, s odečítatelnými hodnotami přednastavení; přímý; DN 15 mm; 1/2"; PN 1,00 MPa; ovládání manuální; pracovní teplota -10 až 120 ° C; k VS = 0,73 m3/h</t>
  </si>
  <si>
    <t>55121152.1S</t>
  </si>
  <si>
    <t>integrovaná armatura rohová - krytka bílá</t>
  </si>
  <si>
    <t>55121152.S</t>
  </si>
  <si>
    <t>HM (Korado) integr. armatura rohová, připojení spodní, včetně term. hlevice ,bílá</t>
  </si>
  <si>
    <t>55127420.OVE1</t>
  </si>
  <si>
    <t>Šroubení Multiflex V  DN 15,přímé  pro tělesa VK,Oventrop, regulační, uzavírací, vypouštěcí</t>
  </si>
  <si>
    <t>55127420.OVE11</t>
  </si>
  <si>
    <t>krytka  šroubení bílá</t>
  </si>
  <si>
    <t>55127552R</t>
  </si>
  <si>
    <t>šroubení radiátorové; regulační, uzavíratelné, s vypouštěním, přednastavitelné; bronz; povrch nikl; d = 15 mm; 1/2"; tvar přímé</t>
  </si>
  <si>
    <t>55137306.AR</t>
  </si>
  <si>
    <t>hlavice termostatická teplota prostoru 6 až 28 °C; ovládání ruční; provedení kapalinová</t>
  </si>
  <si>
    <t>998734201R00</t>
  </si>
  <si>
    <t>Přesun hmot pro armatury v objektech výšky do 6 m</t>
  </si>
  <si>
    <t>735211222.S</t>
  </si>
  <si>
    <t>Registry žebr. montáž, montáž</t>
  </si>
  <si>
    <t>ks</t>
  </si>
  <si>
    <t>735156930R00</t>
  </si>
  <si>
    <t>Otopná tělesa panelová Doplňkové práce pro otopná tělesa panelová tlakové zkoušky , těles třířadých</t>
  </si>
  <si>
    <t>541.S1</t>
  </si>
  <si>
    <t>el.vysoušeč obuvi  MONTÁŽ</t>
  </si>
  <si>
    <t>735156910R00</t>
  </si>
  <si>
    <t>Otopná tělesa panelová Doplňkové práce pro otopná tělesa panelová tlakové zkoušky , těles jednořadých</t>
  </si>
  <si>
    <t>735156920R00</t>
  </si>
  <si>
    <t>Otopná tělesa panelová Doplňkové práce pro otopná tělesa panelová tlakové zkoušky , těles dvouřadých</t>
  </si>
  <si>
    <t>735159111R00</t>
  </si>
  <si>
    <t>Otopná tělesa panelová Montáž otopných těles panelových bez ohledu na počet desek, délky do 1600 mm</t>
  </si>
  <si>
    <t>735179110R00</t>
  </si>
  <si>
    <t>Otopná tělesa koupelnová montáž - otopná tělesa ve specifikaci_x000D_
 topných žebříků</t>
  </si>
  <si>
    <t>735211211S00</t>
  </si>
  <si>
    <t>Registry žebr.oblouk. D 76x3/156 1pramen.500 mm</t>
  </si>
  <si>
    <t>soubor</t>
  </si>
  <si>
    <t>484545080s</t>
  </si>
  <si>
    <t>Stěna otopná Koratherm vertikal K20VM v.1800,dl.144</t>
  </si>
  <si>
    <t>48457356.AR</t>
  </si>
  <si>
    <t>těleso otopné deskové ocelové; čelní deska profilovaná; v = 500 mm; l = 500 mm; hloubka tělesa 47 mm; způsob připojení pravé spodní; počet desek 1 kus; počet přídavných přestupných ploch 0; připojovací rozteč 50 mm; tepel.výkon 257 W</t>
  </si>
  <si>
    <t>48457502.AR</t>
  </si>
  <si>
    <t>těleso otopné deskové ocelové; čelní deska profilovaná; v = 600 mm; l = 500 mm; hloubka tělesa 66 mm; způsob připojení pravé spodní; počet desek 2 kus; počet přídavných přestupných ploch 1; připojovací rozteč 50 mm; tepel.výkon 644 W</t>
  </si>
  <si>
    <t>48457503.AR</t>
  </si>
  <si>
    <t>těleso otopné deskové ocelové; čelní deska profilovaná; v = 600 mm; l = 600 mm; hloubka tělesa 66 mm; způsob připojení pravé spodní; počet desek 2 kus; počet přídavných přestupných ploch 1; připojovací rozteč 50 mm; tepel.výkon 773 W</t>
  </si>
  <si>
    <t>48457504.AR</t>
  </si>
  <si>
    <t>těleso otopné deskové ocelové; čelní deska profilovaná; v = 600 mm; l = 700 mm; hloubka tělesa 66 mm; způsob připojení pravé spodní; počet desek 2 kus; počet přídavných přestupných ploch 1; připojovací rozteč 50 mm; tepel.výkon 902 W</t>
  </si>
  <si>
    <t>48457506.AR</t>
  </si>
  <si>
    <t>těleso otopné deskové ocelové; čelní deska profilovaná; v = 600 mm; l = 900 mm; hloubka tělesa 66 mm; způsob připojení pravé spodní; počet desek 2 kus; počet přídavných přestupných ploch 1; připojovací rozteč 50 mm; tepel.výkon 1 159 W</t>
  </si>
  <si>
    <t>48457578.AR</t>
  </si>
  <si>
    <t>těleso otopné deskové ocelové; čelní deska profilovaná; v = 600 mm; l = 700 mm; hloubka tělesa 100 mm; způsob připojení pravé spodní; počet desek 2 kus; počet přídavných přestupných ploch 2; připojovací rozteč 50 mm; tepel.výkon 1 175 W</t>
  </si>
  <si>
    <t>48457579.AR</t>
  </si>
  <si>
    <t>těleso otopné deskové ocelové; čelní deska profilovaná; v = 600 mm; l = 800 mm; hloubka tělesa 100 mm; způsob připojení pravé spodní; počet desek 2 kus; počet přídavných přestupných ploch 2; připojovací rozteč 50 mm; tepel.výkon 1 343 W</t>
  </si>
  <si>
    <t>48457591R</t>
  </si>
  <si>
    <t>těleso otopné deskové ocelové; čelní deska profilovaná; v = 900 mm; l = 400 mm; hloubka tělesa 100 mm; způsob připojení pravé spodní; počet desek 2 kus; počet přídavných přestupných ploch 2; připojovací rozteč 50 mm; tepel.výkon 925 W</t>
  </si>
  <si>
    <t>48458776R</t>
  </si>
  <si>
    <t>těleso otopné deskové ocelové; čelní deska hladká; v = 900 mm; l = 1 000 mm; hloubka tělesa 157 mm; způsob připojení pravé spodní; počet desek 3 kus; počet přídavných přestupných ploch 3; připojovací rozteč 50 mm; tepel.výkon 3 231 W</t>
  </si>
  <si>
    <t>54132109S</t>
  </si>
  <si>
    <t>KORALUX LINEAR CLASSIC -KLCM 1500.600</t>
  </si>
  <si>
    <t>54151120.S3</t>
  </si>
  <si>
    <t>el.vysoušeč obuvi 60W, IP 4, 230V,, š.340mm L=700, BO LINE</t>
  </si>
  <si>
    <t>767995101R00</t>
  </si>
  <si>
    <t>Výroba a montáž atypických kovovových doplňků staveb hmotnosti do 5 kg</t>
  </si>
  <si>
    <t>kg</t>
  </si>
  <si>
    <t>800-767</t>
  </si>
  <si>
    <t>48485215.S</t>
  </si>
  <si>
    <t>dopňkové kovové konstrukce, uchycení potrubí,</t>
  </si>
  <si>
    <t>POL11_1</t>
  </si>
  <si>
    <t>783122510R00</t>
  </si>
  <si>
    <t>Nátěry ocelových konstrukcí syntetické A - ocelová konstrukce těžká, dvojnásobné + 1x email</t>
  </si>
  <si>
    <t>m2</t>
  </si>
  <si>
    <t>800-783</t>
  </si>
  <si>
    <t>na vzduchu schnoucí</t>
  </si>
  <si>
    <t>SUM</t>
  </si>
  <si>
    <t>CZ-CPA:</t>
  </si>
  <si>
    <t>43</t>
  </si>
  <si>
    <t>Specializované stavební práce</t>
  </si>
  <si>
    <t>43.2</t>
  </si>
  <si>
    <t>Elektroinstalační, instalatérské a ostatní stavebně instalační práce</t>
  </si>
  <si>
    <t>END</t>
  </si>
  <si>
    <t>998131111</t>
  </si>
  <si>
    <t>Přesun hmot pro odkouření</t>
  </si>
  <si>
    <t>kmpl.</t>
  </si>
  <si>
    <t>484_0011</t>
  </si>
  <si>
    <t>rozšíření AM1 pro ovládání cirkulačního čerpadla</t>
  </si>
  <si>
    <t>POL3_1</t>
  </si>
  <si>
    <t>484_00121</t>
  </si>
  <si>
    <t>AZ průchodka plochou  střechou 60/100 černá</t>
  </si>
  <si>
    <t>484_0012121</t>
  </si>
  <si>
    <t>upevňovací sada pro stř.tašku</t>
  </si>
  <si>
    <t>484_00131</t>
  </si>
  <si>
    <t>revizní kus přímý 60/100</t>
  </si>
  <si>
    <t>484_00141</t>
  </si>
  <si>
    <t>AZ trubka 1m 60/100</t>
  </si>
  <si>
    <t>484_001511</t>
  </si>
  <si>
    <t>univerzální střešní taška D=125 černá</t>
  </si>
  <si>
    <t>montáž kotle</t>
  </si>
  <si>
    <t>484_1</t>
  </si>
  <si>
    <t>uvedení do provozu</t>
  </si>
  <si>
    <t>484_0010</t>
  </si>
  <si>
    <t>rozšíření EA1</t>
  </si>
  <si>
    <t>484_0012</t>
  </si>
  <si>
    <t>Kotel  kondenzační, nástěnný,  Viessmann Vitodens 200-W,B2HB 12,6-26 kW</t>
  </si>
  <si>
    <t>998731201R00</t>
  </si>
  <si>
    <t>Přesun hmot pro kotelny umístěné ve výšce (hloubce) do 6 m</t>
  </si>
  <si>
    <t>vodorovně do 50 m</t>
  </si>
  <si>
    <t>732219301S00</t>
  </si>
  <si>
    <t>Montáž ohříváků vody stojat.</t>
  </si>
  <si>
    <t>48438812S</t>
  </si>
  <si>
    <t>Ohřívač TUV zásobníkový Viessmann  Vitocel 100-W CVBB</t>
  </si>
  <si>
    <t>998732201R00</t>
  </si>
  <si>
    <t>Přesun hmot pro strojovny v objektech výšky do 6 m</t>
  </si>
  <si>
    <t>734209103R00</t>
  </si>
  <si>
    <t>Montáž závitových armatur armatury ve specifikaci s jedním závitem, G 1/2"</t>
  </si>
  <si>
    <t>734209115R00</t>
  </si>
  <si>
    <t>Montáž závitových armatur armatury ve specifikaci se dvěma závity, G 1"</t>
  </si>
  <si>
    <t>RTS 15/ II</t>
  </si>
  <si>
    <t>734221415T00</t>
  </si>
  <si>
    <t>Ventily regulační závitové - montáž G 1"</t>
  </si>
  <si>
    <t>03</t>
  </si>
  <si>
    <t>Ventil vyvažovací DN25,vypouštěcí, uzavírací, včetně měřicích koncovek</t>
  </si>
  <si>
    <t>55113434.AR</t>
  </si>
  <si>
    <t>kohout kulový plnoprůtokový; PN 35; 1 "; ovládání páčka</t>
  </si>
  <si>
    <t>5511356971R</t>
  </si>
  <si>
    <t>kohout kulový vypouštěcí s hadicovou vývodkou a zátkou; PN 10; 1/2 "</t>
  </si>
  <si>
    <t>551135723R</t>
  </si>
  <si>
    <t>ventil zpětný pro rozvod vytápění a sanity; PN 16; DN 25 mm</t>
  </si>
  <si>
    <t>5511361551R</t>
  </si>
  <si>
    <t>filtr závitový pro topné systémy; 1"; PN 16; závit vnitřní - vnitřní</t>
  </si>
  <si>
    <t>01</t>
  </si>
  <si>
    <t>konstrukce pomocné zámečnické ( závěsy, podpěry)</t>
  </si>
  <si>
    <t>783225100R00</t>
  </si>
  <si>
    <t xml:space="preserve">Nátěry kov.stavebních doplňk.konstrukcí syntetické dvojnásobné + 1x email,  </t>
  </si>
  <si>
    <t>930      T00</t>
  </si>
  <si>
    <t>Hzs-doprava osob</t>
  </si>
  <si>
    <t>kpl.</t>
  </si>
  <si>
    <t>950      T00</t>
  </si>
  <si>
    <t>Hzs - Koordinace s ostatními profesemi</t>
  </si>
  <si>
    <t>POL10_</t>
  </si>
  <si>
    <t>M64</t>
  </si>
  <si>
    <t>Hzs-projekt skutečný stav</t>
  </si>
  <si>
    <t xml:space="preserve">hod   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</si>
  <si>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</si>
  <si>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</si>
  <si>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</si>
  <si>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</si>
  <si>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</si>
  <si>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 xml:space="preserve">Ohřívač TUV zásobníkový </t>
  </si>
  <si>
    <t>Kotel  kondenzační, nástěnný, 26 kW s montážní sadou</t>
  </si>
  <si>
    <t>Poznámka k standardunových budov  ZZS JmK</t>
  </si>
  <si>
    <t>Ceník výrobce</t>
  </si>
  <si>
    <t>Rekonstrukce výjezdové základny ZZS JmK v Šumné</t>
  </si>
  <si>
    <t>Jihomoravský krak</t>
  </si>
  <si>
    <t>Žerotínovo náměstí 3, 601 82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</si>
</sst>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Font="1" applyBorder="1"/>
    <xf numFmtId="0" fontId="16" fillId="0" borderId="37" xfId="0" applyFont="1" applyBorder="1" applyAlignment="1">
      <alignment vertical="top"/>
    </xf>
    <xf numFmtId="49" fontId="0" fillId="0" borderId="37" xfId="0" applyNumberFormat="1" applyBorder="1"/>
    <xf numFmtId="49" fontId="16" fillId="0" borderId="37" xfId="0" applyNumberFormat="1" applyFont="1" applyBorder="1" applyAlignment="1">
      <alignment horizontal="left" vertical="top" wrapText="1"/>
    </xf>
    <xf numFmtId="0" fontId="16" fillId="0" borderId="37" xfId="0" applyFont="1" applyBorder="1"/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password="986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Normal="100" zoomScaleSheetLayoutView="75" workbookViewId="0">
      <selection activeCell="M17" sqref="M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6" t="s">
        <v>41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79" t="s">
        <v>22</v>
      </c>
      <c r="C2" s="80"/>
      <c r="D2" s="81" t="s">
        <v>44</v>
      </c>
      <c r="E2" s="212" t="s">
        <v>325</v>
      </c>
      <c r="F2" s="213"/>
      <c r="G2" s="213"/>
      <c r="H2" s="213"/>
      <c r="I2" s="213"/>
      <c r="J2" s="214"/>
      <c r="O2" s="2"/>
    </row>
    <row r="3" spans="1:15" ht="27" hidden="1" customHeight="1" x14ac:dyDescent="0.2">
      <c r="A3" s="3"/>
      <c r="B3" s="82"/>
      <c r="C3" s="80"/>
      <c r="D3" s="83"/>
      <c r="E3" s="215"/>
      <c r="F3" s="216"/>
      <c r="G3" s="216"/>
      <c r="H3" s="216"/>
      <c r="I3" s="216"/>
      <c r="J3" s="217"/>
    </row>
    <row r="4" spans="1:15" ht="23.25" customHeight="1" x14ac:dyDescent="0.2">
      <c r="A4" s="3"/>
      <c r="B4" s="84"/>
      <c r="C4" s="85"/>
      <c r="D4" s="86"/>
      <c r="E4" s="204"/>
      <c r="F4" s="204"/>
      <c r="G4" s="204"/>
      <c r="H4" s="204"/>
      <c r="I4" s="204"/>
      <c r="J4" s="205"/>
    </row>
    <row r="5" spans="1:15" ht="24" customHeight="1" x14ac:dyDescent="0.2">
      <c r="A5" s="3"/>
      <c r="B5" s="47" t="s">
        <v>42</v>
      </c>
      <c r="C5" s="4"/>
      <c r="D5" s="32" t="s">
        <v>326</v>
      </c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 t="s">
        <v>327</v>
      </c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9"/>
      <c r="E11" s="219"/>
      <c r="F11" s="219"/>
      <c r="G11" s="219"/>
      <c r="H11" s="27" t="s">
        <v>40</v>
      </c>
      <c r="I11" s="88"/>
      <c r="J11" s="10"/>
    </row>
    <row r="12" spans="1:15" ht="15.75" customHeight="1" x14ac:dyDescent="0.2">
      <c r="A12" s="3"/>
      <c r="B12" s="41"/>
      <c r="C12" s="25"/>
      <c r="D12" s="202"/>
      <c r="E12" s="202"/>
      <c r="F12" s="202"/>
      <c r="G12" s="202"/>
      <c r="H12" s="27" t="s">
        <v>34</v>
      </c>
      <c r="I12" s="88"/>
      <c r="J12" s="10"/>
    </row>
    <row r="13" spans="1:15" ht="15.75" customHeight="1" x14ac:dyDescent="0.2">
      <c r="A13" s="3"/>
      <c r="B13" s="42"/>
      <c r="C13" s="87"/>
      <c r="D13" s="203"/>
      <c r="E13" s="203"/>
      <c r="F13" s="203"/>
      <c r="G13" s="203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218"/>
      <c r="F15" s="218"/>
      <c r="G15" s="220"/>
      <c r="H15" s="220"/>
      <c r="I15" s="220" t="s">
        <v>29</v>
      </c>
      <c r="J15" s="221"/>
    </row>
    <row r="16" spans="1:15" ht="23.25" customHeight="1" x14ac:dyDescent="0.2">
      <c r="A16" s="140" t="s">
        <v>24</v>
      </c>
      <c r="B16" s="57" t="s">
        <v>24</v>
      </c>
      <c r="C16" s="58"/>
      <c r="D16" s="59"/>
      <c r="E16" s="195"/>
      <c r="F16" s="196"/>
      <c r="G16" s="195"/>
      <c r="H16" s="196"/>
      <c r="I16" s="195">
        <f>SUMIF(F51:F61,A16,I51:I61)+SUMIF(F51:F61,"PSU",I51:I61)</f>
        <v>0</v>
      </c>
      <c r="J16" s="197"/>
    </row>
    <row r="17" spans="1:10" ht="23.25" customHeight="1" x14ac:dyDescent="0.2">
      <c r="A17" s="140" t="s">
        <v>25</v>
      </c>
      <c r="B17" s="57" t="s">
        <v>25</v>
      </c>
      <c r="C17" s="58"/>
      <c r="D17" s="59"/>
      <c r="E17" s="195"/>
      <c r="F17" s="196"/>
      <c r="G17" s="195"/>
      <c r="H17" s="196"/>
      <c r="I17" s="195">
        <f>SUMIF(F51:F61,A17,I51:I61)</f>
        <v>0</v>
      </c>
      <c r="J17" s="197"/>
    </row>
    <row r="18" spans="1:10" ht="23.25" customHeight="1" x14ac:dyDescent="0.2">
      <c r="A18" s="140" t="s">
        <v>26</v>
      </c>
      <c r="B18" s="57" t="s">
        <v>26</v>
      </c>
      <c r="C18" s="58"/>
      <c r="D18" s="59"/>
      <c r="E18" s="195"/>
      <c r="F18" s="196"/>
      <c r="G18" s="195"/>
      <c r="H18" s="196"/>
      <c r="I18" s="195">
        <f>SUMIF(F51:F61,A18,I51:I61)</f>
        <v>0</v>
      </c>
      <c r="J18" s="197"/>
    </row>
    <row r="19" spans="1:10" ht="23.25" customHeight="1" x14ac:dyDescent="0.2">
      <c r="A19" s="140" t="s">
        <v>79</v>
      </c>
      <c r="B19" s="57" t="s">
        <v>27</v>
      </c>
      <c r="C19" s="58"/>
      <c r="D19" s="59"/>
      <c r="E19" s="195"/>
      <c r="F19" s="196"/>
      <c r="G19" s="195"/>
      <c r="H19" s="196"/>
      <c r="I19" s="195">
        <f>SUMIF(F51:F61,A19,I51:I61)</f>
        <v>0</v>
      </c>
      <c r="J19" s="197"/>
    </row>
    <row r="20" spans="1:10" ht="23.25" customHeight="1" x14ac:dyDescent="0.2">
      <c r="A20" s="140" t="s">
        <v>80</v>
      </c>
      <c r="B20" s="57" t="s">
        <v>28</v>
      </c>
      <c r="C20" s="58"/>
      <c r="D20" s="59"/>
      <c r="E20" s="195"/>
      <c r="F20" s="196"/>
      <c r="G20" s="195"/>
      <c r="H20" s="196"/>
      <c r="I20" s="195">
        <f>SUMIF(F51:F61,A20,I51:I61)</f>
        <v>0</v>
      </c>
      <c r="J20" s="197"/>
    </row>
    <row r="21" spans="1:10" ht="23.25" customHeight="1" x14ac:dyDescent="0.2">
      <c r="A21" s="3"/>
      <c r="B21" s="74" t="s">
        <v>29</v>
      </c>
      <c r="C21" s="75"/>
      <c r="D21" s="76"/>
      <c r="E21" s="198"/>
      <c r="F21" s="222"/>
      <c r="G21" s="198"/>
      <c r="H21" s="222"/>
      <c r="I21" s="198">
        <f>SUM(I16:J20)</f>
        <v>0</v>
      </c>
      <c r="J21" s="1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193">
        <f>ZakladDPHSniVypocet</f>
        <v>0</v>
      </c>
      <c r="H23" s="194"/>
      <c r="I23" s="194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191">
        <f>A23</f>
        <v>0</v>
      </c>
      <c r="H24" s="192"/>
      <c r="I24" s="192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193">
        <f>ZakladDPHZaklVypocet</f>
        <v>0</v>
      </c>
      <c r="H25" s="194"/>
      <c r="I25" s="194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09">
        <f>A25</f>
        <v>0</v>
      </c>
      <c r="H26" s="210"/>
      <c r="I26" s="210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11">
        <f>CenaCelkem-(ZakladDPHSni+DPHSni+ZakladDPHZakl+DPHZakl)</f>
        <v>0</v>
      </c>
      <c r="H27" s="211"/>
      <c r="I27" s="211"/>
      <c r="J27" s="63" t="str">
        <f t="shared" si="0"/>
        <v>CZK</v>
      </c>
    </row>
    <row r="28" spans="1:10" ht="27.75" hidden="1" customHeight="1" thickBot="1" x14ac:dyDescent="0.25">
      <c r="A28" s="3"/>
      <c r="B28" s="117" t="s">
        <v>23</v>
      </c>
      <c r="C28" s="118"/>
      <c r="D28" s="118"/>
      <c r="E28" s="119"/>
      <c r="F28" s="120"/>
      <c r="G28" s="201">
        <f>ZakladDPHSniVypocet+ZakladDPHZaklVypocet</f>
        <v>0</v>
      </c>
      <c r="H28" s="201"/>
      <c r="I28" s="201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35</v>
      </c>
      <c r="C29" s="122"/>
      <c r="D29" s="122"/>
      <c r="E29" s="122"/>
      <c r="F29" s="122"/>
      <c r="G29" s="200">
        <f>A27</f>
        <v>0</v>
      </c>
      <c r="H29" s="200"/>
      <c r="I29" s="200"/>
      <c r="J29" s="123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43427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90" t="s">
        <v>2</v>
      </c>
      <c r="E35" s="190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46</v>
      </c>
      <c r="C39" s="223"/>
      <c r="D39" s="224"/>
      <c r="E39" s="224"/>
      <c r="F39" s="104">
        <f>'SO101 R175617643 Pol'!AE134+'SO101 R175617644 Pol'!AE97+'SO101 R175717645 Pol'!AE19</f>
        <v>0</v>
      </c>
      <c r="G39" s="105">
        <f>'SO101 R175617643 Pol'!AF134+'SO101 R175617644 Pol'!AF97+'SO101 R175717645 Pol'!AF19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47</v>
      </c>
      <c r="C40" s="225" t="s">
        <v>48</v>
      </c>
      <c r="D40" s="226"/>
      <c r="E40" s="226"/>
      <c r="F40" s="109">
        <f>'SO101 R175617643 Pol'!AE134+'SO101 R175617644 Pol'!AE97+'SO101 R175717645 Pol'!AE19</f>
        <v>0</v>
      </c>
      <c r="G40" s="110">
        <f>'SO101 R175617643 Pol'!AF134+'SO101 R175617644 Pol'!AF97+'SO101 R175717645 Pol'!AF19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49</v>
      </c>
      <c r="C41" s="223" t="s">
        <v>50</v>
      </c>
      <c r="D41" s="224"/>
      <c r="E41" s="224"/>
      <c r="F41" s="113">
        <f>'SO101 R175617643 Pol'!AE134</f>
        <v>0</v>
      </c>
      <c r="G41" s="106">
        <f>'SO101 R175617643 Pol'!AF134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51</v>
      </c>
      <c r="C42" s="223" t="s">
        <v>52</v>
      </c>
      <c r="D42" s="224"/>
      <c r="E42" s="224"/>
      <c r="F42" s="113">
        <f>'SO101 R175617644 Pol'!AE97</f>
        <v>0</v>
      </c>
      <c r="G42" s="106">
        <f>'SO101 R175617644 Pol'!AF97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53</v>
      </c>
      <c r="C43" s="223" t="s">
        <v>54</v>
      </c>
      <c r="D43" s="224"/>
      <c r="E43" s="224"/>
      <c r="F43" s="113">
        <f>'SO101 R175717645 Pol'!AE19</f>
        <v>0</v>
      </c>
      <c r="G43" s="106">
        <f>'SO101 R175717645 Pol'!AF19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227" t="s">
        <v>55</v>
      </c>
      <c r="C44" s="228"/>
      <c r="D44" s="228"/>
      <c r="E44" s="229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57</v>
      </c>
    </row>
    <row r="50" spans="1:10" ht="25.5" customHeight="1" x14ac:dyDescent="0.2">
      <c r="A50" s="125"/>
      <c r="B50" s="128" t="s">
        <v>17</v>
      </c>
      <c r="C50" s="128" t="s">
        <v>5</v>
      </c>
      <c r="D50" s="129"/>
      <c r="E50" s="129"/>
      <c r="F50" s="130" t="s">
        <v>58</v>
      </c>
      <c r="G50" s="130"/>
      <c r="H50" s="130"/>
      <c r="I50" s="130" t="s">
        <v>29</v>
      </c>
      <c r="J50" s="130" t="s">
        <v>0</v>
      </c>
    </row>
    <row r="51" spans="1:10" ht="25.5" customHeight="1" x14ac:dyDescent="0.2">
      <c r="A51" s="126"/>
      <c r="B51" s="131" t="s">
        <v>59</v>
      </c>
      <c r="C51" s="230" t="s">
        <v>60</v>
      </c>
      <c r="D51" s="231"/>
      <c r="E51" s="231"/>
      <c r="F51" s="136" t="s">
        <v>24</v>
      </c>
      <c r="G51" s="137"/>
      <c r="H51" s="137"/>
      <c r="I51" s="137">
        <f>'SO101 R175617644 Pol'!G8</f>
        <v>0</v>
      </c>
      <c r="J51" s="134" t="str">
        <f>IF(I62=0,"",I51/I62*100)</f>
        <v/>
      </c>
    </row>
    <row r="52" spans="1:10" ht="25.5" customHeight="1" x14ac:dyDescent="0.2">
      <c r="A52" s="126"/>
      <c r="B52" s="131" t="s">
        <v>61</v>
      </c>
      <c r="C52" s="230" t="s">
        <v>62</v>
      </c>
      <c r="D52" s="231"/>
      <c r="E52" s="231"/>
      <c r="F52" s="136" t="s">
        <v>25</v>
      </c>
      <c r="G52" s="137"/>
      <c r="H52" s="137"/>
      <c r="I52" s="137">
        <f>'SO101 R175617643 Pol'!G8+'SO101 R175617644 Pol'!G23</f>
        <v>0</v>
      </c>
      <c r="J52" s="134" t="str">
        <f>IF(I62=0,"",I52/I62*100)</f>
        <v/>
      </c>
    </row>
    <row r="53" spans="1:10" ht="25.5" customHeight="1" x14ac:dyDescent="0.2">
      <c r="A53" s="126"/>
      <c r="B53" s="131" t="s">
        <v>63</v>
      </c>
      <c r="C53" s="230" t="s">
        <v>64</v>
      </c>
      <c r="D53" s="231"/>
      <c r="E53" s="231"/>
      <c r="F53" s="136" t="s">
        <v>25</v>
      </c>
      <c r="G53" s="137"/>
      <c r="H53" s="137"/>
      <c r="I53" s="137">
        <f>'SO101 R175617643 Pol'!G24</f>
        <v>0</v>
      </c>
      <c r="J53" s="134" t="str">
        <f>IF(I62=0,"",I53/I62*100)</f>
        <v/>
      </c>
    </row>
    <row r="54" spans="1:10" ht="25.5" customHeight="1" x14ac:dyDescent="0.2">
      <c r="A54" s="126"/>
      <c r="B54" s="131" t="s">
        <v>65</v>
      </c>
      <c r="C54" s="230" t="s">
        <v>66</v>
      </c>
      <c r="D54" s="231"/>
      <c r="E54" s="231"/>
      <c r="F54" s="136" t="s">
        <v>25</v>
      </c>
      <c r="G54" s="137"/>
      <c r="H54" s="137"/>
      <c r="I54" s="137">
        <f>'SO101 R175617644 Pol'!G31</f>
        <v>0</v>
      </c>
      <c r="J54" s="134" t="str">
        <f>IF(I62=0,"",I54/I62*100)</f>
        <v/>
      </c>
    </row>
    <row r="55" spans="1:10" ht="25.5" customHeight="1" x14ac:dyDescent="0.2">
      <c r="A55" s="126"/>
      <c r="B55" s="131" t="s">
        <v>67</v>
      </c>
      <c r="C55" s="230" t="s">
        <v>68</v>
      </c>
      <c r="D55" s="231"/>
      <c r="E55" s="231"/>
      <c r="F55" s="136" t="s">
        <v>25</v>
      </c>
      <c r="G55" s="137"/>
      <c r="H55" s="137"/>
      <c r="I55" s="137">
        <f>'SO101 R175617644 Pol'!G51</f>
        <v>0</v>
      </c>
      <c r="J55" s="134" t="str">
        <f>IF(I62=0,"",I55/I62*100)</f>
        <v/>
      </c>
    </row>
    <row r="56" spans="1:10" ht="25.5" customHeight="1" x14ac:dyDescent="0.2">
      <c r="A56" s="126"/>
      <c r="B56" s="131" t="s">
        <v>69</v>
      </c>
      <c r="C56" s="230" t="s">
        <v>70</v>
      </c>
      <c r="D56" s="231"/>
      <c r="E56" s="231"/>
      <c r="F56" s="136" t="s">
        <v>25</v>
      </c>
      <c r="G56" s="137"/>
      <c r="H56" s="137"/>
      <c r="I56" s="137">
        <f>'SO101 R175617643 Pol'!G31+'SO101 R175617644 Pol'!G58</f>
        <v>0</v>
      </c>
      <c r="J56" s="134" t="str">
        <f>IF(I62=0,"",I56/I62*100)</f>
        <v/>
      </c>
    </row>
    <row r="57" spans="1:10" ht="25.5" customHeight="1" x14ac:dyDescent="0.2">
      <c r="A57" s="126"/>
      <c r="B57" s="131" t="s">
        <v>71</v>
      </c>
      <c r="C57" s="230" t="s">
        <v>72</v>
      </c>
      <c r="D57" s="231"/>
      <c r="E57" s="231"/>
      <c r="F57" s="136" t="s">
        <v>25</v>
      </c>
      <c r="G57" s="137"/>
      <c r="H57" s="137"/>
      <c r="I57" s="137">
        <f>'SO101 R175617643 Pol'!G56+'SO101 R175617644 Pol'!G67</f>
        <v>0</v>
      </c>
      <c r="J57" s="134" t="str">
        <f>IF(I62=0,"",I57/I62*100)</f>
        <v/>
      </c>
    </row>
    <row r="58" spans="1:10" ht="25.5" customHeight="1" x14ac:dyDescent="0.2">
      <c r="A58" s="126"/>
      <c r="B58" s="131" t="s">
        <v>73</v>
      </c>
      <c r="C58" s="230" t="s">
        <v>74</v>
      </c>
      <c r="D58" s="231"/>
      <c r="E58" s="231"/>
      <c r="F58" s="136" t="s">
        <v>25</v>
      </c>
      <c r="G58" s="137"/>
      <c r="H58" s="137"/>
      <c r="I58" s="137">
        <f>'SO101 R175617643 Pol'!G83</f>
        <v>0</v>
      </c>
      <c r="J58" s="134" t="str">
        <f>IF(I62=0,"",I58/I62*100)</f>
        <v/>
      </c>
    </row>
    <row r="59" spans="1:10" ht="25.5" customHeight="1" x14ac:dyDescent="0.2">
      <c r="A59" s="126"/>
      <c r="B59" s="131" t="s">
        <v>75</v>
      </c>
      <c r="C59" s="230" t="s">
        <v>76</v>
      </c>
      <c r="D59" s="231"/>
      <c r="E59" s="231"/>
      <c r="F59" s="136" t="s">
        <v>25</v>
      </c>
      <c r="G59" s="137"/>
      <c r="H59" s="137"/>
      <c r="I59" s="137">
        <f>'SO101 R175617643 Pol'!G124+'SO101 R175617644 Pol'!G88</f>
        <v>0</v>
      </c>
      <c r="J59" s="134" t="str">
        <f>IF(I62=0,"",I59/I62*100)</f>
        <v/>
      </c>
    </row>
    <row r="60" spans="1:10" ht="25.5" customHeight="1" x14ac:dyDescent="0.2">
      <c r="A60" s="126"/>
      <c r="B60" s="131" t="s">
        <v>77</v>
      </c>
      <c r="C60" s="230" t="s">
        <v>78</v>
      </c>
      <c r="D60" s="231"/>
      <c r="E60" s="231"/>
      <c r="F60" s="136" t="s">
        <v>25</v>
      </c>
      <c r="G60" s="137"/>
      <c r="H60" s="137"/>
      <c r="I60" s="137">
        <f>'SO101 R175617643 Pol'!G129+'SO101 R175617644 Pol'!G93</f>
        <v>0</v>
      </c>
      <c r="J60" s="134" t="str">
        <f>IF(I62=0,"",I60/I62*100)</f>
        <v/>
      </c>
    </row>
    <row r="61" spans="1:10" ht="25.5" customHeight="1" x14ac:dyDescent="0.2">
      <c r="A61" s="126"/>
      <c r="B61" s="131" t="s">
        <v>79</v>
      </c>
      <c r="C61" s="230" t="s">
        <v>27</v>
      </c>
      <c r="D61" s="231"/>
      <c r="E61" s="231"/>
      <c r="F61" s="136" t="s">
        <v>79</v>
      </c>
      <c r="G61" s="137"/>
      <c r="H61" s="137"/>
      <c r="I61" s="137">
        <f>'SO101 R175717645 Pol'!G8</f>
        <v>0</v>
      </c>
      <c r="J61" s="134" t="str">
        <f>IF(I62=0,"",I61/I62*100)</f>
        <v/>
      </c>
    </row>
    <row r="62" spans="1:10" ht="25.5" customHeight="1" x14ac:dyDescent="0.2">
      <c r="A62" s="127"/>
      <c r="B62" s="132" t="s">
        <v>1</v>
      </c>
      <c r="C62" s="132"/>
      <c r="D62" s="133"/>
      <c r="E62" s="133"/>
      <c r="F62" s="138"/>
      <c r="G62" s="139"/>
      <c r="H62" s="139"/>
      <c r="I62" s="139">
        <f>SUM(I51:I61)</f>
        <v>0</v>
      </c>
      <c r="J62" s="135">
        <f>SUM(J51:J61)</f>
        <v>0</v>
      </c>
    </row>
    <row r="63" spans="1:10" x14ac:dyDescent="0.2">
      <c r="F63" s="91"/>
      <c r="G63" s="90"/>
      <c r="H63" s="91"/>
      <c r="I63" s="90"/>
      <c r="J63" s="92"/>
    </row>
    <row r="64" spans="1:10" x14ac:dyDescent="0.2">
      <c r="F64" s="91"/>
      <c r="G64" s="90"/>
      <c r="H64" s="91"/>
      <c r="I64" s="90"/>
      <c r="J64" s="92"/>
    </row>
    <row r="65" spans="6:10" x14ac:dyDescent="0.2">
      <c r="F65" s="91"/>
      <c r="G65" s="90"/>
      <c r="H65" s="91"/>
      <c r="I65" s="90"/>
      <c r="J65" s="92"/>
    </row>
  </sheetData>
  <sheetProtection algorithmName="SHA-512" hashValue="pKFj31JiBjsaDC2n2eSHOXeyhg4Dwd11fs6hK/BCGKCPnE5JV46YU7cEBx1mhSBOpNimbyHEe+GtJ4HExSNlww==" saltValue="OOsiKD82Ssh2dGSl9aQU2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0:E60"/>
    <mergeCell ref="C61:E61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78" t="s">
        <v>7</v>
      </c>
      <c r="B2" s="77"/>
      <c r="C2" s="234"/>
      <c r="D2" s="234"/>
      <c r="E2" s="234"/>
      <c r="F2" s="234"/>
      <c r="G2" s="235"/>
    </row>
    <row r="3" spans="1:7" ht="24.95" customHeight="1" x14ac:dyDescent="0.2">
      <c r="A3" s="78" t="s">
        <v>8</v>
      </c>
      <c r="B3" s="77"/>
      <c r="C3" s="234"/>
      <c r="D3" s="234"/>
      <c r="E3" s="234"/>
      <c r="F3" s="234"/>
      <c r="G3" s="235"/>
    </row>
    <row r="4" spans="1:7" ht="24.95" customHeight="1" x14ac:dyDescent="0.2">
      <c r="A4" s="78" t="s">
        <v>9</v>
      </c>
      <c r="B4" s="77"/>
      <c r="C4" s="234"/>
      <c r="D4" s="234"/>
      <c r="E4" s="234"/>
      <c r="F4" s="234"/>
      <c r="G4" s="235"/>
    </row>
    <row r="5" spans="1:7" x14ac:dyDescent="0.2">
      <c r="B5" s="6"/>
      <c r="C5" s="7"/>
      <c r="D5" s="8"/>
    </row>
  </sheetData>
  <sheetProtection password="986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9" activePane="bottomLeft" state="frozen"/>
      <selection pane="bottomLeft" activeCell="C135" sqref="C135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81</v>
      </c>
      <c r="B1" s="238"/>
      <c r="C1" s="238"/>
      <c r="D1" s="238"/>
      <c r="E1" s="238"/>
      <c r="F1" s="238"/>
      <c r="G1" s="238"/>
      <c r="AG1" t="s">
        <v>82</v>
      </c>
    </row>
    <row r="2" spans="1:60" ht="24.95" customHeight="1" x14ac:dyDescent="0.2">
      <c r="A2" s="142" t="s">
        <v>7</v>
      </c>
      <c r="B2" s="77" t="s">
        <v>44</v>
      </c>
      <c r="C2" s="239" t="s">
        <v>45</v>
      </c>
      <c r="D2" s="240"/>
      <c r="E2" s="240"/>
      <c r="F2" s="240"/>
      <c r="G2" s="241"/>
      <c r="AG2" t="s">
        <v>83</v>
      </c>
    </row>
    <row r="3" spans="1:60" ht="24.95" customHeight="1" x14ac:dyDescent="0.2">
      <c r="A3" s="142" t="s">
        <v>8</v>
      </c>
      <c r="B3" s="77" t="s">
        <v>47</v>
      </c>
      <c r="C3" s="239" t="s">
        <v>48</v>
      </c>
      <c r="D3" s="240"/>
      <c r="E3" s="240"/>
      <c r="F3" s="240"/>
      <c r="G3" s="241"/>
      <c r="AC3" s="89" t="s">
        <v>83</v>
      </c>
      <c r="AG3" t="s">
        <v>84</v>
      </c>
    </row>
    <row r="4" spans="1:60" ht="24.95" customHeight="1" x14ac:dyDescent="0.2">
      <c r="A4" s="143" t="s">
        <v>9</v>
      </c>
      <c r="B4" s="144" t="s">
        <v>49</v>
      </c>
      <c r="C4" s="242" t="s">
        <v>50</v>
      </c>
      <c r="D4" s="243"/>
      <c r="E4" s="243"/>
      <c r="F4" s="243"/>
      <c r="G4" s="244"/>
      <c r="AG4" t="s">
        <v>85</v>
      </c>
    </row>
    <row r="5" spans="1:60" x14ac:dyDescent="0.2">
      <c r="D5" s="141"/>
    </row>
    <row r="6" spans="1:60" ht="38.25" x14ac:dyDescent="0.2">
      <c r="A6" s="146" t="s">
        <v>86</v>
      </c>
      <c r="B6" s="148" t="s">
        <v>87</v>
      </c>
      <c r="C6" s="148" t="s">
        <v>88</v>
      </c>
      <c r="D6" s="147" t="s">
        <v>89</v>
      </c>
      <c r="E6" s="146" t="s">
        <v>90</v>
      </c>
      <c r="F6" s="145" t="s">
        <v>91</v>
      </c>
      <c r="G6" s="146" t="s">
        <v>29</v>
      </c>
      <c r="H6" s="149" t="s">
        <v>30</v>
      </c>
      <c r="I6" s="149" t="s">
        <v>92</v>
      </c>
      <c r="J6" s="149" t="s">
        <v>31</v>
      </c>
      <c r="K6" s="149" t="s">
        <v>93</v>
      </c>
      <c r="L6" s="149" t="s">
        <v>94</v>
      </c>
      <c r="M6" s="149" t="s">
        <v>95</v>
      </c>
      <c r="N6" s="149" t="s">
        <v>96</v>
      </c>
      <c r="O6" s="149" t="s">
        <v>97</v>
      </c>
      <c r="P6" s="149" t="s">
        <v>98</v>
      </c>
      <c r="Q6" s="149" t="s">
        <v>99</v>
      </c>
      <c r="R6" s="149" t="s">
        <v>100</v>
      </c>
      <c r="S6" s="149" t="s">
        <v>101</v>
      </c>
      <c r="T6" s="149" t="s">
        <v>102</v>
      </c>
      <c r="U6" s="149" t="s">
        <v>103</v>
      </c>
      <c r="V6" s="149" t="s">
        <v>104</v>
      </c>
      <c r="W6" s="149" t="s">
        <v>105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106</v>
      </c>
      <c r="B8" s="164" t="s">
        <v>61</v>
      </c>
      <c r="C8" s="178" t="s">
        <v>62</v>
      </c>
      <c r="D8" s="165"/>
      <c r="E8" s="166"/>
      <c r="F8" s="167"/>
      <c r="G8" s="167">
        <f>SUMIF(AG9:AG23,"&lt;&gt;NOR",G9:G23)</f>
        <v>0</v>
      </c>
      <c r="H8" s="167"/>
      <c r="I8" s="167">
        <f>SUM(I9:I23)</f>
        <v>0</v>
      </c>
      <c r="J8" s="167"/>
      <c r="K8" s="167">
        <f>SUM(K9:K23)</f>
        <v>0</v>
      </c>
      <c r="L8" s="167"/>
      <c r="M8" s="167">
        <f>SUM(M9:M23)</f>
        <v>0</v>
      </c>
      <c r="N8" s="167"/>
      <c r="O8" s="167">
        <f>SUM(O9:O23)</f>
        <v>0.02</v>
      </c>
      <c r="P8" s="167"/>
      <c r="Q8" s="167">
        <f>SUM(Q9:Q23)</f>
        <v>0</v>
      </c>
      <c r="R8" s="167"/>
      <c r="S8" s="167"/>
      <c r="T8" s="168"/>
      <c r="U8" s="162"/>
      <c r="V8" s="162">
        <f>SUM(V9:V23)</f>
        <v>0</v>
      </c>
      <c r="W8" s="162"/>
      <c r="AG8" t="s">
        <v>107</v>
      </c>
    </row>
    <row r="9" spans="1:60" outlineLevel="1" x14ac:dyDescent="0.2">
      <c r="A9" s="169">
        <v>1</v>
      </c>
      <c r="B9" s="170" t="s">
        <v>108</v>
      </c>
      <c r="C9" s="179" t="s">
        <v>109</v>
      </c>
      <c r="D9" s="171" t="s">
        <v>110</v>
      </c>
      <c r="E9" s="172">
        <v>203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1E-4</v>
      </c>
      <c r="O9" s="174">
        <f>ROUND(E9*N9,2)</f>
        <v>0.02</v>
      </c>
      <c r="P9" s="174">
        <v>0</v>
      </c>
      <c r="Q9" s="174">
        <f>ROUND(E9*P9,2)</f>
        <v>0</v>
      </c>
      <c r="R9" s="174"/>
      <c r="S9" s="174" t="s">
        <v>111</v>
      </c>
      <c r="T9" s="175" t="s">
        <v>112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45"/>
      <c r="D10" s="246"/>
      <c r="E10" s="246"/>
      <c r="F10" s="246"/>
      <c r="G10" s="246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69">
        <v>2</v>
      </c>
      <c r="B11" s="170" t="s">
        <v>115</v>
      </c>
      <c r="C11" s="179" t="s">
        <v>116</v>
      </c>
      <c r="D11" s="171" t="s">
        <v>110</v>
      </c>
      <c r="E11" s="172">
        <v>78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2.0000000000000002E-5</v>
      </c>
      <c r="O11" s="174">
        <f>ROUND(E11*N11,2)</f>
        <v>0</v>
      </c>
      <c r="P11" s="174">
        <v>0</v>
      </c>
      <c r="Q11" s="174">
        <f>ROUND(E11*P11,2)</f>
        <v>0</v>
      </c>
      <c r="R11" s="174" t="s">
        <v>117</v>
      </c>
      <c r="S11" s="174" t="s">
        <v>118</v>
      </c>
      <c r="T11" s="175" t="s">
        <v>118</v>
      </c>
      <c r="U11" s="160">
        <v>0</v>
      </c>
      <c r="V11" s="160">
        <f>ROUND(E11*U11,2)</f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45"/>
      <c r="D12" s="246"/>
      <c r="E12" s="246"/>
      <c r="F12" s="246"/>
      <c r="G12" s="246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69">
        <v>3</v>
      </c>
      <c r="B13" s="170" t="s">
        <v>120</v>
      </c>
      <c r="C13" s="179" t="s">
        <v>121</v>
      </c>
      <c r="D13" s="171" t="s">
        <v>110</v>
      </c>
      <c r="E13" s="172">
        <v>11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3.0000000000000001E-5</v>
      </c>
      <c r="O13" s="174">
        <f>ROUND(E13*N13,2)</f>
        <v>0</v>
      </c>
      <c r="P13" s="174">
        <v>0</v>
      </c>
      <c r="Q13" s="174">
        <f>ROUND(E13*P13,2)</f>
        <v>0</v>
      </c>
      <c r="R13" s="174" t="s">
        <v>117</v>
      </c>
      <c r="S13" s="174" t="s">
        <v>118</v>
      </c>
      <c r="T13" s="175" t="s">
        <v>118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45"/>
      <c r="D14" s="246"/>
      <c r="E14" s="246"/>
      <c r="F14" s="246"/>
      <c r="G14" s="246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69">
        <v>4</v>
      </c>
      <c r="B15" s="170" t="s">
        <v>122</v>
      </c>
      <c r="C15" s="179" t="s">
        <v>123</v>
      </c>
      <c r="D15" s="171" t="s">
        <v>110</v>
      </c>
      <c r="E15" s="172">
        <v>58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4.0000000000000003E-5</v>
      </c>
      <c r="O15" s="174">
        <f>ROUND(E15*N15,2)</f>
        <v>0</v>
      </c>
      <c r="P15" s="174">
        <v>0</v>
      </c>
      <c r="Q15" s="174">
        <f>ROUND(E15*P15,2)</f>
        <v>0</v>
      </c>
      <c r="R15" s="174" t="s">
        <v>117</v>
      </c>
      <c r="S15" s="174" t="s">
        <v>118</v>
      </c>
      <c r="T15" s="175" t="s">
        <v>118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245"/>
      <c r="D16" s="246"/>
      <c r="E16" s="246"/>
      <c r="F16" s="246"/>
      <c r="G16" s="246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114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69">
        <v>5</v>
      </c>
      <c r="B17" s="170" t="s">
        <v>124</v>
      </c>
      <c r="C17" s="179" t="s">
        <v>125</v>
      </c>
      <c r="D17" s="171" t="s">
        <v>110</v>
      </c>
      <c r="E17" s="172">
        <v>23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5.0000000000000002E-5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117</v>
      </c>
      <c r="S17" s="174" t="s">
        <v>118</v>
      </c>
      <c r="T17" s="175" t="s">
        <v>118</v>
      </c>
      <c r="U17" s="160">
        <v>0</v>
      </c>
      <c r="V17" s="160">
        <f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45"/>
      <c r="D18" s="246"/>
      <c r="E18" s="246"/>
      <c r="F18" s="246"/>
      <c r="G18" s="246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69">
        <v>6</v>
      </c>
      <c r="B19" s="170" t="s">
        <v>126</v>
      </c>
      <c r="C19" s="179" t="s">
        <v>127</v>
      </c>
      <c r="D19" s="171" t="s">
        <v>110</v>
      </c>
      <c r="E19" s="172">
        <v>33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8.0000000000000007E-5</v>
      </c>
      <c r="O19" s="174">
        <f>ROUND(E19*N19,2)</f>
        <v>0</v>
      </c>
      <c r="P19" s="174">
        <v>0</v>
      </c>
      <c r="Q19" s="174">
        <f>ROUND(E19*P19,2)</f>
        <v>0</v>
      </c>
      <c r="R19" s="174" t="s">
        <v>117</v>
      </c>
      <c r="S19" s="174" t="s">
        <v>118</v>
      </c>
      <c r="T19" s="175" t="s">
        <v>118</v>
      </c>
      <c r="U19" s="160">
        <v>0</v>
      </c>
      <c r="V19" s="160">
        <f>ROUND(E19*U19,2)</f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128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45"/>
      <c r="D20" s="246"/>
      <c r="E20" s="246"/>
      <c r="F20" s="246"/>
      <c r="G20" s="246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>
        <v>7</v>
      </c>
      <c r="B21" s="158" t="s">
        <v>129</v>
      </c>
      <c r="C21" s="180" t="s">
        <v>130</v>
      </c>
      <c r="D21" s="159" t="s">
        <v>0</v>
      </c>
      <c r="E21" s="176"/>
      <c r="F21" s="161"/>
      <c r="G21" s="160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21</v>
      </c>
      <c r="M21" s="160">
        <f>G21*(1+L21/100)</f>
        <v>0</v>
      </c>
      <c r="N21" s="160">
        <v>0</v>
      </c>
      <c r="O21" s="160">
        <f>ROUND(E21*N21,2)</f>
        <v>0</v>
      </c>
      <c r="P21" s="160">
        <v>0</v>
      </c>
      <c r="Q21" s="160">
        <f>ROUND(E21*P21,2)</f>
        <v>0</v>
      </c>
      <c r="R21" s="160" t="s">
        <v>131</v>
      </c>
      <c r="S21" s="160" t="s">
        <v>118</v>
      </c>
      <c r="T21" s="160" t="s">
        <v>118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132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47" t="s">
        <v>133</v>
      </c>
      <c r="D22" s="248"/>
      <c r="E22" s="248"/>
      <c r="F22" s="248"/>
      <c r="G22" s="248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134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236"/>
      <c r="D23" s="237"/>
      <c r="E23" s="237"/>
      <c r="F23" s="237"/>
      <c r="G23" s="237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114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3" t="s">
        <v>106</v>
      </c>
      <c r="B24" s="164" t="s">
        <v>63</v>
      </c>
      <c r="C24" s="178" t="s">
        <v>64</v>
      </c>
      <c r="D24" s="165"/>
      <c r="E24" s="166"/>
      <c r="F24" s="167"/>
      <c r="G24" s="167">
        <f>SUMIF(AG25:AG30,"&lt;&gt;NOR",G25:G30)</f>
        <v>0</v>
      </c>
      <c r="H24" s="167"/>
      <c r="I24" s="167">
        <f>SUM(I25:I30)</f>
        <v>0</v>
      </c>
      <c r="J24" s="167"/>
      <c r="K24" s="167">
        <f>SUM(K25:K30)</f>
        <v>0</v>
      </c>
      <c r="L24" s="167"/>
      <c r="M24" s="167">
        <f>SUM(M25:M30)</f>
        <v>0</v>
      </c>
      <c r="N24" s="167"/>
      <c r="O24" s="167">
        <f>SUM(O25:O30)</f>
        <v>0</v>
      </c>
      <c r="P24" s="167"/>
      <c r="Q24" s="167">
        <f>SUM(Q25:Q30)</f>
        <v>0</v>
      </c>
      <c r="R24" s="167"/>
      <c r="S24" s="167"/>
      <c r="T24" s="168"/>
      <c r="U24" s="162"/>
      <c r="V24" s="162">
        <f>SUM(V25:V30)</f>
        <v>0</v>
      </c>
      <c r="W24" s="162"/>
      <c r="AG24" t="s">
        <v>107</v>
      </c>
    </row>
    <row r="25" spans="1:60" outlineLevel="1" x14ac:dyDescent="0.2">
      <c r="A25" s="169">
        <v>8</v>
      </c>
      <c r="B25" s="170" t="s">
        <v>135</v>
      </c>
      <c r="C25" s="179" t="s">
        <v>136</v>
      </c>
      <c r="D25" s="171" t="s">
        <v>137</v>
      </c>
      <c r="E25" s="172">
        <v>8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4"/>
      <c r="S25" s="174" t="s">
        <v>111</v>
      </c>
      <c r="T25" s="175" t="s">
        <v>138</v>
      </c>
      <c r="U25" s="160">
        <v>0</v>
      </c>
      <c r="V25" s="160">
        <f>ROUND(E25*U25,2)</f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139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45"/>
      <c r="D26" s="246"/>
      <c r="E26" s="246"/>
      <c r="F26" s="246"/>
      <c r="G26" s="246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114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9">
        <v>9</v>
      </c>
      <c r="B27" s="170" t="s">
        <v>140</v>
      </c>
      <c r="C27" s="179" t="s">
        <v>141</v>
      </c>
      <c r="D27" s="171" t="s">
        <v>142</v>
      </c>
      <c r="E27" s="172">
        <v>6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4"/>
      <c r="S27" s="174" t="s">
        <v>111</v>
      </c>
      <c r="T27" s="175" t="s">
        <v>112</v>
      </c>
      <c r="U27" s="160">
        <v>0</v>
      </c>
      <c r="V27" s="160">
        <f>ROUND(E27*U27,2)</f>
        <v>0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143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245"/>
      <c r="D28" s="246"/>
      <c r="E28" s="246"/>
      <c r="F28" s="246"/>
      <c r="G28" s="246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114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69">
        <v>10</v>
      </c>
      <c r="B29" s="170" t="s">
        <v>144</v>
      </c>
      <c r="C29" s="179" t="s">
        <v>145</v>
      </c>
      <c r="D29" s="171" t="s">
        <v>137</v>
      </c>
      <c r="E29" s="172">
        <v>36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/>
      <c r="S29" s="174" t="s">
        <v>111</v>
      </c>
      <c r="T29" s="175" t="s">
        <v>112</v>
      </c>
      <c r="U29" s="160">
        <v>0</v>
      </c>
      <c r="V29" s="160">
        <f>ROUND(E29*U29,2)</f>
        <v>0</v>
      </c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143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245"/>
      <c r="D30" s="246"/>
      <c r="E30" s="246"/>
      <c r="F30" s="246"/>
      <c r="G30" s="246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3" t="s">
        <v>106</v>
      </c>
      <c r="B31" s="164" t="s">
        <v>69</v>
      </c>
      <c r="C31" s="178" t="s">
        <v>70</v>
      </c>
      <c r="D31" s="165"/>
      <c r="E31" s="166"/>
      <c r="F31" s="167"/>
      <c r="G31" s="167">
        <f>SUMIF(AG32:AG55,"&lt;&gt;NOR",G32:G55)</f>
        <v>0</v>
      </c>
      <c r="H31" s="167"/>
      <c r="I31" s="167">
        <f>SUM(I32:I55)</f>
        <v>0</v>
      </c>
      <c r="J31" s="167"/>
      <c r="K31" s="167">
        <f>SUM(K32:K55)</f>
        <v>0</v>
      </c>
      <c r="L31" s="167"/>
      <c r="M31" s="167">
        <f>SUM(M32:M55)</f>
        <v>0</v>
      </c>
      <c r="N31" s="167"/>
      <c r="O31" s="167">
        <f>SUM(O32:O55)</f>
        <v>1.41</v>
      </c>
      <c r="P31" s="167"/>
      <c r="Q31" s="167">
        <f>SUM(Q32:Q55)</f>
        <v>0</v>
      </c>
      <c r="R31" s="167"/>
      <c r="S31" s="167"/>
      <c r="T31" s="168"/>
      <c r="U31" s="162"/>
      <c r="V31" s="162">
        <f>SUM(V32:V55)</f>
        <v>61.61</v>
      </c>
      <c r="W31" s="162"/>
      <c r="AG31" t="s">
        <v>107</v>
      </c>
    </row>
    <row r="32" spans="1:60" ht="22.5" outlineLevel="1" x14ac:dyDescent="0.2">
      <c r="A32" s="169">
        <v>11</v>
      </c>
      <c r="B32" s="170" t="s">
        <v>146</v>
      </c>
      <c r="C32" s="179" t="s">
        <v>147</v>
      </c>
      <c r="D32" s="171" t="s">
        <v>110</v>
      </c>
      <c r="E32" s="172">
        <v>78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6.5000000000000008E-4</v>
      </c>
      <c r="O32" s="174">
        <f>ROUND(E32*N32,2)</f>
        <v>0.05</v>
      </c>
      <c r="P32" s="174">
        <v>0</v>
      </c>
      <c r="Q32" s="174">
        <f>ROUND(E32*P32,2)</f>
        <v>0</v>
      </c>
      <c r="R32" s="174" t="s">
        <v>148</v>
      </c>
      <c r="S32" s="174" t="s">
        <v>118</v>
      </c>
      <c r="T32" s="175" t="s">
        <v>118</v>
      </c>
      <c r="U32" s="160">
        <v>0.28480000000000005</v>
      </c>
      <c r="V32" s="160">
        <f>ROUND(E32*U32,2)</f>
        <v>22.21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249" t="s">
        <v>149</v>
      </c>
      <c r="D33" s="250"/>
      <c r="E33" s="250"/>
      <c r="F33" s="250"/>
      <c r="G33" s="25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134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251" t="s">
        <v>150</v>
      </c>
      <c r="D34" s="252"/>
      <c r="E34" s="252"/>
      <c r="F34" s="252"/>
      <c r="G34" s="252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36"/>
      <c r="D35" s="237"/>
      <c r="E35" s="237"/>
      <c r="F35" s="237"/>
      <c r="G35" s="237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69">
        <v>12</v>
      </c>
      <c r="B36" s="170" t="s">
        <v>152</v>
      </c>
      <c r="C36" s="179" t="s">
        <v>153</v>
      </c>
      <c r="D36" s="171" t="s">
        <v>110</v>
      </c>
      <c r="E36" s="172">
        <v>11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7.6000000000000004E-4</v>
      </c>
      <c r="O36" s="174">
        <f>ROUND(E36*N36,2)</f>
        <v>0.01</v>
      </c>
      <c r="P36" s="174">
        <v>0</v>
      </c>
      <c r="Q36" s="174">
        <f>ROUND(E36*P36,2)</f>
        <v>0</v>
      </c>
      <c r="R36" s="174" t="s">
        <v>148</v>
      </c>
      <c r="S36" s="174" t="s">
        <v>118</v>
      </c>
      <c r="T36" s="175" t="s">
        <v>118</v>
      </c>
      <c r="U36" s="160">
        <v>0.29738000000000003</v>
      </c>
      <c r="V36" s="160">
        <f>ROUND(E36*U36,2)</f>
        <v>3.27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113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49" t="s">
        <v>149</v>
      </c>
      <c r="D37" s="250"/>
      <c r="E37" s="250"/>
      <c r="F37" s="250"/>
      <c r="G37" s="25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134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251" t="s">
        <v>150</v>
      </c>
      <c r="D38" s="252"/>
      <c r="E38" s="252"/>
      <c r="F38" s="252"/>
      <c r="G38" s="252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36"/>
      <c r="D39" s="237"/>
      <c r="E39" s="237"/>
      <c r="F39" s="237"/>
      <c r="G39" s="237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114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69">
        <v>13</v>
      </c>
      <c r="B40" s="170" t="s">
        <v>154</v>
      </c>
      <c r="C40" s="179" t="s">
        <v>155</v>
      </c>
      <c r="D40" s="171" t="s">
        <v>110</v>
      </c>
      <c r="E40" s="172">
        <v>58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8.8000000000000003E-4</v>
      </c>
      <c r="O40" s="174">
        <f>ROUND(E40*N40,2)</f>
        <v>0.05</v>
      </c>
      <c r="P40" s="174">
        <v>0</v>
      </c>
      <c r="Q40" s="174">
        <f>ROUND(E40*P40,2)</f>
        <v>0</v>
      </c>
      <c r="R40" s="174" t="s">
        <v>148</v>
      </c>
      <c r="S40" s="174" t="s">
        <v>118</v>
      </c>
      <c r="T40" s="175" t="s">
        <v>118</v>
      </c>
      <c r="U40" s="160">
        <v>0.30738000000000004</v>
      </c>
      <c r="V40" s="160">
        <f>ROUND(E40*U40,2)</f>
        <v>17.829999999999998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113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49" t="s">
        <v>149</v>
      </c>
      <c r="D41" s="250"/>
      <c r="E41" s="250"/>
      <c r="F41" s="250"/>
      <c r="G41" s="25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134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251" t="s">
        <v>150</v>
      </c>
      <c r="D42" s="252"/>
      <c r="E42" s="252"/>
      <c r="F42" s="252"/>
      <c r="G42" s="252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36"/>
      <c r="D43" s="237"/>
      <c r="E43" s="237"/>
      <c r="F43" s="237"/>
      <c r="G43" s="237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114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69">
        <v>14</v>
      </c>
      <c r="B44" s="170" t="s">
        <v>156</v>
      </c>
      <c r="C44" s="179" t="s">
        <v>157</v>
      </c>
      <c r="D44" s="171" t="s">
        <v>110</v>
      </c>
      <c r="E44" s="172">
        <v>23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1.01E-3</v>
      </c>
      <c r="O44" s="174">
        <f>ROUND(E44*N44,2)</f>
        <v>0.02</v>
      </c>
      <c r="P44" s="174">
        <v>0</v>
      </c>
      <c r="Q44" s="174">
        <f>ROUND(E44*P44,2)</f>
        <v>0</v>
      </c>
      <c r="R44" s="174" t="s">
        <v>148</v>
      </c>
      <c r="S44" s="174" t="s">
        <v>118</v>
      </c>
      <c r="T44" s="175" t="s">
        <v>118</v>
      </c>
      <c r="U44" s="160">
        <v>0.31738000000000005</v>
      </c>
      <c r="V44" s="160">
        <f>ROUND(E44*U44,2)</f>
        <v>7.3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113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49" t="s">
        <v>149</v>
      </c>
      <c r="D45" s="250"/>
      <c r="E45" s="250"/>
      <c r="F45" s="250"/>
      <c r="G45" s="25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134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251" t="s">
        <v>150</v>
      </c>
      <c r="D46" s="252"/>
      <c r="E46" s="252"/>
      <c r="F46" s="252"/>
      <c r="G46" s="252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151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236"/>
      <c r="D47" s="237"/>
      <c r="E47" s="237"/>
      <c r="F47" s="237"/>
      <c r="G47" s="237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114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69">
        <v>15</v>
      </c>
      <c r="B48" s="170" t="s">
        <v>158</v>
      </c>
      <c r="C48" s="179" t="s">
        <v>159</v>
      </c>
      <c r="D48" s="171" t="s">
        <v>110</v>
      </c>
      <c r="E48" s="172">
        <v>33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1.6000000000000001E-3</v>
      </c>
      <c r="O48" s="174">
        <f>ROUND(E48*N48,2)</f>
        <v>0.05</v>
      </c>
      <c r="P48" s="174">
        <v>0</v>
      </c>
      <c r="Q48" s="174">
        <f>ROUND(E48*P48,2)</f>
        <v>0</v>
      </c>
      <c r="R48" s="174" t="s">
        <v>148</v>
      </c>
      <c r="S48" s="174" t="s">
        <v>118</v>
      </c>
      <c r="T48" s="175" t="s">
        <v>118</v>
      </c>
      <c r="U48" s="160">
        <v>0.33332000000000001</v>
      </c>
      <c r="V48" s="160">
        <f>ROUND(E48*U48,2)</f>
        <v>11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249" t="s">
        <v>149</v>
      </c>
      <c r="D49" s="250"/>
      <c r="E49" s="250"/>
      <c r="F49" s="250"/>
      <c r="G49" s="25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134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251" t="s">
        <v>150</v>
      </c>
      <c r="D50" s="252"/>
      <c r="E50" s="252"/>
      <c r="F50" s="252"/>
      <c r="G50" s="252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151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236"/>
      <c r="D51" s="237"/>
      <c r="E51" s="237"/>
      <c r="F51" s="237"/>
      <c r="G51" s="237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114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69">
        <v>16</v>
      </c>
      <c r="B52" s="170" t="s">
        <v>160</v>
      </c>
      <c r="C52" s="179" t="s">
        <v>161</v>
      </c>
      <c r="D52" s="171" t="s">
        <v>110</v>
      </c>
      <c r="E52" s="172">
        <v>203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6.0400000000000002E-3</v>
      </c>
      <c r="O52" s="174">
        <f>ROUND(E52*N52,2)</f>
        <v>1.23</v>
      </c>
      <c r="P52" s="174">
        <v>0</v>
      </c>
      <c r="Q52" s="174">
        <f>ROUND(E52*P52,2)</f>
        <v>0</v>
      </c>
      <c r="R52" s="174"/>
      <c r="S52" s="174" t="s">
        <v>111</v>
      </c>
      <c r="T52" s="175" t="s">
        <v>112</v>
      </c>
      <c r="U52" s="160">
        <v>0</v>
      </c>
      <c r="V52" s="160">
        <f>ROUND(E52*U52,2)</f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113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245"/>
      <c r="D53" s="246"/>
      <c r="E53" s="246"/>
      <c r="F53" s="246"/>
      <c r="G53" s="246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114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>
        <v>17</v>
      </c>
      <c r="B54" s="158" t="s">
        <v>162</v>
      </c>
      <c r="C54" s="180" t="s">
        <v>163</v>
      </c>
      <c r="D54" s="159" t="s">
        <v>0</v>
      </c>
      <c r="E54" s="176"/>
      <c r="F54" s="161"/>
      <c r="G54" s="160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21</v>
      </c>
      <c r="M54" s="160">
        <f>G54*(1+L54/100)</f>
        <v>0</v>
      </c>
      <c r="N54" s="160">
        <v>0</v>
      </c>
      <c r="O54" s="160">
        <f>ROUND(E54*N54,2)</f>
        <v>0</v>
      </c>
      <c r="P54" s="160">
        <v>0</v>
      </c>
      <c r="Q54" s="160">
        <f>ROUND(E54*P54,2)</f>
        <v>0</v>
      </c>
      <c r="R54" s="160" t="s">
        <v>148</v>
      </c>
      <c r="S54" s="160" t="s">
        <v>118</v>
      </c>
      <c r="T54" s="160" t="s">
        <v>118</v>
      </c>
      <c r="U54" s="160">
        <v>0</v>
      </c>
      <c r="V54" s="160">
        <f>ROUND(E54*U54,2)</f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164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236"/>
      <c r="D55" s="237"/>
      <c r="E55" s="237"/>
      <c r="F55" s="237"/>
      <c r="G55" s="237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114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63" t="s">
        <v>106</v>
      </c>
      <c r="B56" s="164" t="s">
        <v>71</v>
      </c>
      <c r="C56" s="178" t="s">
        <v>72</v>
      </c>
      <c r="D56" s="165"/>
      <c r="E56" s="166"/>
      <c r="F56" s="167"/>
      <c r="G56" s="167">
        <f>SUMIF(AG57:AG82,"&lt;&gt;NOR",G57:G82)</f>
        <v>0</v>
      </c>
      <c r="H56" s="167"/>
      <c r="I56" s="167">
        <f>SUM(I57:I82)</f>
        <v>0</v>
      </c>
      <c r="J56" s="167"/>
      <c r="K56" s="167">
        <f>SUM(K57:K82)</f>
        <v>0</v>
      </c>
      <c r="L56" s="167"/>
      <c r="M56" s="167">
        <f>SUM(M57:M82)</f>
        <v>0</v>
      </c>
      <c r="N56" s="167"/>
      <c r="O56" s="167">
        <f>SUM(O57:O82)</f>
        <v>0.02</v>
      </c>
      <c r="P56" s="167"/>
      <c r="Q56" s="167">
        <f>SUM(Q57:Q82)</f>
        <v>0</v>
      </c>
      <c r="R56" s="167"/>
      <c r="S56" s="167"/>
      <c r="T56" s="168"/>
      <c r="U56" s="162"/>
      <c r="V56" s="162">
        <f>SUM(V57:V82)</f>
        <v>4.0199999999999996</v>
      </c>
      <c r="W56" s="162"/>
      <c r="AG56" t="s">
        <v>107</v>
      </c>
    </row>
    <row r="57" spans="1:60" outlineLevel="1" x14ac:dyDescent="0.2">
      <c r="A57" s="169">
        <v>18</v>
      </c>
      <c r="B57" s="170" t="s">
        <v>165</v>
      </c>
      <c r="C57" s="179" t="s">
        <v>166</v>
      </c>
      <c r="D57" s="171" t="s">
        <v>167</v>
      </c>
      <c r="E57" s="172">
        <v>1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2.8000000000000003E-4</v>
      </c>
      <c r="O57" s="174">
        <f>ROUND(E57*N57,2)</f>
        <v>0</v>
      </c>
      <c r="P57" s="174">
        <v>0</v>
      </c>
      <c r="Q57" s="174">
        <f>ROUND(E57*P57,2)</f>
        <v>0</v>
      </c>
      <c r="R57" s="174"/>
      <c r="S57" s="174" t="s">
        <v>111</v>
      </c>
      <c r="T57" s="175" t="s">
        <v>112</v>
      </c>
      <c r="U57" s="160">
        <v>0</v>
      </c>
      <c r="V57" s="160">
        <f>ROUND(E57*U57,2)</f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245"/>
      <c r="D58" s="246"/>
      <c r="E58" s="246"/>
      <c r="F58" s="246"/>
      <c r="G58" s="246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114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69">
        <v>19</v>
      </c>
      <c r="B59" s="170" t="s">
        <v>168</v>
      </c>
      <c r="C59" s="179" t="s">
        <v>169</v>
      </c>
      <c r="D59" s="171" t="s">
        <v>167</v>
      </c>
      <c r="E59" s="172">
        <v>20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2.6000000000000003E-4</v>
      </c>
      <c r="O59" s="174">
        <f>ROUND(E59*N59,2)</f>
        <v>0.01</v>
      </c>
      <c r="P59" s="174">
        <v>0</v>
      </c>
      <c r="Q59" s="174">
        <f>ROUND(E59*P59,2)</f>
        <v>0</v>
      </c>
      <c r="R59" s="174"/>
      <c r="S59" s="174" t="s">
        <v>111</v>
      </c>
      <c r="T59" s="175" t="s">
        <v>112</v>
      </c>
      <c r="U59" s="160">
        <v>0</v>
      </c>
      <c r="V59" s="160">
        <f>ROUND(E59*U59,2)</f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245"/>
      <c r="D60" s="246"/>
      <c r="E60" s="246"/>
      <c r="F60" s="246"/>
      <c r="G60" s="246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114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69">
        <v>20</v>
      </c>
      <c r="B61" s="170" t="s">
        <v>170</v>
      </c>
      <c r="C61" s="179" t="s">
        <v>171</v>
      </c>
      <c r="D61" s="171" t="s">
        <v>167</v>
      </c>
      <c r="E61" s="172">
        <v>2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4">
        <v>3.3000000000000005E-4</v>
      </c>
      <c r="O61" s="174">
        <f>ROUND(E61*N61,2)</f>
        <v>0</v>
      </c>
      <c r="P61" s="174">
        <v>0</v>
      </c>
      <c r="Q61" s="174">
        <f>ROUND(E61*P61,2)</f>
        <v>0</v>
      </c>
      <c r="R61" s="174"/>
      <c r="S61" s="174" t="s">
        <v>111</v>
      </c>
      <c r="T61" s="175" t="s">
        <v>112</v>
      </c>
      <c r="U61" s="160">
        <v>0.24700000000000003</v>
      </c>
      <c r="V61" s="160">
        <f>ROUND(E61*U61,2)</f>
        <v>0.49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172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245"/>
      <c r="D62" s="246"/>
      <c r="E62" s="246"/>
      <c r="F62" s="246"/>
      <c r="G62" s="246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114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9">
        <v>21</v>
      </c>
      <c r="B63" s="170" t="s">
        <v>173</v>
      </c>
      <c r="C63" s="179" t="s">
        <v>174</v>
      </c>
      <c r="D63" s="171" t="s">
        <v>167</v>
      </c>
      <c r="E63" s="172">
        <v>1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3.2000000000000003E-4</v>
      </c>
      <c r="O63" s="174">
        <f>ROUND(E63*N63,2)</f>
        <v>0</v>
      </c>
      <c r="P63" s="174">
        <v>0</v>
      </c>
      <c r="Q63" s="174">
        <f>ROUND(E63*P63,2)</f>
        <v>0</v>
      </c>
      <c r="R63" s="174"/>
      <c r="S63" s="174" t="s">
        <v>111</v>
      </c>
      <c r="T63" s="175" t="s">
        <v>112</v>
      </c>
      <c r="U63" s="160">
        <v>0</v>
      </c>
      <c r="V63" s="160">
        <f>ROUND(E63*U63,2)</f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245"/>
      <c r="D64" s="246"/>
      <c r="E64" s="246"/>
      <c r="F64" s="246"/>
      <c r="G64" s="246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114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69">
        <v>22</v>
      </c>
      <c r="B65" s="170" t="s">
        <v>175</v>
      </c>
      <c r="C65" s="179" t="s">
        <v>176</v>
      </c>
      <c r="D65" s="171" t="s">
        <v>167</v>
      </c>
      <c r="E65" s="172">
        <v>19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4">
        <v>0</v>
      </c>
      <c r="O65" s="174">
        <f>ROUND(E65*N65,2)</f>
        <v>0</v>
      </c>
      <c r="P65" s="174">
        <v>0</v>
      </c>
      <c r="Q65" s="174">
        <f>ROUND(E65*P65,2)</f>
        <v>0</v>
      </c>
      <c r="R65" s="174"/>
      <c r="S65" s="174" t="s">
        <v>111</v>
      </c>
      <c r="T65" s="175" t="s">
        <v>112</v>
      </c>
      <c r="U65" s="160">
        <v>0.18600000000000003</v>
      </c>
      <c r="V65" s="160">
        <f>ROUND(E65*U65,2)</f>
        <v>3.53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172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245"/>
      <c r="D66" s="246"/>
      <c r="E66" s="246"/>
      <c r="F66" s="246"/>
      <c r="G66" s="246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114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33.75" outlineLevel="1" x14ac:dyDescent="0.2">
      <c r="A67" s="169">
        <v>23</v>
      </c>
      <c r="B67" s="170" t="s">
        <v>177</v>
      </c>
      <c r="C67" s="179" t="s">
        <v>178</v>
      </c>
      <c r="D67" s="171" t="s">
        <v>167</v>
      </c>
      <c r="E67" s="172">
        <v>1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2.0000000000000001E-4</v>
      </c>
      <c r="O67" s="174">
        <f>ROUND(E67*N67,2)</f>
        <v>0</v>
      </c>
      <c r="P67" s="174">
        <v>0</v>
      </c>
      <c r="Q67" s="174">
        <f>ROUND(E67*P67,2)</f>
        <v>0</v>
      </c>
      <c r="R67" s="174" t="s">
        <v>117</v>
      </c>
      <c r="S67" s="174" t="s">
        <v>118</v>
      </c>
      <c r="T67" s="175" t="s">
        <v>118</v>
      </c>
      <c r="U67" s="160">
        <v>0</v>
      </c>
      <c r="V67" s="160">
        <f>ROUND(E67*U67,2)</f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128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245"/>
      <c r="D68" s="246"/>
      <c r="E68" s="246"/>
      <c r="F68" s="246"/>
      <c r="G68" s="246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114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69">
        <v>24</v>
      </c>
      <c r="B69" s="170" t="s">
        <v>179</v>
      </c>
      <c r="C69" s="179" t="s">
        <v>180</v>
      </c>
      <c r="D69" s="171" t="s">
        <v>167</v>
      </c>
      <c r="E69" s="172">
        <v>2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3.8000000000000002E-4</v>
      </c>
      <c r="O69" s="174">
        <f>ROUND(E69*N69,2)</f>
        <v>0</v>
      </c>
      <c r="P69" s="174">
        <v>0</v>
      </c>
      <c r="Q69" s="174">
        <f>ROUND(E69*P69,2)</f>
        <v>0</v>
      </c>
      <c r="R69" s="174"/>
      <c r="S69" s="174" t="s">
        <v>111</v>
      </c>
      <c r="T69" s="175" t="s">
        <v>112</v>
      </c>
      <c r="U69" s="160">
        <v>0</v>
      </c>
      <c r="V69" s="160">
        <f>ROUND(E69*U69,2)</f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128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245"/>
      <c r="D70" s="246"/>
      <c r="E70" s="246"/>
      <c r="F70" s="246"/>
      <c r="G70" s="246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114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69">
        <v>25</v>
      </c>
      <c r="B71" s="170" t="s">
        <v>181</v>
      </c>
      <c r="C71" s="179" t="s">
        <v>182</v>
      </c>
      <c r="D71" s="171" t="s">
        <v>167</v>
      </c>
      <c r="E71" s="172">
        <v>2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3.8000000000000002E-4</v>
      </c>
      <c r="O71" s="174">
        <f>ROUND(E71*N71,2)</f>
        <v>0</v>
      </c>
      <c r="P71" s="174">
        <v>0</v>
      </c>
      <c r="Q71" s="174">
        <f>ROUND(E71*P71,2)</f>
        <v>0</v>
      </c>
      <c r="R71" s="174"/>
      <c r="S71" s="174" t="s">
        <v>111</v>
      </c>
      <c r="T71" s="175" t="s">
        <v>112</v>
      </c>
      <c r="U71" s="160">
        <v>0</v>
      </c>
      <c r="V71" s="160">
        <f>ROUND(E71*U71,2)</f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128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245"/>
      <c r="D72" s="246"/>
      <c r="E72" s="246"/>
      <c r="F72" s="246"/>
      <c r="G72" s="246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114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2.5" outlineLevel="1" x14ac:dyDescent="0.2">
      <c r="A73" s="169">
        <v>26</v>
      </c>
      <c r="B73" s="170" t="s">
        <v>183</v>
      </c>
      <c r="C73" s="179" t="s">
        <v>184</v>
      </c>
      <c r="D73" s="171" t="s">
        <v>167</v>
      </c>
      <c r="E73" s="172">
        <v>19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0</v>
      </c>
      <c r="O73" s="174">
        <f>ROUND(E73*N73,2)</f>
        <v>0</v>
      </c>
      <c r="P73" s="174">
        <v>0</v>
      </c>
      <c r="Q73" s="174">
        <f>ROUND(E73*P73,2)</f>
        <v>0</v>
      </c>
      <c r="R73" s="174"/>
      <c r="S73" s="174" t="s">
        <v>111</v>
      </c>
      <c r="T73" s="175" t="s">
        <v>112</v>
      </c>
      <c r="U73" s="160">
        <v>0</v>
      </c>
      <c r="V73" s="160">
        <f>ROUND(E73*U73,2)</f>
        <v>0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128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245"/>
      <c r="D74" s="246"/>
      <c r="E74" s="246"/>
      <c r="F74" s="246"/>
      <c r="G74" s="246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114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69">
        <v>27</v>
      </c>
      <c r="B75" s="170" t="s">
        <v>185</v>
      </c>
      <c r="C75" s="179" t="s">
        <v>186</v>
      </c>
      <c r="D75" s="171" t="s">
        <v>167</v>
      </c>
      <c r="E75" s="172">
        <v>19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4"/>
      <c r="S75" s="174" t="s">
        <v>111</v>
      </c>
      <c r="T75" s="175" t="s">
        <v>112</v>
      </c>
      <c r="U75" s="160">
        <v>0</v>
      </c>
      <c r="V75" s="160">
        <f>ROUND(E75*U75,2)</f>
        <v>0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128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245"/>
      <c r="D76" s="246"/>
      <c r="E76" s="246"/>
      <c r="F76" s="246"/>
      <c r="G76" s="246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114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69">
        <v>28</v>
      </c>
      <c r="B77" s="170" t="s">
        <v>187</v>
      </c>
      <c r="C77" s="179" t="s">
        <v>188</v>
      </c>
      <c r="D77" s="171" t="s">
        <v>167</v>
      </c>
      <c r="E77" s="172">
        <v>1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4">
        <v>1.5000000000000001E-4</v>
      </c>
      <c r="O77" s="174">
        <f>ROUND(E77*N77,2)</f>
        <v>0</v>
      </c>
      <c r="P77" s="174">
        <v>0</v>
      </c>
      <c r="Q77" s="174">
        <f>ROUND(E77*P77,2)</f>
        <v>0</v>
      </c>
      <c r="R77" s="174" t="s">
        <v>117</v>
      </c>
      <c r="S77" s="174" t="s">
        <v>118</v>
      </c>
      <c r="T77" s="175" t="s">
        <v>118</v>
      </c>
      <c r="U77" s="160">
        <v>0</v>
      </c>
      <c r="V77" s="160">
        <f>ROUND(E77*U77,2)</f>
        <v>0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128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245"/>
      <c r="D78" s="246"/>
      <c r="E78" s="246"/>
      <c r="F78" s="246"/>
      <c r="G78" s="246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114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69">
        <v>29</v>
      </c>
      <c r="B79" s="170" t="s">
        <v>189</v>
      </c>
      <c r="C79" s="179" t="s">
        <v>190</v>
      </c>
      <c r="D79" s="171" t="s">
        <v>167</v>
      </c>
      <c r="E79" s="172">
        <v>20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2.6000000000000003E-4</v>
      </c>
      <c r="O79" s="174">
        <f>ROUND(E79*N79,2)</f>
        <v>0.01</v>
      </c>
      <c r="P79" s="174">
        <v>0</v>
      </c>
      <c r="Q79" s="174">
        <f>ROUND(E79*P79,2)</f>
        <v>0</v>
      </c>
      <c r="R79" s="174" t="s">
        <v>117</v>
      </c>
      <c r="S79" s="174" t="s">
        <v>118</v>
      </c>
      <c r="T79" s="175" t="s">
        <v>118</v>
      </c>
      <c r="U79" s="160">
        <v>0</v>
      </c>
      <c r="V79" s="160">
        <f>ROUND(E79*U79,2)</f>
        <v>0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128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245"/>
      <c r="D80" s="246"/>
      <c r="E80" s="246"/>
      <c r="F80" s="246"/>
      <c r="G80" s="246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114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>
        <v>30</v>
      </c>
      <c r="B81" s="158" t="s">
        <v>191</v>
      </c>
      <c r="C81" s="180" t="s">
        <v>192</v>
      </c>
      <c r="D81" s="159" t="s">
        <v>0</v>
      </c>
      <c r="E81" s="176"/>
      <c r="F81" s="161"/>
      <c r="G81" s="160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21</v>
      </c>
      <c r="M81" s="160">
        <f>G81*(1+L81/100)</f>
        <v>0</v>
      </c>
      <c r="N81" s="160">
        <v>0</v>
      </c>
      <c r="O81" s="160">
        <f>ROUND(E81*N81,2)</f>
        <v>0</v>
      </c>
      <c r="P81" s="160">
        <v>0</v>
      </c>
      <c r="Q81" s="160">
        <f>ROUND(E81*P81,2)</f>
        <v>0</v>
      </c>
      <c r="R81" s="160" t="s">
        <v>148</v>
      </c>
      <c r="S81" s="160" t="s">
        <v>118</v>
      </c>
      <c r="T81" s="160" t="s">
        <v>118</v>
      </c>
      <c r="U81" s="160">
        <v>0</v>
      </c>
      <c r="V81" s="160">
        <f>ROUND(E81*U81,2)</f>
        <v>0</v>
      </c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164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236"/>
      <c r="D82" s="237"/>
      <c r="E82" s="237"/>
      <c r="F82" s="237"/>
      <c r="G82" s="237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114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">
      <c r="A83" s="163" t="s">
        <v>106</v>
      </c>
      <c r="B83" s="164" t="s">
        <v>73</v>
      </c>
      <c r="C83" s="178" t="s">
        <v>74</v>
      </c>
      <c r="D83" s="165"/>
      <c r="E83" s="166"/>
      <c r="F83" s="167"/>
      <c r="G83" s="167">
        <f>SUMIF(AG84:AG123,"&lt;&gt;NOR",G84:G123)</f>
        <v>0</v>
      </c>
      <c r="H83" s="167"/>
      <c r="I83" s="167">
        <f>SUM(I84:I123)</f>
        <v>0</v>
      </c>
      <c r="J83" s="167"/>
      <c r="K83" s="167">
        <f>SUM(K84:K123)</f>
        <v>0</v>
      </c>
      <c r="L83" s="167"/>
      <c r="M83" s="167">
        <f>SUM(M84:M123)</f>
        <v>0</v>
      </c>
      <c r="N83" s="167"/>
      <c r="O83" s="167">
        <f>SUM(O84:O123)</f>
        <v>0.82000000000000017</v>
      </c>
      <c r="P83" s="167"/>
      <c r="Q83" s="167">
        <f>SUM(Q84:Q123)</f>
        <v>0</v>
      </c>
      <c r="R83" s="167"/>
      <c r="S83" s="167"/>
      <c r="T83" s="168"/>
      <c r="U83" s="162"/>
      <c r="V83" s="162">
        <f>SUM(V84:V123)</f>
        <v>4.5600000000000005</v>
      </c>
      <c r="W83" s="162"/>
      <c r="AG83" t="s">
        <v>107</v>
      </c>
    </row>
    <row r="84" spans="1:60" outlineLevel="1" x14ac:dyDescent="0.2">
      <c r="A84" s="169">
        <v>31</v>
      </c>
      <c r="B84" s="170" t="s">
        <v>193</v>
      </c>
      <c r="C84" s="179" t="s">
        <v>194</v>
      </c>
      <c r="D84" s="171" t="s">
        <v>195</v>
      </c>
      <c r="E84" s="172">
        <v>1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7.0590000000000014E-2</v>
      </c>
      <c r="O84" s="174">
        <f>ROUND(E84*N84,2)</f>
        <v>7.0000000000000007E-2</v>
      </c>
      <c r="P84" s="174">
        <v>0</v>
      </c>
      <c r="Q84" s="174">
        <f>ROUND(E84*P84,2)</f>
        <v>0</v>
      </c>
      <c r="R84" s="174"/>
      <c r="S84" s="174" t="s">
        <v>111</v>
      </c>
      <c r="T84" s="175" t="s">
        <v>138</v>
      </c>
      <c r="U84" s="160">
        <v>0</v>
      </c>
      <c r="V84" s="160">
        <f>ROUND(E84*U84,2)</f>
        <v>0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139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245"/>
      <c r="D85" s="246"/>
      <c r="E85" s="246"/>
      <c r="F85" s="246"/>
      <c r="G85" s="246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114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outlineLevel="1" x14ac:dyDescent="0.2">
      <c r="A86" s="169">
        <v>32</v>
      </c>
      <c r="B86" s="170" t="s">
        <v>196</v>
      </c>
      <c r="C86" s="179" t="s">
        <v>197</v>
      </c>
      <c r="D86" s="171" t="s">
        <v>167</v>
      </c>
      <c r="E86" s="172">
        <v>3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4">
        <v>0</v>
      </c>
      <c r="O86" s="174">
        <f>ROUND(E86*N86,2)</f>
        <v>0</v>
      </c>
      <c r="P86" s="174">
        <v>0</v>
      </c>
      <c r="Q86" s="174">
        <f>ROUND(E86*P86,2)</f>
        <v>0</v>
      </c>
      <c r="R86" s="174" t="s">
        <v>148</v>
      </c>
      <c r="S86" s="174" t="s">
        <v>118</v>
      </c>
      <c r="T86" s="175" t="s">
        <v>118</v>
      </c>
      <c r="U86" s="160">
        <v>0.92900000000000005</v>
      </c>
      <c r="V86" s="160">
        <f>ROUND(E86*U86,2)</f>
        <v>2.79</v>
      </c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113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45"/>
      <c r="D87" s="246"/>
      <c r="E87" s="246"/>
      <c r="F87" s="246"/>
      <c r="G87" s="246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114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69">
        <v>33</v>
      </c>
      <c r="B88" s="170" t="s">
        <v>198</v>
      </c>
      <c r="C88" s="179" t="s">
        <v>199</v>
      </c>
      <c r="D88" s="171" t="s">
        <v>167</v>
      </c>
      <c r="E88" s="172">
        <v>1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21</v>
      </c>
      <c r="M88" s="174">
        <f>G88*(1+L88/100)</f>
        <v>0</v>
      </c>
      <c r="N88" s="174">
        <v>1.2400000000000001E-2</v>
      </c>
      <c r="O88" s="174">
        <f>ROUND(E88*N88,2)</f>
        <v>0.01</v>
      </c>
      <c r="P88" s="174">
        <v>0</v>
      </c>
      <c r="Q88" s="174">
        <f>ROUND(E88*P88,2)</f>
        <v>0</v>
      </c>
      <c r="R88" s="174"/>
      <c r="S88" s="174" t="s">
        <v>111</v>
      </c>
      <c r="T88" s="175" t="s">
        <v>112</v>
      </c>
      <c r="U88" s="160">
        <v>0</v>
      </c>
      <c r="V88" s="160">
        <f>ROUND(E88*U88,2)</f>
        <v>0</v>
      </c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172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245"/>
      <c r="D89" s="246"/>
      <c r="E89" s="246"/>
      <c r="F89" s="246"/>
      <c r="G89" s="246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114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outlineLevel="1" x14ac:dyDescent="0.2">
      <c r="A90" s="169">
        <v>34</v>
      </c>
      <c r="B90" s="170" t="s">
        <v>200</v>
      </c>
      <c r="C90" s="179" t="s">
        <v>201</v>
      </c>
      <c r="D90" s="171" t="s">
        <v>167</v>
      </c>
      <c r="E90" s="172">
        <v>1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4">
        <v>0</v>
      </c>
      <c r="O90" s="174">
        <f>ROUND(E90*N90,2)</f>
        <v>0</v>
      </c>
      <c r="P90" s="174">
        <v>0</v>
      </c>
      <c r="Q90" s="174">
        <f>ROUND(E90*P90,2)</f>
        <v>0</v>
      </c>
      <c r="R90" s="174" t="s">
        <v>148</v>
      </c>
      <c r="S90" s="174" t="s">
        <v>118</v>
      </c>
      <c r="T90" s="175" t="s">
        <v>118</v>
      </c>
      <c r="U90" s="160">
        <v>0</v>
      </c>
      <c r="V90" s="160">
        <f>ROUND(E90*U90,2)</f>
        <v>0</v>
      </c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113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245"/>
      <c r="D91" s="246"/>
      <c r="E91" s="246"/>
      <c r="F91" s="246"/>
      <c r="G91" s="246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114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69">
        <v>35</v>
      </c>
      <c r="B92" s="170" t="s">
        <v>202</v>
      </c>
      <c r="C92" s="179" t="s">
        <v>203</v>
      </c>
      <c r="D92" s="171" t="s">
        <v>167</v>
      </c>
      <c r="E92" s="172">
        <v>14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0</v>
      </c>
      <c r="O92" s="174">
        <f>ROUND(E92*N92,2)</f>
        <v>0</v>
      </c>
      <c r="P92" s="174">
        <v>0</v>
      </c>
      <c r="Q92" s="174">
        <f>ROUND(E92*P92,2)</f>
        <v>0</v>
      </c>
      <c r="R92" s="174" t="s">
        <v>148</v>
      </c>
      <c r="S92" s="174" t="s">
        <v>118</v>
      </c>
      <c r="T92" s="175" t="s">
        <v>118</v>
      </c>
      <c r="U92" s="160">
        <v>0</v>
      </c>
      <c r="V92" s="160">
        <f>ROUND(E92*U92,2)</f>
        <v>0</v>
      </c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113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245"/>
      <c r="D93" s="246"/>
      <c r="E93" s="246"/>
      <c r="F93" s="246"/>
      <c r="G93" s="246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114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1" x14ac:dyDescent="0.2">
      <c r="A94" s="169">
        <v>36</v>
      </c>
      <c r="B94" s="170" t="s">
        <v>204</v>
      </c>
      <c r="C94" s="179" t="s">
        <v>205</v>
      </c>
      <c r="D94" s="171" t="s">
        <v>167</v>
      </c>
      <c r="E94" s="172">
        <v>18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0</v>
      </c>
      <c r="O94" s="174">
        <f>ROUND(E94*N94,2)</f>
        <v>0</v>
      </c>
      <c r="P94" s="174">
        <v>0</v>
      </c>
      <c r="Q94" s="174">
        <f>ROUND(E94*P94,2)</f>
        <v>0</v>
      </c>
      <c r="R94" s="174" t="s">
        <v>148</v>
      </c>
      <c r="S94" s="174" t="s">
        <v>118</v>
      </c>
      <c r="T94" s="175" t="s">
        <v>118</v>
      </c>
      <c r="U94" s="160">
        <v>0</v>
      </c>
      <c r="V94" s="160">
        <f>ROUND(E94*U94,2)</f>
        <v>0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113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245"/>
      <c r="D95" s="246"/>
      <c r="E95" s="246"/>
      <c r="F95" s="246"/>
      <c r="G95" s="246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114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69">
        <v>37</v>
      </c>
      <c r="B96" s="170" t="s">
        <v>206</v>
      </c>
      <c r="C96" s="179" t="s">
        <v>207</v>
      </c>
      <c r="D96" s="171" t="s">
        <v>167</v>
      </c>
      <c r="E96" s="172">
        <v>2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2.0000000000000002E-5</v>
      </c>
      <c r="O96" s="174">
        <f>ROUND(E96*N96,2)</f>
        <v>0</v>
      </c>
      <c r="P96" s="174">
        <v>0</v>
      </c>
      <c r="Q96" s="174">
        <f>ROUND(E96*P96,2)</f>
        <v>0</v>
      </c>
      <c r="R96" s="174" t="s">
        <v>148</v>
      </c>
      <c r="S96" s="174" t="s">
        <v>118</v>
      </c>
      <c r="T96" s="175" t="s">
        <v>118</v>
      </c>
      <c r="U96" s="160">
        <v>0</v>
      </c>
      <c r="V96" s="160">
        <f>ROUND(E96*U96,2)</f>
        <v>0</v>
      </c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113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245"/>
      <c r="D97" s="246"/>
      <c r="E97" s="246"/>
      <c r="F97" s="246"/>
      <c r="G97" s="246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114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69">
        <v>38</v>
      </c>
      <c r="B98" s="170" t="s">
        <v>208</v>
      </c>
      <c r="C98" s="179" t="s">
        <v>209</v>
      </c>
      <c r="D98" s="171" t="s">
        <v>210</v>
      </c>
      <c r="E98" s="172">
        <v>1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3.542E-2</v>
      </c>
      <c r="O98" s="174">
        <f>ROUND(E98*N98,2)</f>
        <v>0.04</v>
      </c>
      <c r="P98" s="174">
        <v>0</v>
      </c>
      <c r="Q98" s="174">
        <f>ROUND(E98*P98,2)</f>
        <v>0</v>
      </c>
      <c r="R98" s="174"/>
      <c r="S98" s="174" t="s">
        <v>111</v>
      </c>
      <c r="T98" s="175" t="s">
        <v>112</v>
      </c>
      <c r="U98" s="160">
        <v>1.774</v>
      </c>
      <c r="V98" s="160">
        <f>ROUND(E98*U98,2)</f>
        <v>1.77</v>
      </c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172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245"/>
      <c r="D99" s="246"/>
      <c r="E99" s="246"/>
      <c r="F99" s="246"/>
      <c r="G99" s="246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114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69">
        <v>39</v>
      </c>
      <c r="B100" s="170" t="s">
        <v>211</v>
      </c>
      <c r="C100" s="179" t="s">
        <v>212</v>
      </c>
      <c r="D100" s="171" t="s">
        <v>167</v>
      </c>
      <c r="E100" s="172">
        <v>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9.2000000000000016E-3</v>
      </c>
      <c r="O100" s="174">
        <f>ROUND(E100*N100,2)</f>
        <v>0.01</v>
      </c>
      <c r="P100" s="174">
        <v>0</v>
      </c>
      <c r="Q100" s="174">
        <f>ROUND(E100*P100,2)</f>
        <v>0</v>
      </c>
      <c r="R100" s="174"/>
      <c r="S100" s="174" t="s">
        <v>111</v>
      </c>
      <c r="T100" s="175" t="s">
        <v>112</v>
      </c>
      <c r="U100" s="160">
        <v>0</v>
      </c>
      <c r="V100" s="160">
        <f>ROUND(E100*U100,2)</f>
        <v>0</v>
      </c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119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245"/>
      <c r="D101" s="246"/>
      <c r="E101" s="246"/>
      <c r="F101" s="246"/>
      <c r="G101" s="246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114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33.75" outlineLevel="1" x14ac:dyDescent="0.2">
      <c r="A102" s="169">
        <v>40</v>
      </c>
      <c r="B102" s="170" t="s">
        <v>213</v>
      </c>
      <c r="C102" s="179" t="s">
        <v>214</v>
      </c>
      <c r="D102" s="171" t="s">
        <v>167</v>
      </c>
      <c r="E102" s="172">
        <v>1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5.2000000000000006E-3</v>
      </c>
      <c r="O102" s="174">
        <f>ROUND(E102*N102,2)</f>
        <v>0.01</v>
      </c>
      <c r="P102" s="174">
        <v>0</v>
      </c>
      <c r="Q102" s="174">
        <f>ROUND(E102*P102,2)</f>
        <v>0</v>
      </c>
      <c r="R102" s="174" t="s">
        <v>117</v>
      </c>
      <c r="S102" s="174" t="s">
        <v>118</v>
      </c>
      <c r="T102" s="175" t="s">
        <v>118</v>
      </c>
      <c r="U102" s="160">
        <v>0</v>
      </c>
      <c r="V102" s="160">
        <f>ROUND(E102*U102,2)</f>
        <v>0</v>
      </c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128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245"/>
      <c r="D103" s="246"/>
      <c r="E103" s="246"/>
      <c r="F103" s="246"/>
      <c r="G103" s="246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114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33.75" outlineLevel="1" x14ac:dyDescent="0.2">
      <c r="A104" s="169">
        <v>41</v>
      </c>
      <c r="B104" s="170" t="s">
        <v>215</v>
      </c>
      <c r="C104" s="179" t="s">
        <v>216</v>
      </c>
      <c r="D104" s="171" t="s">
        <v>167</v>
      </c>
      <c r="E104" s="172">
        <v>1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1.5250000000000001E-2</v>
      </c>
      <c r="O104" s="174">
        <f>ROUND(E104*N104,2)</f>
        <v>0.02</v>
      </c>
      <c r="P104" s="174">
        <v>0</v>
      </c>
      <c r="Q104" s="174">
        <f>ROUND(E104*P104,2)</f>
        <v>0</v>
      </c>
      <c r="R104" s="174" t="s">
        <v>117</v>
      </c>
      <c r="S104" s="174" t="s">
        <v>118</v>
      </c>
      <c r="T104" s="175" t="s">
        <v>118</v>
      </c>
      <c r="U104" s="160">
        <v>0</v>
      </c>
      <c r="V104" s="160">
        <f>ROUND(E104*U104,2)</f>
        <v>0</v>
      </c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128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245"/>
      <c r="D105" s="246"/>
      <c r="E105" s="246"/>
      <c r="F105" s="246"/>
      <c r="G105" s="246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114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33.75" outlineLevel="1" x14ac:dyDescent="0.2">
      <c r="A106" s="169">
        <v>42</v>
      </c>
      <c r="B106" s="170" t="s">
        <v>217</v>
      </c>
      <c r="C106" s="179" t="s">
        <v>218</v>
      </c>
      <c r="D106" s="171" t="s">
        <v>167</v>
      </c>
      <c r="E106" s="172">
        <v>2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74">
        <v>1.83E-2</v>
      </c>
      <c r="O106" s="174">
        <f>ROUND(E106*N106,2)</f>
        <v>0.04</v>
      </c>
      <c r="P106" s="174">
        <v>0</v>
      </c>
      <c r="Q106" s="174">
        <f>ROUND(E106*P106,2)</f>
        <v>0</v>
      </c>
      <c r="R106" s="174" t="s">
        <v>117</v>
      </c>
      <c r="S106" s="174" t="s">
        <v>118</v>
      </c>
      <c r="T106" s="175" t="s">
        <v>118</v>
      </c>
      <c r="U106" s="160">
        <v>0</v>
      </c>
      <c r="V106" s="160">
        <f>ROUND(E106*U106,2)</f>
        <v>0</v>
      </c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128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245"/>
      <c r="D107" s="246"/>
      <c r="E107" s="246"/>
      <c r="F107" s="246"/>
      <c r="G107" s="246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114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33.75" outlineLevel="1" x14ac:dyDescent="0.2">
      <c r="A108" s="169">
        <v>43</v>
      </c>
      <c r="B108" s="170" t="s">
        <v>219</v>
      </c>
      <c r="C108" s="179" t="s">
        <v>220</v>
      </c>
      <c r="D108" s="171" t="s">
        <v>167</v>
      </c>
      <c r="E108" s="172">
        <v>4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4">
        <v>2.1350000000000001E-2</v>
      </c>
      <c r="O108" s="174">
        <f>ROUND(E108*N108,2)</f>
        <v>0.09</v>
      </c>
      <c r="P108" s="174">
        <v>0</v>
      </c>
      <c r="Q108" s="174">
        <f>ROUND(E108*P108,2)</f>
        <v>0</v>
      </c>
      <c r="R108" s="174" t="s">
        <v>117</v>
      </c>
      <c r="S108" s="174" t="s">
        <v>118</v>
      </c>
      <c r="T108" s="175" t="s">
        <v>118</v>
      </c>
      <c r="U108" s="160">
        <v>0</v>
      </c>
      <c r="V108" s="160">
        <f>ROUND(E108*U108,2)</f>
        <v>0</v>
      </c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128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245"/>
      <c r="D109" s="246"/>
      <c r="E109" s="246"/>
      <c r="F109" s="246"/>
      <c r="G109" s="246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114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ht="33.75" outlineLevel="1" x14ac:dyDescent="0.2">
      <c r="A110" s="169">
        <v>44</v>
      </c>
      <c r="B110" s="170" t="s">
        <v>221</v>
      </c>
      <c r="C110" s="179" t="s">
        <v>222</v>
      </c>
      <c r="D110" s="171" t="s">
        <v>167</v>
      </c>
      <c r="E110" s="172">
        <v>1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2.7450000000000002E-2</v>
      </c>
      <c r="O110" s="174">
        <f>ROUND(E110*N110,2)</f>
        <v>0.03</v>
      </c>
      <c r="P110" s="174">
        <v>0</v>
      </c>
      <c r="Q110" s="174">
        <f>ROUND(E110*P110,2)</f>
        <v>0</v>
      </c>
      <c r="R110" s="174" t="s">
        <v>117</v>
      </c>
      <c r="S110" s="174" t="s">
        <v>118</v>
      </c>
      <c r="T110" s="175" t="s">
        <v>118</v>
      </c>
      <c r="U110" s="160">
        <v>0</v>
      </c>
      <c r="V110" s="160">
        <f>ROUND(E110*U110,2)</f>
        <v>0</v>
      </c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128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245"/>
      <c r="D111" s="246"/>
      <c r="E111" s="246"/>
      <c r="F111" s="246"/>
      <c r="G111" s="246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114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33.75" outlineLevel="1" x14ac:dyDescent="0.2">
      <c r="A112" s="169">
        <v>45</v>
      </c>
      <c r="B112" s="170" t="s">
        <v>223</v>
      </c>
      <c r="C112" s="179" t="s">
        <v>224</v>
      </c>
      <c r="D112" s="171" t="s">
        <v>167</v>
      </c>
      <c r="E112" s="172">
        <v>1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4">
        <v>2.5410000000000002E-2</v>
      </c>
      <c r="O112" s="174">
        <f>ROUND(E112*N112,2)</f>
        <v>0.03</v>
      </c>
      <c r="P112" s="174">
        <v>0</v>
      </c>
      <c r="Q112" s="174">
        <f>ROUND(E112*P112,2)</f>
        <v>0</v>
      </c>
      <c r="R112" s="174" t="s">
        <v>117</v>
      </c>
      <c r="S112" s="174" t="s">
        <v>118</v>
      </c>
      <c r="T112" s="175" t="s">
        <v>118</v>
      </c>
      <c r="U112" s="160">
        <v>0</v>
      </c>
      <c r="V112" s="160">
        <f>ROUND(E112*U112,2)</f>
        <v>0</v>
      </c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128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245"/>
      <c r="D113" s="246"/>
      <c r="E113" s="246"/>
      <c r="F113" s="246"/>
      <c r="G113" s="246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114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33.75" outlineLevel="1" x14ac:dyDescent="0.2">
      <c r="A114" s="169">
        <v>46</v>
      </c>
      <c r="B114" s="170" t="s">
        <v>225</v>
      </c>
      <c r="C114" s="179" t="s">
        <v>226</v>
      </c>
      <c r="D114" s="171" t="s">
        <v>167</v>
      </c>
      <c r="E114" s="172">
        <v>4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2.9040000000000003E-2</v>
      </c>
      <c r="O114" s="174">
        <f>ROUND(E114*N114,2)</f>
        <v>0.12</v>
      </c>
      <c r="P114" s="174">
        <v>0</v>
      </c>
      <c r="Q114" s="174">
        <f>ROUND(E114*P114,2)</f>
        <v>0</v>
      </c>
      <c r="R114" s="174" t="s">
        <v>117</v>
      </c>
      <c r="S114" s="174" t="s">
        <v>118</v>
      </c>
      <c r="T114" s="175" t="s">
        <v>118</v>
      </c>
      <c r="U114" s="160">
        <v>0</v>
      </c>
      <c r="V114" s="160">
        <f>ROUND(E114*U114,2)</f>
        <v>0</v>
      </c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128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245"/>
      <c r="D115" s="246"/>
      <c r="E115" s="246"/>
      <c r="F115" s="246"/>
      <c r="G115" s="246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114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33.75" outlineLevel="1" x14ac:dyDescent="0.2">
      <c r="A116" s="169">
        <v>47</v>
      </c>
      <c r="B116" s="170" t="s">
        <v>227</v>
      </c>
      <c r="C116" s="179" t="s">
        <v>228</v>
      </c>
      <c r="D116" s="171" t="s">
        <v>167</v>
      </c>
      <c r="E116" s="172">
        <v>1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74">
        <v>2.2520000000000002E-2</v>
      </c>
      <c r="O116" s="174">
        <f>ROUND(E116*N116,2)</f>
        <v>0.02</v>
      </c>
      <c r="P116" s="174">
        <v>0</v>
      </c>
      <c r="Q116" s="174">
        <f>ROUND(E116*P116,2)</f>
        <v>0</v>
      </c>
      <c r="R116" s="174" t="s">
        <v>117</v>
      </c>
      <c r="S116" s="174" t="s">
        <v>118</v>
      </c>
      <c r="T116" s="175" t="s">
        <v>118</v>
      </c>
      <c r="U116" s="160">
        <v>0</v>
      </c>
      <c r="V116" s="160">
        <f>ROUND(E116*U116,2)</f>
        <v>0</v>
      </c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128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245"/>
      <c r="D117" s="246"/>
      <c r="E117" s="246"/>
      <c r="F117" s="246"/>
      <c r="G117" s="246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114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ht="33.75" outlineLevel="1" x14ac:dyDescent="0.2">
      <c r="A118" s="169">
        <v>48</v>
      </c>
      <c r="B118" s="170" t="s">
        <v>229</v>
      </c>
      <c r="C118" s="179" t="s">
        <v>230</v>
      </c>
      <c r="D118" s="171" t="s">
        <v>167</v>
      </c>
      <c r="E118" s="172">
        <v>3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4">
        <v>9.2750000000000013E-2</v>
      </c>
      <c r="O118" s="174">
        <f>ROUND(E118*N118,2)</f>
        <v>0.28000000000000003</v>
      </c>
      <c r="P118" s="174">
        <v>0</v>
      </c>
      <c r="Q118" s="174">
        <f>ROUND(E118*P118,2)</f>
        <v>0</v>
      </c>
      <c r="R118" s="174" t="s">
        <v>117</v>
      </c>
      <c r="S118" s="174" t="s">
        <v>118</v>
      </c>
      <c r="T118" s="175" t="s">
        <v>118</v>
      </c>
      <c r="U118" s="160">
        <v>0</v>
      </c>
      <c r="V118" s="160">
        <f>ROUND(E118*U118,2)</f>
        <v>0</v>
      </c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128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245"/>
      <c r="D119" s="246"/>
      <c r="E119" s="246"/>
      <c r="F119" s="246"/>
      <c r="G119" s="246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114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69">
        <v>49</v>
      </c>
      <c r="B120" s="170" t="s">
        <v>231</v>
      </c>
      <c r="C120" s="179" t="s">
        <v>232</v>
      </c>
      <c r="D120" s="171" t="s">
        <v>167</v>
      </c>
      <c r="E120" s="172">
        <v>2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1.9300000000000001E-2</v>
      </c>
      <c r="O120" s="174">
        <f>ROUND(E120*N120,2)</f>
        <v>0.04</v>
      </c>
      <c r="P120" s="174">
        <v>0</v>
      </c>
      <c r="Q120" s="174">
        <f>ROUND(E120*P120,2)</f>
        <v>0</v>
      </c>
      <c r="R120" s="174"/>
      <c r="S120" s="174" t="s">
        <v>111</v>
      </c>
      <c r="T120" s="175" t="s">
        <v>112</v>
      </c>
      <c r="U120" s="160">
        <v>0</v>
      </c>
      <c r="V120" s="160">
        <f>ROUND(E120*U120,2)</f>
        <v>0</v>
      </c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128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245"/>
      <c r="D121" s="246"/>
      <c r="E121" s="246"/>
      <c r="F121" s="246"/>
      <c r="G121" s="246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114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69">
        <v>50</v>
      </c>
      <c r="B122" s="170" t="s">
        <v>233</v>
      </c>
      <c r="C122" s="179" t="s">
        <v>234</v>
      </c>
      <c r="D122" s="171" t="s">
        <v>167</v>
      </c>
      <c r="E122" s="172">
        <v>1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21</v>
      </c>
      <c r="M122" s="174">
        <f>G122*(1+L122/100)</f>
        <v>0</v>
      </c>
      <c r="N122" s="174">
        <v>1.2400000000000001E-2</v>
      </c>
      <c r="O122" s="174">
        <f>ROUND(E122*N122,2)</f>
        <v>0.01</v>
      </c>
      <c r="P122" s="174">
        <v>0</v>
      </c>
      <c r="Q122" s="174">
        <f>ROUND(E122*P122,2)</f>
        <v>0</v>
      </c>
      <c r="R122" s="174"/>
      <c r="S122" s="174" t="s">
        <v>111</v>
      </c>
      <c r="T122" s="175" t="s">
        <v>112</v>
      </c>
      <c r="U122" s="160">
        <v>0</v>
      </c>
      <c r="V122" s="160">
        <f>ROUND(E122*U122,2)</f>
        <v>0</v>
      </c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128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245"/>
      <c r="D123" s="246"/>
      <c r="E123" s="246"/>
      <c r="F123" s="246"/>
      <c r="G123" s="246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114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x14ac:dyDescent="0.2">
      <c r="A124" s="163" t="s">
        <v>106</v>
      </c>
      <c r="B124" s="164" t="s">
        <v>75</v>
      </c>
      <c r="C124" s="178" t="s">
        <v>76</v>
      </c>
      <c r="D124" s="165"/>
      <c r="E124" s="166"/>
      <c r="F124" s="167"/>
      <c r="G124" s="167">
        <f>SUMIF(AG125:AG128,"&lt;&gt;NOR",G125:G128)</f>
        <v>0</v>
      </c>
      <c r="H124" s="167"/>
      <c r="I124" s="167">
        <f>SUM(I125:I128)</f>
        <v>0</v>
      </c>
      <c r="J124" s="167"/>
      <c r="K124" s="167">
        <f>SUM(K125:K128)</f>
        <v>0</v>
      </c>
      <c r="L124" s="167"/>
      <c r="M124" s="167">
        <f>SUM(M125:M128)</f>
        <v>0</v>
      </c>
      <c r="N124" s="167"/>
      <c r="O124" s="167">
        <f>SUM(O125:O128)</f>
        <v>0</v>
      </c>
      <c r="P124" s="167"/>
      <c r="Q124" s="167">
        <f>SUM(Q125:Q128)</f>
        <v>0</v>
      </c>
      <c r="R124" s="167"/>
      <c r="S124" s="167"/>
      <c r="T124" s="168"/>
      <c r="U124" s="162"/>
      <c r="V124" s="162">
        <f>SUM(V125:V128)</f>
        <v>0</v>
      </c>
      <c r="W124" s="162"/>
      <c r="AG124" t="s">
        <v>107</v>
      </c>
    </row>
    <row r="125" spans="1:60" outlineLevel="1" x14ac:dyDescent="0.2">
      <c r="A125" s="169">
        <v>51</v>
      </c>
      <c r="B125" s="170" t="s">
        <v>235</v>
      </c>
      <c r="C125" s="179" t="s">
        <v>236</v>
      </c>
      <c r="D125" s="171" t="s">
        <v>237</v>
      </c>
      <c r="E125" s="172">
        <v>5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74">
        <v>6.0000000000000002E-5</v>
      </c>
      <c r="O125" s="174">
        <f>ROUND(E125*N125,2)</f>
        <v>0</v>
      </c>
      <c r="P125" s="174">
        <v>0</v>
      </c>
      <c r="Q125" s="174">
        <f>ROUND(E125*P125,2)</f>
        <v>0</v>
      </c>
      <c r="R125" s="174" t="s">
        <v>238</v>
      </c>
      <c r="S125" s="174" t="s">
        <v>118</v>
      </c>
      <c r="T125" s="175" t="s">
        <v>118</v>
      </c>
      <c r="U125" s="160">
        <v>0</v>
      </c>
      <c r="V125" s="160">
        <f>ROUND(E125*U125,2)</f>
        <v>0</v>
      </c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113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245"/>
      <c r="D126" s="246"/>
      <c r="E126" s="246"/>
      <c r="F126" s="246"/>
      <c r="G126" s="246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114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69">
        <v>52</v>
      </c>
      <c r="B127" s="170" t="s">
        <v>239</v>
      </c>
      <c r="C127" s="179" t="s">
        <v>240</v>
      </c>
      <c r="D127" s="171" t="s">
        <v>210</v>
      </c>
      <c r="E127" s="172">
        <v>1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1.2E-4</v>
      </c>
      <c r="O127" s="174">
        <f>ROUND(E127*N127,2)</f>
        <v>0</v>
      </c>
      <c r="P127" s="174">
        <v>0</v>
      </c>
      <c r="Q127" s="174">
        <f>ROUND(E127*P127,2)</f>
        <v>0</v>
      </c>
      <c r="R127" s="174"/>
      <c r="S127" s="174" t="s">
        <v>111</v>
      </c>
      <c r="T127" s="175" t="s">
        <v>138</v>
      </c>
      <c r="U127" s="160">
        <v>0</v>
      </c>
      <c r="V127" s="160">
        <f>ROUND(E127*U127,2)</f>
        <v>0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241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245"/>
      <c r="D128" s="246"/>
      <c r="E128" s="246"/>
      <c r="F128" s="246"/>
      <c r="G128" s="246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114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x14ac:dyDescent="0.2">
      <c r="A129" s="163" t="s">
        <v>106</v>
      </c>
      <c r="B129" s="164" t="s">
        <v>77</v>
      </c>
      <c r="C129" s="178" t="s">
        <v>78</v>
      </c>
      <c r="D129" s="165"/>
      <c r="E129" s="166"/>
      <c r="F129" s="167"/>
      <c r="G129" s="167">
        <f>SUMIF(AG130:AG132,"&lt;&gt;NOR",G130:G132)</f>
        <v>0</v>
      </c>
      <c r="H129" s="167"/>
      <c r="I129" s="167">
        <f>SUM(I130:I132)</f>
        <v>0</v>
      </c>
      <c r="J129" s="167"/>
      <c r="K129" s="167">
        <f>SUM(K130:K132)</f>
        <v>0</v>
      </c>
      <c r="L129" s="167"/>
      <c r="M129" s="167">
        <f>SUM(M130:M132)</f>
        <v>0</v>
      </c>
      <c r="N129" s="167"/>
      <c r="O129" s="167">
        <f>SUM(O130:O132)</f>
        <v>0</v>
      </c>
      <c r="P129" s="167"/>
      <c r="Q129" s="167">
        <f>SUM(Q130:Q132)</f>
        <v>0</v>
      </c>
      <c r="R129" s="167"/>
      <c r="S129" s="167"/>
      <c r="T129" s="168"/>
      <c r="U129" s="162"/>
      <c r="V129" s="162">
        <f>SUM(V130:V132)</f>
        <v>0</v>
      </c>
      <c r="W129" s="162"/>
      <c r="AG129" t="s">
        <v>107</v>
      </c>
    </row>
    <row r="130" spans="1:60" ht="22.5" outlineLevel="1" x14ac:dyDescent="0.2">
      <c r="A130" s="169">
        <v>53</v>
      </c>
      <c r="B130" s="170" t="s">
        <v>242</v>
      </c>
      <c r="C130" s="179" t="s">
        <v>243</v>
      </c>
      <c r="D130" s="171" t="s">
        <v>244</v>
      </c>
      <c r="E130" s="172">
        <v>2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4">
        <v>3.5000000000000005E-4</v>
      </c>
      <c r="O130" s="174">
        <f>ROUND(E130*N130,2)</f>
        <v>0</v>
      </c>
      <c r="P130" s="174">
        <v>0</v>
      </c>
      <c r="Q130" s="174">
        <f>ROUND(E130*P130,2)</f>
        <v>0</v>
      </c>
      <c r="R130" s="174" t="s">
        <v>245</v>
      </c>
      <c r="S130" s="174" t="s">
        <v>118</v>
      </c>
      <c r="T130" s="175" t="s">
        <v>118</v>
      </c>
      <c r="U130" s="160">
        <v>0</v>
      </c>
      <c r="V130" s="160">
        <f>ROUND(E130*U130,2)</f>
        <v>0</v>
      </c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113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7"/>
      <c r="B131" s="158"/>
      <c r="C131" s="249" t="s">
        <v>246</v>
      </c>
      <c r="D131" s="250"/>
      <c r="E131" s="250"/>
      <c r="F131" s="250"/>
      <c r="G131" s="25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134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236"/>
      <c r="D132" s="237"/>
      <c r="E132" s="237"/>
      <c r="F132" s="237"/>
      <c r="G132" s="237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114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x14ac:dyDescent="0.2">
      <c r="A133" s="5"/>
      <c r="B133" s="6"/>
      <c r="C133" s="18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AE133">
        <v>15</v>
      </c>
      <c r="AF133">
        <v>21</v>
      </c>
    </row>
    <row r="134" spans="1:60" x14ac:dyDescent="0.2">
      <c r="A134" s="153"/>
      <c r="B134" s="154" t="s">
        <v>29</v>
      </c>
      <c r="C134" s="182"/>
      <c r="D134" s="155"/>
      <c r="E134" s="156"/>
      <c r="F134" s="156"/>
      <c r="G134" s="177">
        <f>G8+G24+G31+G56+G83+G124+G129</f>
        <v>0</v>
      </c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AE134">
        <f>SUMIF(L7:L132,AE133,G7:G132)</f>
        <v>0</v>
      </c>
      <c r="AF134">
        <f>SUMIF(L7:L132,AF133,G7:G132)</f>
        <v>0</v>
      </c>
      <c r="AG134" t="s">
        <v>247</v>
      </c>
    </row>
    <row r="135" spans="1:60" x14ac:dyDescent="0.2">
      <c r="A135" s="5" t="s">
        <v>248</v>
      </c>
      <c r="B135" s="6"/>
      <c r="C135" s="181"/>
      <c r="D135" s="8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60" x14ac:dyDescent="0.2">
      <c r="A136" s="5"/>
      <c r="B136" s="6" t="s">
        <v>249</v>
      </c>
      <c r="C136" s="181" t="s">
        <v>250</v>
      </c>
      <c r="D136" s="8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60" x14ac:dyDescent="0.2">
      <c r="A137" s="5"/>
      <c r="B137" s="6" t="s">
        <v>251</v>
      </c>
      <c r="C137" s="181" t="s">
        <v>252</v>
      </c>
      <c r="D137" s="8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60" x14ac:dyDescent="0.2">
      <c r="A138" s="5"/>
      <c r="B138" s="6"/>
      <c r="C138" s="181"/>
      <c r="D138" s="8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60" x14ac:dyDescent="0.2">
      <c r="C139" s="183"/>
      <c r="D139" s="141"/>
      <c r="AG139" t="s">
        <v>253</v>
      </c>
    </row>
    <row r="140" spans="1:60" x14ac:dyDescent="0.2">
      <c r="D140" s="141"/>
    </row>
    <row r="141" spans="1:60" x14ac:dyDescent="0.2">
      <c r="D141" s="141"/>
    </row>
    <row r="142" spans="1:60" x14ac:dyDescent="0.2">
      <c r="D142" s="141"/>
    </row>
    <row r="143" spans="1:60" x14ac:dyDescent="0.2">
      <c r="D143" s="141"/>
    </row>
    <row r="144" spans="1:60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986B" sheet="1"/>
  <mergeCells count="69">
    <mergeCell ref="C128:G128"/>
    <mergeCell ref="C131:G131"/>
    <mergeCell ref="C132:G132"/>
    <mergeCell ref="C115:G115"/>
    <mergeCell ref="C117:G117"/>
    <mergeCell ref="C119:G119"/>
    <mergeCell ref="C121:G121"/>
    <mergeCell ref="C123:G123"/>
    <mergeCell ref="C126:G126"/>
    <mergeCell ref="C113:G113"/>
    <mergeCell ref="C91:G91"/>
    <mergeCell ref="C93:G93"/>
    <mergeCell ref="C95:G95"/>
    <mergeCell ref="C97:G97"/>
    <mergeCell ref="C99:G99"/>
    <mergeCell ref="C101:G101"/>
    <mergeCell ref="C103:G103"/>
    <mergeCell ref="C105:G105"/>
    <mergeCell ref="C107:G107"/>
    <mergeCell ref="C109:G109"/>
    <mergeCell ref="C111:G111"/>
    <mergeCell ref="C89:G89"/>
    <mergeCell ref="C66:G66"/>
    <mergeCell ref="C68:G68"/>
    <mergeCell ref="C70:G70"/>
    <mergeCell ref="C72:G72"/>
    <mergeCell ref="C74:G74"/>
    <mergeCell ref="C76:G76"/>
    <mergeCell ref="C78:G78"/>
    <mergeCell ref="C80:G80"/>
    <mergeCell ref="C82:G82"/>
    <mergeCell ref="C85:G85"/>
    <mergeCell ref="C87:G87"/>
    <mergeCell ref="C64:G64"/>
    <mergeCell ref="C45:G45"/>
    <mergeCell ref="C46:G46"/>
    <mergeCell ref="C47:G47"/>
    <mergeCell ref="C49:G49"/>
    <mergeCell ref="C50:G50"/>
    <mergeCell ref="C51:G51"/>
    <mergeCell ref="C53:G53"/>
    <mergeCell ref="C55:G55"/>
    <mergeCell ref="C58:G58"/>
    <mergeCell ref="C60:G60"/>
    <mergeCell ref="C62:G62"/>
    <mergeCell ref="C43:G43"/>
    <mergeCell ref="C26:G26"/>
    <mergeCell ref="C28:G28"/>
    <mergeCell ref="C30:G30"/>
    <mergeCell ref="C33:G33"/>
    <mergeCell ref="C34:G34"/>
    <mergeCell ref="C35:G35"/>
    <mergeCell ref="C37:G37"/>
    <mergeCell ref="C38:G38"/>
    <mergeCell ref="C39:G39"/>
    <mergeCell ref="C41:G41"/>
    <mergeCell ref="C42:G42"/>
    <mergeCell ref="C23:G23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0" activePane="bottomLeft" state="frozen"/>
      <selection pane="bottomLeft" activeCell="C51" sqref="C5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2" width="0" hidden="1" customWidth="1"/>
    <col min="23" max="23" width="1.85546875" customWidth="1"/>
    <col min="25" max="25" width="10.42578125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81</v>
      </c>
      <c r="B1" s="238"/>
      <c r="C1" s="238"/>
      <c r="D1" s="238"/>
      <c r="E1" s="238"/>
      <c r="F1" s="238"/>
      <c r="G1" s="238"/>
      <c r="AG1" t="s">
        <v>82</v>
      </c>
    </row>
    <row r="2" spans="1:60" ht="24.95" customHeight="1" x14ac:dyDescent="0.2">
      <c r="A2" s="142" t="s">
        <v>7</v>
      </c>
      <c r="B2" s="77" t="s">
        <v>44</v>
      </c>
      <c r="C2" s="239" t="s">
        <v>45</v>
      </c>
      <c r="D2" s="240"/>
      <c r="E2" s="240"/>
      <c r="F2" s="240"/>
      <c r="G2" s="241"/>
      <c r="AG2" t="s">
        <v>83</v>
      </c>
    </row>
    <row r="3" spans="1:60" ht="24.95" customHeight="1" x14ac:dyDescent="0.2">
      <c r="A3" s="142" t="s">
        <v>8</v>
      </c>
      <c r="B3" s="77" t="s">
        <v>47</v>
      </c>
      <c r="C3" s="239" t="s">
        <v>48</v>
      </c>
      <c r="D3" s="240"/>
      <c r="E3" s="240"/>
      <c r="F3" s="240"/>
      <c r="G3" s="241"/>
      <c r="AC3" s="89" t="s">
        <v>83</v>
      </c>
      <c r="AG3" t="s">
        <v>84</v>
      </c>
    </row>
    <row r="4" spans="1:60" ht="24.95" customHeight="1" x14ac:dyDescent="0.2">
      <c r="A4" s="143" t="s">
        <v>9</v>
      </c>
      <c r="B4" s="144" t="s">
        <v>51</v>
      </c>
      <c r="C4" s="242" t="s">
        <v>52</v>
      </c>
      <c r="D4" s="243"/>
      <c r="E4" s="243"/>
      <c r="F4" s="243"/>
      <c r="G4" s="244"/>
      <c r="AG4" t="s">
        <v>85</v>
      </c>
    </row>
    <row r="5" spans="1:60" x14ac:dyDescent="0.2">
      <c r="D5" s="141"/>
    </row>
    <row r="6" spans="1:60" ht="114.75" x14ac:dyDescent="0.2">
      <c r="A6" s="146" t="s">
        <v>86</v>
      </c>
      <c r="B6" s="148" t="s">
        <v>87</v>
      </c>
      <c r="C6" s="148" t="s">
        <v>88</v>
      </c>
      <c r="D6" s="147" t="s">
        <v>89</v>
      </c>
      <c r="E6" s="146" t="s">
        <v>90</v>
      </c>
      <c r="F6" s="145" t="s">
        <v>91</v>
      </c>
      <c r="G6" s="146" t="s">
        <v>29</v>
      </c>
      <c r="H6" s="149" t="s">
        <v>30</v>
      </c>
      <c r="I6" s="149" t="s">
        <v>92</v>
      </c>
      <c r="J6" s="149" t="s">
        <v>31</v>
      </c>
      <c r="K6" s="149" t="s">
        <v>93</v>
      </c>
      <c r="L6" s="149" t="s">
        <v>94</v>
      </c>
      <c r="M6" s="149" t="s">
        <v>95</v>
      </c>
      <c r="N6" s="149" t="s">
        <v>96</v>
      </c>
      <c r="O6" s="149" t="s">
        <v>97</v>
      </c>
      <c r="P6" s="149" t="s">
        <v>98</v>
      </c>
      <c r="Q6" s="149" t="s">
        <v>99</v>
      </c>
      <c r="R6" s="149" t="s">
        <v>100</v>
      </c>
      <c r="S6" s="149" t="s">
        <v>101</v>
      </c>
      <c r="T6" s="149" t="s">
        <v>102</v>
      </c>
      <c r="U6" s="149" t="s">
        <v>103</v>
      </c>
      <c r="V6" s="149" t="s">
        <v>104</v>
      </c>
      <c r="W6" s="149" t="s">
        <v>105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106</v>
      </c>
      <c r="B8" s="164" t="s">
        <v>59</v>
      </c>
      <c r="C8" s="178" t="s">
        <v>60</v>
      </c>
      <c r="D8" s="165"/>
      <c r="E8" s="166"/>
      <c r="F8" s="167"/>
      <c r="G8" s="167">
        <f>SUMIF(AG9:AG22,"&lt;&gt;NOR",G9:G22)</f>
        <v>0</v>
      </c>
      <c r="H8" s="167"/>
      <c r="I8" s="167">
        <f>SUM(I9:I22)</f>
        <v>0</v>
      </c>
      <c r="J8" s="167"/>
      <c r="K8" s="167">
        <f>SUM(K9:K22)</f>
        <v>0</v>
      </c>
      <c r="L8" s="167"/>
      <c r="M8" s="167">
        <f>SUM(M9:M22)</f>
        <v>0</v>
      </c>
      <c r="N8" s="167"/>
      <c r="O8" s="167">
        <f>SUM(O9:O22)</f>
        <v>0.05</v>
      </c>
      <c r="P8" s="167"/>
      <c r="Q8" s="167">
        <f>SUM(Q9:Q22)</f>
        <v>0</v>
      </c>
      <c r="R8" s="167"/>
      <c r="S8" s="167"/>
      <c r="T8" s="168"/>
      <c r="U8" s="162"/>
      <c r="V8" s="162">
        <f>SUM(V9:V22)</f>
        <v>0.12</v>
      </c>
      <c r="W8" s="162"/>
      <c r="AG8" t="s">
        <v>107</v>
      </c>
    </row>
    <row r="9" spans="1:60" outlineLevel="1" x14ac:dyDescent="0.2">
      <c r="A9" s="169">
        <v>1</v>
      </c>
      <c r="B9" s="170" t="s">
        <v>254</v>
      </c>
      <c r="C9" s="179" t="s">
        <v>255</v>
      </c>
      <c r="D9" s="171" t="s">
        <v>256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111</v>
      </c>
      <c r="T9" s="175" t="s">
        <v>112</v>
      </c>
      <c r="U9" s="160">
        <v>0.12400000000000001</v>
      </c>
      <c r="V9" s="160">
        <f>ROUND(E9*U9,2)</f>
        <v>0.12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172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45"/>
      <c r="D10" s="246"/>
      <c r="E10" s="246"/>
      <c r="F10" s="246"/>
      <c r="G10" s="246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257</v>
      </c>
      <c r="C11" s="179" t="s">
        <v>258</v>
      </c>
      <c r="D11" s="171" t="s">
        <v>167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5.2000000000000005E-2</v>
      </c>
      <c r="O11" s="174">
        <f>ROUND(E11*N11,2)</f>
        <v>0.05</v>
      </c>
      <c r="P11" s="174">
        <v>0</v>
      </c>
      <c r="Q11" s="174">
        <f>ROUND(E11*P11,2)</f>
        <v>0</v>
      </c>
      <c r="R11" s="174"/>
      <c r="S11" s="174" t="s">
        <v>111</v>
      </c>
      <c r="T11" s="175" t="s">
        <v>112</v>
      </c>
      <c r="U11" s="160">
        <v>0</v>
      </c>
      <c r="V11" s="160">
        <f>ROUND(E11*U11,2)</f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259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45"/>
      <c r="D12" s="246"/>
      <c r="E12" s="246"/>
      <c r="F12" s="246"/>
      <c r="G12" s="246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260</v>
      </c>
      <c r="C13" s="179" t="s">
        <v>261</v>
      </c>
      <c r="D13" s="171" t="s">
        <v>195</v>
      </c>
      <c r="E13" s="172">
        <v>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 t="s">
        <v>111</v>
      </c>
      <c r="T13" s="175" t="s">
        <v>112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259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45"/>
      <c r="D14" s="246"/>
      <c r="E14" s="246"/>
      <c r="F14" s="246"/>
      <c r="G14" s="246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4</v>
      </c>
      <c r="B15" s="170" t="s">
        <v>262</v>
      </c>
      <c r="C15" s="179" t="s">
        <v>263</v>
      </c>
      <c r="D15" s="171" t="s">
        <v>195</v>
      </c>
      <c r="E15" s="172">
        <v>1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 t="s">
        <v>111</v>
      </c>
      <c r="T15" s="175" t="s">
        <v>112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259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245"/>
      <c r="D16" s="246"/>
      <c r="E16" s="246"/>
      <c r="F16" s="246"/>
      <c r="G16" s="246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114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69">
        <v>5</v>
      </c>
      <c r="B17" s="170" t="s">
        <v>264</v>
      </c>
      <c r="C17" s="179" t="s">
        <v>265</v>
      </c>
      <c r="D17" s="171" t="s">
        <v>195</v>
      </c>
      <c r="E17" s="172">
        <v>1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/>
      <c r="S17" s="174" t="s">
        <v>111</v>
      </c>
      <c r="T17" s="175" t="s">
        <v>112</v>
      </c>
      <c r="U17" s="160">
        <v>0</v>
      </c>
      <c r="V17" s="160">
        <f>ROUND(E17*U17,2)</f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259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45"/>
      <c r="D18" s="246"/>
      <c r="E18" s="246"/>
      <c r="F18" s="246"/>
      <c r="G18" s="246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>
        <v>6</v>
      </c>
      <c r="B19" s="170" t="s">
        <v>266</v>
      </c>
      <c r="C19" s="179" t="s">
        <v>267</v>
      </c>
      <c r="D19" s="171" t="s">
        <v>195</v>
      </c>
      <c r="E19" s="172">
        <v>2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</v>
      </c>
      <c r="Q19" s="174">
        <f>ROUND(E19*P19,2)</f>
        <v>0</v>
      </c>
      <c r="R19" s="174"/>
      <c r="S19" s="174" t="s">
        <v>111</v>
      </c>
      <c r="T19" s="175" t="s">
        <v>112</v>
      </c>
      <c r="U19" s="160">
        <v>0</v>
      </c>
      <c r="V19" s="160">
        <f>ROUND(E19*U19,2)</f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259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45"/>
      <c r="D20" s="246"/>
      <c r="E20" s="246"/>
      <c r="F20" s="246"/>
      <c r="G20" s="246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69">
        <v>7</v>
      </c>
      <c r="B21" s="170" t="s">
        <v>268</v>
      </c>
      <c r="C21" s="179" t="s">
        <v>269</v>
      </c>
      <c r="D21" s="171" t="s">
        <v>195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/>
      <c r="S21" s="174" t="s">
        <v>111</v>
      </c>
      <c r="T21" s="175" t="s">
        <v>112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259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45"/>
      <c r="D22" s="246"/>
      <c r="E22" s="246"/>
      <c r="F22" s="246"/>
      <c r="G22" s="246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">
      <c r="A23" s="163" t="s">
        <v>106</v>
      </c>
      <c r="B23" s="164" t="s">
        <v>61</v>
      </c>
      <c r="C23" s="178" t="s">
        <v>62</v>
      </c>
      <c r="D23" s="165"/>
      <c r="E23" s="166"/>
      <c r="F23" s="167"/>
      <c r="G23" s="167">
        <f>SUMIF(AG24:AG30,"&lt;&gt;NOR",G24:G30)</f>
        <v>0</v>
      </c>
      <c r="H23" s="167"/>
      <c r="I23" s="167">
        <f>SUM(I24:I30)</f>
        <v>0</v>
      </c>
      <c r="J23" s="167"/>
      <c r="K23" s="167">
        <f>SUM(K24:K30)</f>
        <v>0</v>
      </c>
      <c r="L23" s="167"/>
      <c r="M23" s="167">
        <f>SUM(M24:M30)</f>
        <v>0</v>
      </c>
      <c r="N23" s="167"/>
      <c r="O23" s="167">
        <f>SUM(O24:O30)</f>
        <v>0</v>
      </c>
      <c r="P23" s="167"/>
      <c r="Q23" s="167">
        <f>SUM(Q24:Q30)</f>
        <v>0</v>
      </c>
      <c r="R23" s="167"/>
      <c r="S23" s="167"/>
      <c r="T23" s="168"/>
      <c r="U23" s="162"/>
      <c r="V23" s="162">
        <f>SUM(V24:V30)</f>
        <v>0</v>
      </c>
      <c r="W23" s="162"/>
      <c r="AG23" t="s">
        <v>107</v>
      </c>
    </row>
    <row r="24" spans="1:60" outlineLevel="1" x14ac:dyDescent="0.2">
      <c r="A24" s="169">
        <v>8</v>
      </c>
      <c r="B24" s="170" t="s">
        <v>108</v>
      </c>
      <c r="C24" s="179" t="s">
        <v>109</v>
      </c>
      <c r="D24" s="171" t="s">
        <v>110</v>
      </c>
      <c r="E24" s="172">
        <v>6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1E-4</v>
      </c>
      <c r="O24" s="174">
        <f>ROUND(E24*N24,2)</f>
        <v>0</v>
      </c>
      <c r="P24" s="174">
        <v>0</v>
      </c>
      <c r="Q24" s="174">
        <f>ROUND(E24*P24,2)</f>
        <v>0</v>
      </c>
      <c r="R24" s="174"/>
      <c r="S24" s="174" t="s">
        <v>111</v>
      </c>
      <c r="T24" s="175" t="s">
        <v>138</v>
      </c>
      <c r="U24" s="160">
        <v>0</v>
      </c>
      <c r="V24" s="160">
        <f>ROUND(E24*U24,2)</f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245"/>
      <c r="D25" s="246"/>
      <c r="E25" s="246"/>
      <c r="F25" s="246"/>
      <c r="G25" s="246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114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69">
        <v>9</v>
      </c>
      <c r="B26" s="170" t="s">
        <v>126</v>
      </c>
      <c r="C26" s="179" t="s">
        <v>127</v>
      </c>
      <c r="D26" s="171" t="s">
        <v>110</v>
      </c>
      <c r="E26" s="172">
        <v>6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8.0000000000000007E-5</v>
      </c>
      <c r="O26" s="174">
        <f>ROUND(E26*N26,2)</f>
        <v>0</v>
      </c>
      <c r="P26" s="174">
        <v>0</v>
      </c>
      <c r="Q26" s="174">
        <f>ROUND(E26*P26,2)</f>
        <v>0</v>
      </c>
      <c r="R26" s="174" t="s">
        <v>117</v>
      </c>
      <c r="S26" s="174" t="s">
        <v>118</v>
      </c>
      <c r="T26" s="175" t="s">
        <v>118</v>
      </c>
      <c r="U26" s="160">
        <v>0</v>
      </c>
      <c r="V26" s="160">
        <f>ROUND(E26*U26,2)</f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128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245"/>
      <c r="D27" s="246"/>
      <c r="E27" s="246"/>
      <c r="F27" s="246"/>
      <c r="G27" s="246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114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>
        <v>10</v>
      </c>
      <c r="B28" s="158" t="s">
        <v>129</v>
      </c>
      <c r="C28" s="180" t="s">
        <v>130</v>
      </c>
      <c r="D28" s="159" t="s">
        <v>0</v>
      </c>
      <c r="E28" s="176"/>
      <c r="F28" s="161"/>
      <c r="G28" s="160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21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 t="s">
        <v>131</v>
      </c>
      <c r="S28" s="160" t="s">
        <v>118</v>
      </c>
      <c r="T28" s="160" t="s">
        <v>118</v>
      </c>
      <c r="U28" s="160">
        <v>0</v>
      </c>
      <c r="V28" s="160">
        <f>ROUND(E28*U28,2)</f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132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47" t="s">
        <v>133</v>
      </c>
      <c r="D29" s="248"/>
      <c r="E29" s="248"/>
      <c r="F29" s="248"/>
      <c r="G29" s="248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134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236"/>
      <c r="D30" s="237"/>
      <c r="E30" s="237"/>
      <c r="F30" s="237"/>
      <c r="G30" s="237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3" t="s">
        <v>106</v>
      </c>
      <c r="B31" s="164" t="s">
        <v>65</v>
      </c>
      <c r="C31" s="178" t="s">
        <v>66</v>
      </c>
      <c r="D31" s="165"/>
      <c r="E31" s="166"/>
      <c r="F31" s="167"/>
      <c r="G31" s="167">
        <f>SUMIF(AG32:AG50,"&lt;&gt;NOR",G32:G50)</f>
        <v>0</v>
      </c>
      <c r="H31" s="167"/>
      <c r="I31" s="167">
        <f>SUM(I32:I50)</f>
        <v>0</v>
      </c>
      <c r="J31" s="167"/>
      <c r="K31" s="167">
        <f>SUM(K32:K50)</f>
        <v>0</v>
      </c>
      <c r="L31" s="167"/>
      <c r="M31" s="167">
        <f>SUM(M32:M50)</f>
        <v>0</v>
      </c>
      <c r="N31" s="167"/>
      <c r="O31" s="167">
        <f>SUM(O32:O50)</f>
        <v>0.15000000000000002</v>
      </c>
      <c r="P31" s="167"/>
      <c r="Q31" s="167">
        <f>SUM(Q32:Q50)</f>
        <v>0</v>
      </c>
      <c r="R31" s="167"/>
      <c r="S31" s="167"/>
      <c r="T31" s="168"/>
      <c r="U31" s="162"/>
      <c r="V31" s="162">
        <f>SUM(V32:V50)</f>
        <v>10.119999999999999</v>
      </c>
      <c r="W31" s="162"/>
      <c r="AG31" t="s">
        <v>107</v>
      </c>
    </row>
    <row r="32" spans="1:60" outlineLevel="1" x14ac:dyDescent="0.2">
      <c r="A32" s="169">
        <v>11</v>
      </c>
      <c r="B32" s="170" t="s">
        <v>257</v>
      </c>
      <c r="C32" s="179" t="s">
        <v>270</v>
      </c>
      <c r="D32" s="171" t="s">
        <v>195</v>
      </c>
      <c r="E32" s="172">
        <v>1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0</v>
      </c>
      <c r="O32" s="174">
        <f>ROUND(E32*N32,2)</f>
        <v>0</v>
      </c>
      <c r="P32" s="174">
        <v>0</v>
      </c>
      <c r="Q32" s="174">
        <f>ROUND(E32*P32,2)</f>
        <v>0</v>
      </c>
      <c r="R32" s="174"/>
      <c r="S32" s="174" t="s">
        <v>111</v>
      </c>
      <c r="T32" s="175" t="s">
        <v>112</v>
      </c>
      <c r="U32" s="160">
        <v>5.0570000000000004</v>
      </c>
      <c r="V32" s="160">
        <f>ROUND(E32*U32,2)</f>
        <v>5.0599999999999996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245"/>
      <c r="D33" s="246"/>
      <c r="E33" s="246"/>
      <c r="F33" s="246"/>
      <c r="G33" s="246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114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69">
        <v>12</v>
      </c>
      <c r="B34" s="170" t="s">
        <v>271</v>
      </c>
      <c r="C34" s="179" t="s">
        <v>272</v>
      </c>
      <c r="D34" s="171" t="s">
        <v>167</v>
      </c>
      <c r="E34" s="172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/>
      <c r="S34" s="174" t="s">
        <v>111</v>
      </c>
      <c r="T34" s="175" t="s">
        <v>112</v>
      </c>
      <c r="U34" s="160">
        <v>5.0570000000000004</v>
      </c>
      <c r="V34" s="160">
        <f>ROUND(E34*U34,2)</f>
        <v>5.0599999999999996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113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45"/>
      <c r="D35" s="246"/>
      <c r="E35" s="246"/>
      <c r="F35" s="246"/>
      <c r="G35" s="246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69">
        <v>13</v>
      </c>
      <c r="B36" s="170" t="s">
        <v>273</v>
      </c>
      <c r="C36" s="179" t="s">
        <v>274</v>
      </c>
      <c r="D36" s="171" t="s">
        <v>167</v>
      </c>
      <c r="E36" s="172">
        <v>1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5.2000000000000005E-2</v>
      </c>
      <c r="O36" s="174">
        <f>ROUND(E36*N36,2)</f>
        <v>0.05</v>
      </c>
      <c r="P36" s="174">
        <v>0</v>
      </c>
      <c r="Q36" s="174">
        <f>ROUND(E36*P36,2)</f>
        <v>0</v>
      </c>
      <c r="R36" s="174"/>
      <c r="S36" s="174" t="s">
        <v>111</v>
      </c>
      <c r="T36" s="175" t="s">
        <v>112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128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53"/>
      <c r="D37" s="254"/>
      <c r="E37" s="254"/>
      <c r="F37" s="254"/>
      <c r="G37" s="254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151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251"/>
      <c r="D38" s="252"/>
      <c r="E38" s="252"/>
      <c r="F38" s="252"/>
      <c r="G38" s="252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36"/>
      <c r="D39" s="237"/>
      <c r="E39" s="237"/>
      <c r="F39" s="237"/>
      <c r="G39" s="237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114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69">
        <v>14</v>
      </c>
      <c r="B40" s="170" t="s">
        <v>257</v>
      </c>
      <c r="C40" s="179" t="s">
        <v>258</v>
      </c>
      <c r="D40" s="171" t="s">
        <v>167</v>
      </c>
      <c r="E40" s="172">
        <v>1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5.2000000000000005E-2</v>
      </c>
      <c r="O40" s="174">
        <f>ROUND(E40*N40,2)</f>
        <v>0.05</v>
      </c>
      <c r="P40" s="174">
        <v>0</v>
      </c>
      <c r="Q40" s="174">
        <f>ROUND(E40*P40,2)</f>
        <v>0</v>
      </c>
      <c r="R40" s="174"/>
      <c r="S40" s="174" t="s">
        <v>111</v>
      </c>
      <c r="T40" s="175" t="s">
        <v>112</v>
      </c>
      <c r="U40" s="160">
        <v>0</v>
      </c>
      <c r="V40" s="160">
        <f>ROUND(E40*U40,2)</f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128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53"/>
      <c r="D41" s="254"/>
      <c r="E41" s="254"/>
      <c r="F41" s="254"/>
      <c r="G41" s="254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251"/>
      <c r="D42" s="252"/>
      <c r="E42" s="252"/>
      <c r="F42" s="252"/>
      <c r="G42" s="252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36"/>
      <c r="D43" s="237"/>
      <c r="E43" s="237"/>
      <c r="F43" s="237"/>
      <c r="G43" s="237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Z43" s="150"/>
      <c r="AA43" s="150"/>
      <c r="AB43" s="150"/>
      <c r="AC43" s="150"/>
      <c r="AD43" s="150"/>
      <c r="AE43" s="150"/>
      <c r="AF43" s="150"/>
      <c r="AG43" s="150" t="s">
        <v>114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15" customHeight="1" outlineLevel="1" x14ac:dyDescent="0.2">
      <c r="A44" s="169">
        <v>15</v>
      </c>
      <c r="B44" s="170" t="s">
        <v>275</v>
      </c>
      <c r="C44" s="179" t="s">
        <v>322</v>
      </c>
      <c r="D44" s="171" t="s">
        <v>210</v>
      </c>
      <c r="E44" s="172">
        <v>1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5.2000000000000005E-2</v>
      </c>
      <c r="O44" s="174">
        <f>ROUND(E44*N44,2)</f>
        <v>0.05</v>
      </c>
      <c r="P44" s="174">
        <v>0</v>
      </c>
      <c r="Q44" s="174">
        <f>ROUND(E44*P44,2)</f>
        <v>0</v>
      </c>
      <c r="R44" s="174"/>
      <c r="S44" s="174" t="s">
        <v>324</v>
      </c>
      <c r="T44" s="175" t="s">
        <v>112</v>
      </c>
      <c r="U44" s="160">
        <v>0</v>
      </c>
      <c r="V44" s="160">
        <f>ROUND(E44*U44,2)</f>
        <v>0</v>
      </c>
      <c r="W44" s="160"/>
      <c r="X44" s="150"/>
      <c r="Z44" s="150"/>
      <c r="AA44" s="150"/>
      <c r="AB44" s="150"/>
      <c r="AC44" s="150"/>
      <c r="AD44" s="150"/>
      <c r="AE44" s="150"/>
      <c r="AF44" s="150"/>
      <c r="AG44" s="150" t="s">
        <v>128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53"/>
      <c r="D45" s="254"/>
      <c r="E45" s="254"/>
      <c r="F45" s="254"/>
      <c r="G45" s="254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251"/>
      <c r="D46" s="252"/>
      <c r="E46" s="252"/>
      <c r="F46" s="252"/>
      <c r="G46" s="252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151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236"/>
      <c r="D47" s="237"/>
      <c r="E47" s="237"/>
      <c r="F47" s="237"/>
      <c r="G47" s="237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114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>
        <v>16</v>
      </c>
      <c r="B48" s="158" t="s">
        <v>277</v>
      </c>
      <c r="C48" s="180" t="s">
        <v>278</v>
      </c>
      <c r="D48" s="159" t="s">
        <v>0</v>
      </c>
      <c r="E48" s="176"/>
      <c r="F48" s="161"/>
      <c r="G48" s="160">
        <f>ROUND(E48*F48,2)</f>
        <v>0</v>
      </c>
      <c r="H48" s="161"/>
      <c r="I48" s="160">
        <f>ROUND(E48*H48,2)</f>
        <v>0</v>
      </c>
      <c r="J48" s="161"/>
      <c r="K48" s="160">
        <f>ROUND(E48*J48,2)</f>
        <v>0</v>
      </c>
      <c r="L48" s="160">
        <v>21</v>
      </c>
      <c r="M48" s="160">
        <f>G48*(1+L48/100)</f>
        <v>0</v>
      </c>
      <c r="N48" s="160">
        <v>0</v>
      </c>
      <c r="O48" s="160">
        <f>ROUND(E48*N48,2)</f>
        <v>0</v>
      </c>
      <c r="P48" s="160">
        <v>0</v>
      </c>
      <c r="Q48" s="160">
        <f>ROUND(E48*P48,2)</f>
        <v>0</v>
      </c>
      <c r="R48" s="160" t="s">
        <v>148</v>
      </c>
      <c r="S48" s="160" t="s">
        <v>118</v>
      </c>
      <c r="T48" s="160" t="s">
        <v>118</v>
      </c>
      <c r="U48" s="160">
        <v>0</v>
      </c>
      <c r="V48" s="160">
        <f>ROUND(E48*U48,2)</f>
        <v>0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132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247" t="s">
        <v>279</v>
      </c>
      <c r="D49" s="248"/>
      <c r="E49" s="248"/>
      <c r="F49" s="248"/>
      <c r="G49" s="248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134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236"/>
      <c r="D50" s="237"/>
      <c r="E50" s="237"/>
      <c r="F50" s="237"/>
      <c r="G50" s="237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84"/>
      <c r="Z50" s="150"/>
      <c r="AA50" s="150"/>
      <c r="AB50" s="150"/>
      <c r="AC50" s="150"/>
      <c r="AD50" s="150"/>
      <c r="AE50" s="150"/>
      <c r="AF50" s="150"/>
      <c r="AG50" s="150" t="s">
        <v>114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63" t="s">
        <v>106</v>
      </c>
      <c r="B51" s="164" t="s">
        <v>67</v>
      </c>
      <c r="C51" s="178" t="s">
        <v>68</v>
      </c>
      <c r="D51" s="165"/>
      <c r="E51" s="166"/>
      <c r="F51" s="167"/>
      <c r="G51" s="167">
        <f>SUMIF(AG52:AG57,"&lt;&gt;NOR",G52:G57)</f>
        <v>0</v>
      </c>
      <c r="H51" s="167"/>
      <c r="I51" s="167">
        <f>SUM(I52:I57)</f>
        <v>0</v>
      </c>
      <c r="J51" s="167"/>
      <c r="K51" s="167">
        <f>SUM(K52:K57)</f>
        <v>0</v>
      </c>
      <c r="L51" s="167"/>
      <c r="M51" s="167">
        <f>SUM(M52:M57)</f>
        <v>0</v>
      </c>
      <c r="N51" s="167"/>
      <c r="O51" s="167">
        <f>SUM(O52:O57)</f>
        <v>0.22</v>
      </c>
      <c r="P51" s="167"/>
      <c r="Q51" s="167">
        <f>SUM(Q52:Q57)</f>
        <v>0</v>
      </c>
      <c r="R51" s="167"/>
      <c r="S51" s="167"/>
      <c r="T51" s="168"/>
      <c r="U51" s="162"/>
      <c r="V51" s="162">
        <f>SUM(V52:V57)</f>
        <v>2.82</v>
      </c>
      <c r="W51" s="162"/>
      <c r="Y51" s="157"/>
      <c r="AG51" t="s">
        <v>107</v>
      </c>
    </row>
    <row r="52" spans="1:60" outlineLevel="1" x14ac:dyDescent="0.2">
      <c r="A52" s="169">
        <v>17</v>
      </c>
      <c r="B52" s="170" t="s">
        <v>280</v>
      </c>
      <c r="C52" s="179" t="s">
        <v>281</v>
      </c>
      <c r="D52" s="171" t="s">
        <v>210</v>
      </c>
      <c r="E52" s="172">
        <v>1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6.3E-3</v>
      </c>
      <c r="O52" s="174">
        <f>ROUND(E52*N52,2)</f>
        <v>0.01</v>
      </c>
      <c r="P52" s="174">
        <v>0</v>
      </c>
      <c r="Q52" s="174">
        <f>ROUND(E52*P52,2)</f>
        <v>0</v>
      </c>
      <c r="R52" s="174"/>
      <c r="S52" s="174" t="s">
        <v>111</v>
      </c>
      <c r="T52" s="175" t="s">
        <v>112</v>
      </c>
      <c r="U52" s="160">
        <v>2.8220000000000001</v>
      </c>
      <c r="V52" s="160">
        <f>ROUND(E52*U52,2)</f>
        <v>2.82</v>
      </c>
      <c r="W52" s="160"/>
      <c r="X52" s="150"/>
      <c r="Y52" s="180"/>
      <c r="Z52" s="150"/>
      <c r="AA52" s="150"/>
      <c r="AB52" s="150"/>
      <c r="AC52" s="150"/>
      <c r="AD52" s="150"/>
      <c r="AE52" s="150"/>
      <c r="AF52" s="150"/>
      <c r="AG52" s="150" t="s">
        <v>172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245"/>
      <c r="D53" s="246"/>
      <c r="E53" s="246"/>
      <c r="F53" s="246"/>
      <c r="G53" s="246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7"/>
      <c r="Z53" s="150"/>
      <c r="AA53" s="150"/>
      <c r="AB53" s="150"/>
      <c r="AC53" s="150"/>
      <c r="AD53" s="150"/>
      <c r="AE53" s="150"/>
      <c r="AF53" s="150"/>
      <c r="AG53" s="150" t="s">
        <v>114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69">
        <v>18</v>
      </c>
      <c r="B54" s="170" t="s">
        <v>282</v>
      </c>
      <c r="C54" s="179" t="s">
        <v>321</v>
      </c>
      <c r="D54" s="171" t="s">
        <v>167</v>
      </c>
      <c r="E54" s="172">
        <v>1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0.20500000000000002</v>
      </c>
      <c r="O54" s="174">
        <f>ROUND(E54*N54,2)</f>
        <v>0.21</v>
      </c>
      <c r="P54" s="174">
        <v>0</v>
      </c>
      <c r="Q54" s="174">
        <f>ROUND(E54*P54,2)</f>
        <v>0</v>
      </c>
      <c r="R54" s="174"/>
      <c r="S54" s="174" t="s">
        <v>324</v>
      </c>
      <c r="T54" s="175" t="s">
        <v>112</v>
      </c>
      <c r="U54" s="160">
        <v>0</v>
      </c>
      <c r="V54" s="160">
        <f>ROUND(E54*U54,2)</f>
        <v>0</v>
      </c>
      <c r="W54" s="160"/>
      <c r="X54" s="150"/>
      <c r="Y54" s="184"/>
      <c r="Z54" s="150"/>
      <c r="AA54" s="150"/>
      <c r="AB54" s="150"/>
      <c r="AC54" s="150"/>
      <c r="AD54" s="150"/>
      <c r="AE54" s="150"/>
      <c r="AF54" s="150"/>
      <c r="AG54" s="150" t="s">
        <v>128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245"/>
      <c r="D55" s="246"/>
      <c r="E55" s="246"/>
      <c r="F55" s="246"/>
      <c r="G55" s="246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84"/>
      <c r="Z55" s="150"/>
      <c r="AA55" s="150"/>
      <c r="AB55" s="150"/>
      <c r="AC55" s="150"/>
      <c r="AD55" s="150"/>
      <c r="AE55" s="150"/>
      <c r="AF55" s="150"/>
      <c r="AG55" s="150" t="s">
        <v>114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>
        <v>19</v>
      </c>
      <c r="B56" s="158" t="s">
        <v>284</v>
      </c>
      <c r="C56" s="180" t="s">
        <v>285</v>
      </c>
      <c r="D56" s="159" t="s">
        <v>0</v>
      </c>
      <c r="E56" s="176"/>
      <c r="F56" s="161"/>
      <c r="G56" s="160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21</v>
      </c>
      <c r="M56" s="160">
        <f>G56*(1+L56/100)</f>
        <v>0</v>
      </c>
      <c r="N56" s="160">
        <v>0</v>
      </c>
      <c r="O56" s="160">
        <f>ROUND(E56*N56,2)</f>
        <v>0</v>
      </c>
      <c r="P56" s="160">
        <v>0</v>
      </c>
      <c r="Q56" s="160">
        <f>ROUND(E56*P56,2)</f>
        <v>0</v>
      </c>
      <c r="R56" s="160" t="s">
        <v>148</v>
      </c>
      <c r="S56" s="160" t="s">
        <v>118</v>
      </c>
      <c r="T56" s="160" t="s">
        <v>118</v>
      </c>
      <c r="U56" s="160">
        <v>0</v>
      </c>
      <c r="V56" s="160">
        <f>ROUND(E56*U56,2)</f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164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236"/>
      <c r="D57" s="237"/>
      <c r="E57" s="237"/>
      <c r="F57" s="237"/>
      <c r="G57" s="237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114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3" t="s">
        <v>106</v>
      </c>
      <c r="B58" s="164" t="s">
        <v>69</v>
      </c>
      <c r="C58" s="178" t="s">
        <v>70</v>
      </c>
      <c r="D58" s="165"/>
      <c r="E58" s="166"/>
      <c r="F58" s="167"/>
      <c r="G58" s="167">
        <f>SUMIF(AG59:AG66,"&lt;&gt;NOR",G59:G66)</f>
        <v>0</v>
      </c>
      <c r="H58" s="167"/>
      <c r="I58" s="167">
        <f>SUM(I59:I66)</f>
        <v>0</v>
      </c>
      <c r="J58" s="167"/>
      <c r="K58" s="167">
        <f>SUM(K59:K66)</f>
        <v>0</v>
      </c>
      <c r="L58" s="167"/>
      <c r="M58" s="167">
        <f>SUM(M59:M66)</f>
        <v>0</v>
      </c>
      <c r="N58" s="167"/>
      <c r="O58" s="167">
        <f>SUM(O59:O66)</f>
        <v>0.05</v>
      </c>
      <c r="P58" s="167"/>
      <c r="Q58" s="167">
        <f>SUM(Q59:Q66)</f>
        <v>0</v>
      </c>
      <c r="R58" s="167"/>
      <c r="S58" s="167"/>
      <c r="T58" s="168"/>
      <c r="U58" s="162"/>
      <c r="V58" s="162">
        <f>SUM(V59:V66)</f>
        <v>2</v>
      </c>
      <c r="W58" s="162"/>
      <c r="AG58" t="s">
        <v>107</v>
      </c>
    </row>
    <row r="59" spans="1:60" ht="22.5" outlineLevel="1" x14ac:dyDescent="0.2">
      <c r="A59" s="169">
        <v>20</v>
      </c>
      <c r="B59" s="170" t="s">
        <v>158</v>
      </c>
      <c r="C59" s="179" t="s">
        <v>159</v>
      </c>
      <c r="D59" s="171" t="s">
        <v>110</v>
      </c>
      <c r="E59" s="172">
        <v>6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1.6000000000000001E-3</v>
      </c>
      <c r="O59" s="174">
        <f>ROUND(E59*N59,2)</f>
        <v>0.01</v>
      </c>
      <c r="P59" s="174">
        <v>0</v>
      </c>
      <c r="Q59" s="174">
        <f>ROUND(E59*P59,2)</f>
        <v>0</v>
      </c>
      <c r="R59" s="174" t="s">
        <v>148</v>
      </c>
      <c r="S59" s="174" t="s">
        <v>118</v>
      </c>
      <c r="T59" s="175" t="s">
        <v>118</v>
      </c>
      <c r="U59" s="160">
        <v>0.33332000000000001</v>
      </c>
      <c r="V59" s="160">
        <f>ROUND(E59*U59,2)</f>
        <v>2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249" t="s">
        <v>149</v>
      </c>
      <c r="D60" s="250"/>
      <c r="E60" s="250"/>
      <c r="F60" s="250"/>
      <c r="G60" s="25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134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251" t="s">
        <v>150</v>
      </c>
      <c r="D61" s="252"/>
      <c r="E61" s="252"/>
      <c r="F61" s="252"/>
      <c r="G61" s="252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151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236"/>
      <c r="D62" s="237"/>
      <c r="E62" s="237"/>
      <c r="F62" s="237"/>
      <c r="G62" s="237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114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9">
        <v>21</v>
      </c>
      <c r="B63" s="170" t="s">
        <v>160</v>
      </c>
      <c r="C63" s="179" t="s">
        <v>161</v>
      </c>
      <c r="D63" s="171" t="s">
        <v>110</v>
      </c>
      <c r="E63" s="172">
        <v>6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6.0400000000000002E-3</v>
      </c>
      <c r="O63" s="174">
        <f>ROUND(E63*N63,2)</f>
        <v>0.04</v>
      </c>
      <c r="P63" s="174">
        <v>0</v>
      </c>
      <c r="Q63" s="174">
        <f>ROUND(E63*P63,2)</f>
        <v>0</v>
      </c>
      <c r="R63" s="174"/>
      <c r="S63" s="174" t="s">
        <v>111</v>
      </c>
      <c r="T63" s="175" t="s">
        <v>112</v>
      </c>
      <c r="U63" s="160">
        <v>0</v>
      </c>
      <c r="V63" s="160">
        <f>ROUND(E63*U63,2)</f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245"/>
      <c r="D64" s="246"/>
      <c r="E64" s="246"/>
      <c r="F64" s="246"/>
      <c r="G64" s="246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114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>
        <v>22</v>
      </c>
      <c r="B65" s="158" t="s">
        <v>162</v>
      </c>
      <c r="C65" s="180" t="s">
        <v>163</v>
      </c>
      <c r="D65" s="159" t="s">
        <v>0</v>
      </c>
      <c r="E65" s="176"/>
      <c r="F65" s="161"/>
      <c r="G65" s="160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60">
        <v>0</v>
      </c>
      <c r="O65" s="160">
        <f>ROUND(E65*N65,2)</f>
        <v>0</v>
      </c>
      <c r="P65" s="160">
        <v>0</v>
      </c>
      <c r="Q65" s="160">
        <f>ROUND(E65*P65,2)</f>
        <v>0</v>
      </c>
      <c r="R65" s="160" t="s">
        <v>148</v>
      </c>
      <c r="S65" s="160" t="s">
        <v>118</v>
      </c>
      <c r="T65" s="160" t="s">
        <v>118</v>
      </c>
      <c r="U65" s="160">
        <v>0</v>
      </c>
      <c r="V65" s="160">
        <f>ROUND(E65*U65,2)</f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164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236"/>
      <c r="D66" s="237"/>
      <c r="E66" s="237"/>
      <c r="F66" s="237"/>
      <c r="G66" s="237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114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">
      <c r="A67" s="163" t="s">
        <v>106</v>
      </c>
      <c r="B67" s="164" t="s">
        <v>71</v>
      </c>
      <c r="C67" s="178" t="s">
        <v>72</v>
      </c>
      <c r="D67" s="165"/>
      <c r="E67" s="166"/>
      <c r="F67" s="167"/>
      <c r="G67" s="167">
        <f>SUMIF(AG68:AG87,"&lt;&gt;NOR",G68:G87)</f>
        <v>0</v>
      </c>
      <c r="H67" s="167"/>
      <c r="I67" s="167">
        <f>SUM(I68:I87)</f>
        <v>0</v>
      </c>
      <c r="J67" s="167"/>
      <c r="K67" s="167">
        <f>SUM(K68:K87)</f>
        <v>0</v>
      </c>
      <c r="L67" s="167"/>
      <c r="M67" s="167">
        <f>SUM(M68:M87)</f>
        <v>0</v>
      </c>
      <c r="N67" s="167"/>
      <c r="O67" s="167">
        <f>SUM(O68:O87)</f>
        <v>0</v>
      </c>
      <c r="P67" s="167"/>
      <c r="Q67" s="167">
        <f>SUM(Q68:Q87)</f>
        <v>0</v>
      </c>
      <c r="R67" s="167"/>
      <c r="S67" s="167"/>
      <c r="T67" s="168"/>
      <c r="U67" s="162"/>
      <c r="V67" s="162">
        <f>SUM(V68:V87)</f>
        <v>1.6900000000000002</v>
      </c>
      <c r="W67" s="162"/>
      <c r="AG67" t="s">
        <v>107</v>
      </c>
    </row>
    <row r="68" spans="1:60" outlineLevel="1" x14ac:dyDescent="0.2">
      <c r="A68" s="169">
        <v>23</v>
      </c>
      <c r="B68" s="170" t="s">
        <v>286</v>
      </c>
      <c r="C68" s="179" t="s">
        <v>287</v>
      </c>
      <c r="D68" s="171" t="s">
        <v>167</v>
      </c>
      <c r="E68" s="172">
        <v>2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4">
        <v>0</v>
      </c>
      <c r="O68" s="174">
        <f>ROUND(E68*N68,2)</f>
        <v>0</v>
      </c>
      <c r="P68" s="174">
        <v>0</v>
      </c>
      <c r="Q68" s="174">
        <f>ROUND(E68*P68,2)</f>
        <v>0</v>
      </c>
      <c r="R68" s="174" t="s">
        <v>148</v>
      </c>
      <c r="S68" s="174" t="s">
        <v>118</v>
      </c>
      <c r="T68" s="175" t="s">
        <v>118</v>
      </c>
      <c r="U68" s="160">
        <v>5.1000000000000004E-2</v>
      </c>
      <c r="V68" s="160">
        <f>ROUND(E68*U68,2)</f>
        <v>0.1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172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245"/>
      <c r="D69" s="246"/>
      <c r="E69" s="246"/>
      <c r="F69" s="246"/>
      <c r="G69" s="246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114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69">
        <v>24</v>
      </c>
      <c r="B70" s="170" t="s">
        <v>286</v>
      </c>
      <c r="C70" s="179" t="s">
        <v>287</v>
      </c>
      <c r="D70" s="171" t="s">
        <v>167</v>
      </c>
      <c r="E70" s="172">
        <v>2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0</v>
      </c>
      <c r="O70" s="174">
        <f>ROUND(E70*N70,2)</f>
        <v>0</v>
      </c>
      <c r="P70" s="174">
        <v>0</v>
      </c>
      <c r="Q70" s="174">
        <f>ROUND(E70*P70,2)</f>
        <v>0</v>
      </c>
      <c r="R70" s="174" t="s">
        <v>148</v>
      </c>
      <c r="S70" s="174" t="s">
        <v>118</v>
      </c>
      <c r="T70" s="175" t="s">
        <v>138</v>
      </c>
      <c r="U70" s="160">
        <v>0</v>
      </c>
      <c r="V70" s="160">
        <f>ROUND(E70*U70,2)</f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113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245"/>
      <c r="D71" s="246"/>
      <c r="E71" s="246"/>
      <c r="F71" s="246"/>
      <c r="G71" s="246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114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69">
        <v>25</v>
      </c>
      <c r="B72" s="170" t="s">
        <v>288</v>
      </c>
      <c r="C72" s="179" t="s">
        <v>289</v>
      </c>
      <c r="D72" s="171" t="s">
        <v>167</v>
      </c>
      <c r="E72" s="172">
        <v>7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4">
        <v>0</v>
      </c>
      <c r="O72" s="174">
        <f>ROUND(E72*N72,2)</f>
        <v>0</v>
      </c>
      <c r="P72" s="174">
        <v>0</v>
      </c>
      <c r="Q72" s="174">
        <f>ROUND(E72*P72,2)</f>
        <v>0</v>
      </c>
      <c r="R72" s="174" t="s">
        <v>148</v>
      </c>
      <c r="S72" s="174" t="s">
        <v>118</v>
      </c>
      <c r="T72" s="175" t="s">
        <v>290</v>
      </c>
      <c r="U72" s="160">
        <v>0.22700000000000001</v>
      </c>
      <c r="V72" s="160">
        <f>ROUND(E72*U72,2)</f>
        <v>1.59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172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245"/>
      <c r="D73" s="246"/>
      <c r="E73" s="246"/>
      <c r="F73" s="246"/>
      <c r="G73" s="246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114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69">
        <v>26</v>
      </c>
      <c r="B74" s="170" t="s">
        <v>291</v>
      </c>
      <c r="C74" s="179" t="s">
        <v>292</v>
      </c>
      <c r="D74" s="171" t="s">
        <v>167</v>
      </c>
      <c r="E74" s="172">
        <v>1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74">
        <v>8.8000000000000003E-4</v>
      </c>
      <c r="O74" s="174">
        <f>ROUND(E74*N74,2)</f>
        <v>0</v>
      </c>
      <c r="P74" s="174">
        <v>0</v>
      </c>
      <c r="Q74" s="174">
        <f>ROUND(E74*P74,2)</f>
        <v>0</v>
      </c>
      <c r="R74" s="174"/>
      <c r="S74" s="174" t="s">
        <v>111</v>
      </c>
      <c r="T74" s="175" t="s">
        <v>112</v>
      </c>
      <c r="U74" s="160">
        <v>0</v>
      </c>
      <c r="V74" s="160">
        <f>ROUND(E74*U74,2)</f>
        <v>0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113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245"/>
      <c r="D75" s="246"/>
      <c r="E75" s="246"/>
      <c r="F75" s="246"/>
      <c r="G75" s="246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114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69">
        <v>27</v>
      </c>
      <c r="B76" s="170" t="s">
        <v>293</v>
      </c>
      <c r="C76" s="179" t="s">
        <v>294</v>
      </c>
      <c r="D76" s="171" t="s">
        <v>167</v>
      </c>
      <c r="E76" s="172">
        <v>1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4"/>
      <c r="S76" s="174" t="s">
        <v>111</v>
      </c>
      <c r="T76" s="175" t="s">
        <v>138</v>
      </c>
      <c r="U76" s="160">
        <v>0</v>
      </c>
      <c r="V76" s="160">
        <f>ROUND(E76*U76,2)</f>
        <v>0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241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245"/>
      <c r="D77" s="246"/>
      <c r="E77" s="246"/>
      <c r="F77" s="246"/>
      <c r="G77" s="246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114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69">
        <v>28</v>
      </c>
      <c r="B78" s="170" t="s">
        <v>295</v>
      </c>
      <c r="C78" s="179" t="s">
        <v>296</v>
      </c>
      <c r="D78" s="171" t="s">
        <v>167</v>
      </c>
      <c r="E78" s="172">
        <v>5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4">
        <v>6.1000000000000008E-4</v>
      </c>
      <c r="O78" s="174">
        <f>ROUND(E78*N78,2)</f>
        <v>0</v>
      </c>
      <c r="P78" s="174">
        <v>0</v>
      </c>
      <c r="Q78" s="174">
        <f>ROUND(E78*P78,2)</f>
        <v>0</v>
      </c>
      <c r="R78" s="174" t="s">
        <v>117</v>
      </c>
      <c r="S78" s="174" t="s">
        <v>118</v>
      </c>
      <c r="T78" s="175" t="s">
        <v>118</v>
      </c>
      <c r="U78" s="160">
        <v>0</v>
      </c>
      <c r="V78" s="160">
        <f>ROUND(E78*U78,2)</f>
        <v>0</v>
      </c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245"/>
      <c r="D79" s="246"/>
      <c r="E79" s="246"/>
      <c r="F79" s="246"/>
      <c r="G79" s="246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114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69">
        <v>29</v>
      </c>
      <c r="B80" s="170" t="s">
        <v>297</v>
      </c>
      <c r="C80" s="179" t="s">
        <v>298</v>
      </c>
      <c r="D80" s="171" t="s">
        <v>167</v>
      </c>
      <c r="E80" s="172">
        <v>2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1.9000000000000001E-4</v>
      </c>
      <c r="O80" s="174">
        <f>ROUND(E80*N80,2)</f>
        <v>0</v>
      </c>
      <c r="P80" s="174">
        <v>0</v>
      </c>
      <c r="Q80" s="174">
        <f>ROUND(E80*P80,2)</f>
        <v>0</v>
      </c>
      <c r="R80" s="174" t="s">
        <v>117</v>
      </c>
      <c r="S80" s="174" t="s">
        <v>118</v>
      </c>
      <c r="T80" s="175" t="s">
        <v>118</v>
      </c>
      <c r="U80" s="160">
        <v>0</v>
      </c>
      <c r="V80" s="160">
        <f>ROUND(E80*U80,2)</f>
        <v>0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119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245"/>
      <c r="D81" s="246"/>
      <c r="E81" s="246"/>
      <c r="F81" s="246"/>
      <c r="G81" s="246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114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69">
        <v>30</v>
      </c>
      <c r="B82" s="170" t="s">
        <v>299</v>
      </c>
      <c r="C82" s="179" t="s">
        <v>300</v>
      </c>
      <c r="D82" s="171" t="s">
        <v>167</v>
      </c>
      <c r="E82" s="172">
        <v>1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4">
        <v>2.7E-4</v>
      </c>
      <c r="O82" s="174">
        <f>ROUND(E82*N82,2)</f>
        <v>0</v>
      </c>
      <c r="P82" s="174">
        <v>0</v>
      </c>
      <c r="Q82" s="174">
        <f>ROUND(E82*P82,2)</f>
        <v>0</v>
      </c>
      <c r="R82" s="174" t="s">
        <v>117</v>
      </c>
      <c r="S82" s="174" t="s">
        <v>118</v>
      </c>
      <c r="T82" s="175" t="s">
        <v>118</v>
      </c>
      <c r="U82" s="160">
        <v>0</v>
      </c>
      <c r="V82" s="160">
        <f>ROUND(E82*U82,2)</f>
        <v>0</v>
      </c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119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245"/>
      <c r="D83" s="246"/>
      <c r="E83" s="246"/>
      <c r="F83" s="246"/>
      <c r="G83" s="246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114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69">
        <v>31</v>
      </c>
      <c r="B84" s="170" t="s">
        <v>301</v>
      </c>
      <c r="C84" s="179" t="s">
        <v>302</v>
      </c>
      <c r="D84" s="171" t="s">
        <v>167</v>
      </c>
      <c r="E84" s="172">
        <v>1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4.6000000000000001E-4</v>
      </c>
      <c r="O84" s="174">
        <f>ROUND(E84*N84,2)</f>
        <v>0</v>
      </c>
      <c r="P84" s="174">
        <v>0</v>
      </c>
      <c r="Q84" s="174">
        <f>ROUND(E84*P84,2)</f>
        <v>0</v>
      </c>
      <c r="R84" s="174" t="s">
        <v>117</v>
      </c>
      <c r="S84" s="174" t="s">
        <v>118</v>
      </c>
      <c r="T84" s="175" t="s">
        <v>118</v>
      </c>
      <c r="U84" s="160">
        <v>0</v>
      </c>
      <c r="V84" s="160">
        <f>ROUND(E84*U84,2)</f>
        <v>0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128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245"/>
      <c r="D85" s="246"/>
      <c r="E85" s="246"/>
      <c r="F85" s="246"/>
      <c r="G85" s="246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114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>
        <v>32</v>
      </c>
      <c r="B86" s="158" t="s">
        <v>191</v>
      </c>
      <c r="C86" s="180" t="s">
        <v>192</v>
      </c>
      <c r="D86" s="159" t="s">
        <v>0</v>
      </c>
      <c r="E86" s="176"/>
      <c r="F86" s="161"/>
      <c r="G86" s="160">
        <f>ROUND(E86*F86,2)</f>
        <v>0</v>
      </c>
      <c r="H86" s="161"/>
      <c r="I86" s="160">
        <f>ROUND(E86*H86,2)</f>
        <v>0</v>
      </c>
      <c r="J86" s="161"/>
      <c r="K86" s="160">
        <f>ROUND(E86*J86,2)</f>
        <v>0</v>
      </c>
      <c r="L86" s="160">
        <v>21</v>
      </c>
      <c r="M86" s="160">
        <f>G86*(1+L86/100)</f>
        <v>0</v>
      </c>
      <c r="N86" s="160">
        <v>0</v>
      </c>
      <c r="O86" s="160">
        <f>ROUND(E86*N86,2)</f>
        <v>0</v>
      </c>
      <c r="P86" s="160">
        <v>0</v>
      </c>
      <c r="Q86" s="160">
        <f>ROUND(E86*P86,2)</f>
        <v>0</v>
      </c>
      <c r="R86" s="160" t="s">
        <v>148</v>
      </c>
      <c r="S86" s="160" t="s">
        <v>118</v>
      </c>
      <c r="T86" s="160" t="s">
        <v>118</v>
      </c>
      <c r="U86" s="160">
        <v>0</v>
      </c>
      <c r="V86" s="160">
        <f>ROUND(E86*U86,2)</f>
        <v>0</v>
      </c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164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36"/>
      <c r="D87" s="237"/>
      <c r="E87" s="237"/>
      <c r="F87" s="237"/>
      <c r="G87" s="237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114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x14ac:dyDescent="0.2">
      <c r="A88" s="163" t="s">
        <v>106</v>
      </c>
      <c r="B88" s="164" t="s">
        <v>75</v>
      </c>
      <c r="C88" s="178" t="s">
        <v>76</v>
      </c>
      <c r="D88" s="165"/>
      <c r="E88" s="166"/>
      <c r="F88" s="167"/>
      <c r="G88" s="167">
        <f>SUMIF(AG89:AG92,"&lt;&gt;NOR",G89:G92)</f>
        <v>0</v>
      </c>
      <c r="H88" s="167"/>
      <c r="I88" s="167">
        <f>SUM(I89:I92)</f>
        <v>0</v>
      </c>
      <c r="J88" s="167"/>
      <c r="K88" s="167">
        <f>SUM(K89:K92)</f>
        <v>0</v>
      </c>
      <c r="L88" s="167"/>
      <c r="M88" s="167">
        <f>SUM(M89:M92)</f>
        <v>0</v>
      </c>
      <c r="N88" s="167"/>
      <c r="O88" s="167">
        <f>SUM(O89:O92)</f>
        <v>0</v>
      </c>
      <c r="P88" s="167"/>
      <c r="Q88" s="167">
        <f>SUM(Q89:Q92)</f>
        <v>0</v>
      </c>
      <c r="R88" s="167"/>
      <c r="S88" s="167"/>
      <c r="T88" s="168"/>
      <c r="U88" s="162"/>
      <c r="V88" s="162">
        <f>SUM(V89:V92)</f>
        <v>0</v>
      </c>
      <c r="W88" s="162"/>
      <c r="AG88" t="s">
        <v>107</v>
      </c>
    </row>
    <row r="89" spans="1:60" outlineLevel="1" x14ac:dyDescent="0.2">
      <c r="A89" s="169">
        <v>33</v>
      </c>
      <c r="B89" s="170" t="s">
        <v>235</v>
      </c>
      <c r="C89" s="179" t="s">
        <v>236</v>
      </c>
      <c r="D89" s="171" t="s">
        <v>237</v>
      </c>
      <c r="E89" s="172">
        <v>5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4">
        <v>6.0000000000000002E-5</v>
      </c>
      <c r="O89" s="174">
        <f>ROUND(E89*N89,2)</f>
        <v>0</v>
      </c>
      <c r="P89" s="174">
        <v>0</v>
      </c>
      <c r="Q89" s="174">
        <f>ROUND(E89*P89,2)</f>
        <v>0</v>
      </c>
      <c r="R89" s="174" t="s">
        <v>238</v>
      </c>
      <c r="S89" s="174" t="s">
        <v>118</v>
      </c>
      <c r="T89" s="175" t="s">
        <v>118</v>
      </c>
      <c r="U89" s="160">
        <v>0</v>
      </c>
      <c r="V89" s="160">
        <f>ROUND(E89*U89,2)</f>
        <v>0</v>
      </c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113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245"/>
      <c r="D90" s="246"/>
      <c r="E90" s="246"/>
      <c r="F90" s="246"/>
      <c r="G90" s="246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114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69">
        <v>34</v>
      </c>
      <c r="B91" s="170" t="s">
        <v>303</v>
      </c>
      <c r="C91" s="179" t="s">
        <v>304</v>
      </c>
      <c r="D91" s="171" t="s">
        <v>210</v>
      </c>
      <c r="E91" s="172">
        <v>1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0</v>
      </c>
      <c r="O91" s="174">
        <f>ROUND(E91*N91,2)</f>
        <v>0</v>
      </c>
      <c r="P91" s="174">
        <v>0</v>
      </c>
      <c r="Q91" s="174">
        <f>ROUND(E91*P91,2)</f>
        <v>0</v>
      </c>
      <c r="R91" s="174"/>
      <c r="S91" s="174" t="s">
        <v>111</v>
      </c>
      <c r="T91" s="175" t="s">
        <v>138</v>
      </c>
      <c r="U91" s="160">
        <v>0</v>
      </c>
      <c r="V91" s="160">
        <f>ROUND(E91*U91,2)</f>
        <v>0</v>
      </c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241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245"/>
      <c r="D92" s="246"/>
      <c r="E92" s="246"/>
      <c r="F92" s="246"/>
      <c r="G92" s="246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114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x14ac:dyDescent="0.2">
      <c r="A93" s="163" t="s">
        <v>106</v>
      </c>
      <c r="B93" s="164" t="s">
        <v>77</v>
      </c>
      <c r="C93" s="178" t="s">
        <v>78</v>
      </c>
      <c r="D93" s="165"/>
      <c r="E93" s="166"/>
      <c r="F93" s="167"/>
      <c r="G93" s="167">
        <f>SUMIF(AG94:AG95,"&lt;&gt;NOR",G94:G95)</f>
        <v>0</v>
      </c>
      <c r="H93" s="167"/>
      <c r="I93" s="167">
        <f>SUM(I94:I95)</f>
        <v>0</v>
      </c>
      <c r="J93" s="167"/>
      <c r="K93" s="167">
        <f>SUM(K94:K95)</f>
        <v>0</v>
      </c>
      <c r="L93" s="167"/>
      <c r="M93" s="167">
        <f>SUM(M94:M95)</f>
        <v>0</v>
      </c>
      <c r="N93" s="167"/>
      <c r="O93" s="167">
        <f>SUM(O94:O95)</f>
        <v>0</v>
      </c>
      <c r="P93" s="167"/>
      <c r="Q93" s="167">
        <f>SUM(Q94:Q95)</f>
        <v>0</v>
      </c>
      <c r="R93" s="167"/>
      <c r="S93" s="167"/>
      <c r="T93" s="168"/>
      <c r="U93" s="162"/>
      <c r="V93" s="162">
        <f>SUM(V94:V95)</f>
        <v>0.81</v>
      </c>
      <c r="W93" s="162"/>
      <c r="AG93" t="s">
        <v>107</v>
      </c>
    </row>
    <row r="94" spans="1:60" outlineLevel="1" x14ac:dyDescent="0.2">
      <c r="A94" s="169">
        <v>35</v>
      </c>
      <c r="B94" s="170" t="s">
        <v>305</v>
      </c>
      <c r="C94" s="179" t="s">
        <v>306</v>
      </c>
      <c r="D94" s="171" t="s">
        <v>244</v>
      </c>
      <c r="E94" s="172">
        <v>2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3.1000000000000005E-4</v>
      </c>
      <c r="O94" s="174">
        <f>ROUND(E94*N94,2)</f>
        <v>0</v>
      </c>
      <c r="P94" s="174">
        <v>0</v>
      </c>
      <c r="Q94" s="174">
        <f>ROUND(E94*P94,2)</f>
        <v>0</v>
      </c>
      <c r="R94" s="174" t="s">
        <v>245</v>
      </c>
      <c r="S94" s="174" t="s">
        <v>118</v>
      </c>
      <c r="T94" s="175" t="s">
        <v>118</v>
      </c>
      <c r="U94" s="160">
        <v>0.40300000000000002</v>
      </c>
      <c r="V94" s="160">
        <f>ROUND(E94*U94,2)</f>
        <v>0.81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172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245"/>
      <c r="D95" s="246"/>
      <c r="E95" s="246"/>
      <c r="F95" s="246"/>
      <c r="G95" s="246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114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5"/>
      <c r="B96" s="6"/>
      <c r="C96" s="181"/>
      <c r="D96" s="8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AE96">
        <v>15</v>
      </c>
      <c r="AF96">
        <v>21</v>
      </c>
    </row>
    <row r="97" spans="1:33" x14ac:dyDescent="0.2">
      <c r="A97" s="153"/>
      <c r="B97" s="154" t="s">
        <v>29</v>
      </c>
      <c r="C97" s="182"/>
      <c r="D97" s="155"/>
      <c r="E97" s="156"/>
      <c r="F97" s="156"/>
      <c r="G97" s="177">
        <f>G8+G23+G31+G51+G58+G67+G88+G93</f>
        <v>0</v>
      </c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AE97">
        <f>SUMIF(L7:L95,AE96,G7:G95)</f>
        <v>0</v>
      </c>
      <c r="AF97">
        <f>SUMIF(L7:L95,AF96,G7:G95)</f>
        <v>0</v>
      </c>
      <c r="AG97" t="s">
        <v>247</v>
      </c>
    </row>
    <row r="98" spans="1:33" x14ac:dyDescent="0.2">
      <c r="A98" s="5" t="s">
        <v>248</v>
      </c>
      <c r="B98" s="6"/>
      <c r="C98" s="181"/>
      <c r="D98" s="8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33" x14ac:dyDescent="0.2">
      <c r="A99" s="5"/>
      <c r="B99" s="6" t="s">
        <v>249</v>
      </c>
      <c r="C99" s="181" t="s">
        <v>250</v>
      </c>
      <c r="D99" s="8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33" x14ac:dyDescent="0.2">
      <c r="A100" s="5"/>
      <c r="B100" s="6" t="s">
        <v>251</v>
      </c>
      <c r="C100" s="181" t="s">
        <v>252</v>
      </c>
      <c r="D100" s="8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33" x14ac:dyDescent="0.2">
      <c r="A101" s="5"/>
      <c r="B101" s="6"/>
      <c r="C101" s="181"/>
      <c r="D101" s="8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33" x14ac:dyDescent="0.2">
      <c r="C102" s="183"/>
      <c r="D102" s="141"/>
      <c r="AG102" t="s">
        <v>253</v>
      </c>
    </row>
    <row r="103" spans="1:33" x14ac:dyDescent="0.2">
      <c r="A103" t="s">
        <v>323</v>
      </c>
      <c r="D103" s="141"/>
    </row>
    <row r="104" spans="1:33" x14ac:dyDescent="0.2">
      <c r="A104" s="185">
        <v>15</v>
      </c>
      <c r="B104" s="186"/>
      <c r="C104" s="187" t="s">
        <v>276</v>
      </c>
      <c r="D104" s="141"/>
    </row>
    <row r="105" spans="1:33" x14ac:dyDescent="0.2">
      <c r="A105" s="185">
        <v>18</v>
      </c>
      <c r="B105" s="186"/>
      <c r="C105" s="188" t="s">
        <v>283</v>
      </c>
      <c r="D105" s="141"/>
    </row>
    <row r="106" spans="1:33" x14ac:dyDescent="0.2">
      <c r="D106" s="141"/>
    </row>
    <row r="107" spans="1:33" x14ac:dyDescent="0.2">
      <c r="D107" s="141"/>
    </row>
    <row r="108" spans="1:33" x14ac:dyDescent="0.2">
      <c r="D108" s="141"/>
    </row>
    <row r="109" spans="1:33" x14ac:dyDescent="0.2">
      <c r="D109" s="141"/>
    </row>
    <row r="110" spans="1:33" x14ac:dyDescent="0.2">
      <c r="D110" s="141"/>
    </row>
    <row r="111" spans="1:33" x14ac:dyDescent="0.2">
      <c r="D111" s="141"/>
    </row>
    <row r="112" spans="1:33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tx3QzIi/SwQUk3O0p5j37LZZuzAQFF+cElJDw70bsyWIydHPRcTUVBALUqEzZi8BiBzaEMI9saSazXM4BeV28Q==" saltValue="fBTKu8dOFPb72Unwgodjvg==" spinCount="100000" sheet="1" objects="1" scenarios="1"/>
  <mergeCells count="49">
    <mergeCell ref="C95:G95"/>
    <mergeCell ref="C81:G81"/>
    <mergeCell ref="C83:G83"/>
    <mergeCell ref="C85:G85"/>
    <mergeCell ref="C87:G87"/>
    <mergeCell ref="C90:G90"/>
    <mergeCell ref="C92:G92"/>
    <mergeCell ref="C79:G79"/>
    <mergeCell ref="C57:G57"/>
    <mergeCell ref="C60:G60"/>
    <mergeCell ref="C61:G61"/>
    <mergeCell ref="C62:G62"/>
    <mergeCell ref="C64:G64"/>
    <mergeCell ref="C66:G66"/>
    <mergeCell ref="C69:G69"/>
    <mergeCell ref="C71:G71"/>
    <mergeCell ref="C73:G73"/>
    <mergeCell ref="C75:G75"/>
    <mergeCell ref="C77:G77"/>
    <mergeCell ref="C55:G55"/>
    <mergeCell ref="C38:G38"/>
    <mergeCell ref="C39:G39"/>
    <mergeCell ref="C41:G41"/>
    <mergeCell ref="C42:G42"/>
    <mergeCell ref="C43:G43"/>
    <mergeCell ref="C45:G45"/>
    <mergeCell ref="C46:G46"/>
    <mergeCell ref="C47:G47"/>
    <mergeCell ref="C49:G49"/>
    <mergeCell ref="C50:G50"/>
    <mergeCell ref="C53:G53"/>
    <mergeCell ref="C37:G37"/>
    <mergeCell ref="C14:G14"/>
    <mergeCell ref="C16:G16"/>
    <mergeCell ref="C18:G18"/>
    <mergeCell ref="C20:G20"/>
    <mergeCell ref="C22:G22"/>
    <mergeCell ref="C25:G25"/>
    <mergeCell ref="C27:G27"/>
    <mergeCell ref="C29:G29"/>
    <mergeCell ref="C30:G30"/>
    <mergeCell ref="C33:G33"/>
    <mergeCell ref="C35:G35"/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81</v>
      </c>
      <c r="B1" s="238"/>
      <c r="C1" s="238"/>
      <c r="D1" s="238"/>
      <c r="E1" s="238"/>
      <c r="F1" s="238"/>
      <c r="G1" s="238"/>
      <c r="AG1" t="s">
        <v>82</v>
      </c>
    </row>
    <row r="2" spans="1:60" ht="24.95" customHeight="1" x14ac:dyDescent="0.2">
      <c r="A2" s="142" t="s">
        <v>7</v>
      </c>
      <c r="B2" s="77" t="s">
        <v>44</v>
      </c>
      <c r="C2" s="239" t="s">
        <v>45</v>
      </c>
      <c r="D2" s="240"/>
      <c r="E2" s="240"/>
      <c r="F2" s="240"/>
      <c r="G2" s="241"/>
      <c r="AG2" t="s">
        <v>83</v>
      </c>
    </row>
    <row r="3" spans="1:60" ht="24.95" customHeight="1" x14ac:dyDescent="0.2">
      <c r="A3" s="142" t="s">
        <v>8</v>
      </c>
      <c r="B3" s="77" t="s">
        <v>47</v>
      </c>
      <c r="C3" s="239" t="s">
        <v>48</v>
      </c>
      <c r="D3" s="240"/>
      <c r="E3" s="240"/>
      <c r="F3" s="240"/>
      <c r="G3" s="241"/>
      <c r="AC3" s="89" t="s">
        <v>83</v>
      </c>
      <c r="AG3" t="s">
        <v>84</v>
      </c>
    </row>
    <row r="4" spans="1:60" ht="24.95" customHeight="1" x14ac:dyDescent="0.2">
      <c r="A4" s="143" t="s">
        <v>9</v>
      </c>
      <c r="B4" s="144" t="s">
        <v>53</v>
      </c>
      <c r="C4" s="242" t="s">
        <v>54</v>
      </c>
      <c r="D4" s="243"/>
      <c r="E4" s="243"/>
      <c r="F4" s="243"/>
      <c r="G4" s="244"/>
      <c r="AG4" t="s">
        <v>85</v>
      </c>
    </row>
    <row r="5" spans="1:60" x14ac:dyDescent="0.2">
      <c r="D5" s="141"/>
    </row>
    <row r="6" spans="1:60" ht="38.25" x14ac:dyDescent="0.2">
      <c r="A6" s="146" t="s">
        <v>86</v>
      </c>
      <c r="B6" s="148" t="s">
        <v>87</v>
      </c>
      <c r="C6" s="148" t="s">
        <v>88</v>
      </c>
      <c r="D6" s="147" t="s">
        <v>89</v>
      </c>
      <c r="E6" s="146" t="s">
        <v>90</v>
      </c>
      <c r="F6" s="145" t="s">
        <v>91</v>
      </c>
      <c r="G6" s="146" t="s">
        <v>29</v>
      </c>
      <c r="H6" s="149" t="s">
        <v>30</v>
      </c>
      <c r="I6" s="149" t="s">
        <v>92</v>
      </c>
      <c r="J6" s="149" t="s">
        <v>31</v>
      </c>
      <c r="K6" s="149" t="s">
        <v>93</v>
      </c>
      <c r="L6" s="149" t="s">
        <v>94</v>
      </c>
      <c r="M6" s="149" t="s">
        <v>95</v>
      </c>
      <c r="N6" s="149" t="s">
        <v>96</v>
      </c>
      <c r="O6" s="149" t="s">
        <v>97</v>
      </c>
      <c r="P6" s="149" t="s">
        <v>98</v>
      </c>
      <c r="Q6" s="149" t="s">
        <v>99</v>
      </c>
      <c r="R6" s="149" t="s">
        <v>100</v>
      </c>
      <c r="S6" s="149" t="s">
        <v>101</v>
      </c>
      <c r="T6" s="149" t="s">
        <v>102</v>
      </c>
      <c r="U6" s="149" t="s">
        <v>103</v>
      </c>
      <c r="V6" s="149" t="s">
        <v>104</v>
      </c>
      <c r="W6" s="149" t="s">
        <v>105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106</v>
      </c>
      <c r="B8" s="164" t="s">
        <v>79</v>
      </c>
      <c r="C8" s="178" t="s">
        <v>27</v>
      </c>
      <c r="D8" s="165"/>
      <c r="E8" s="166"/>
      <c r="F8" s="167"/>
      <c r="G8" s="167">
        <f>SUMIF(AG9:AG17,"&lt;&gt;NOR",G9:G17)</f>
        <v>0</v>
      </c>
      <c r="H8" s="167"/>
      <c r="I8" s="167">
        <f>SUM(I9:I17)</f>
        <v>0</v>
      </c>
      <c r="J8" s="167"/>
      <c r="K8" s="167">
        <f>SUM(K9:K17)</f>
        <v>0</v>
      </c>
      <c r="L8" s="167"/>
      <c r="M8" s="167">
        <f>SUM(M9:M17)</f>
        <v>0</v>
      </c>
      <c r="N8" s="167"/>
      <c r="O8" s="167">
        <f>SUM(O9:O17)</f>
        <v>0</v>
      </c>
      <c r="P8" s="167"/>
      <c r="Q8" s="167">
        <f>SUM(Q9:Q17)</f>
        <v>0</v>
      </c>
      <c r="R8" s="167"/>
      <c r="S8" s="167"/>
      <c r="T8" s="168"/>
      <c r="U8" s="162"/>
      <c r="V8" s="162">
        <f>SUM(V9:V17)</f>
        <v>32</v>
      </c>
      <c r="W8" s="162"/>
      <c r="AG8" t="s">
        <v>107</v>
      </c>
    </row>
    <row r="9" spans="1:60" outlineLevel="1" x14ac:dyDescent="0.2">
      <c r="A9" s="169">
        <v>1</v>
      </c>
      <c r="B9" s="170" t="s">
        <v>307</v>
      </c>
      <c r="C9" s="179" t="s">
        <v>308</v>
      </c>
      <c r="D9" s="171" t="s">
        <v>309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111</v>
      </c>
      <c r="T9" s="175" t="s">
        <v>112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143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45"/>
      <c r="D10" s="246"/>
      <c r="E10" s="246"/>
      <c r="F10" s="246"/>
      <c r="G10" s="246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310</v>
      </c>
      <c r="C11" s="179" t="s">
        <v>311</v>
      </c>
      <c r="D11" s="171" t="s">
        <v>137</v>
      </c>
      <c r="E11" s="172">
        <v>32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4"/>
      <c r="S11" s="174" t="s">
        <v>111</v>
      </c>
      <c r="T11" s="175" t="s">
        <v>112</v>
      </c>
      <c r="U11" s="160">
        <v>1</v>
      </c>
      <c r="V11" s="160">
        <f>ROUND(E11*U11,2)</f>
        <v>32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312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45"/>
      <c r="D12" s="246"/>
      <c r="E12" s="246"/>
      <c r="F12" s="246"/>
      <c r="G12" s="246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313</v>
      </c>
      <c r="C13" s="179" t="s">
        <v>314</v>
      </c>
      <c r="D13" s="171" t="s">
        <v>315</v>
      </c>
      <c r="E13" s="172">
        <v>24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 t="s">
        <v>111</v>
      </c>
      <c r="T13" s="175" t="s">
        <v>112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312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45"/>
      <c r="D14" s="246"/>
      <c r="E14" s="246"/>
      <c r="F14" s="246"/>
      <c r="G14" s="246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4</v>
      </c>
      <c r="B15" s="170" t="s">
        <v>316</v>
      </c>
      <c r="C15" s="179" t="s">
        <v>317</v>
      </c>
      <c r="D15" s="171" t="s">
        <v>318</v>
      </c>
      <c r="E15" s="172">
        <v>1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 t="s">
        <v>118</v>
      </c>
      <c r="T15" s="175" t="s">
        <v>112</v>
      </c>
      <c r="U15" s="160">
        <v>0</v>
      </c>
      <c r="V15" s="160">
        <f>ROUND(E15*U15,2)</f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319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253" t="s">
        <v>320</v>
      </c>
      <c r="D16" s="254"/>
      <c r="E16" s="254"/>
      <c r="F16" s="254"/>
      <c r="G16" s="254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151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36"/>
      <c r="D17" s="237"/>
      <c r="E17" s="237"/>
      <c r="F17" s="237"/>
      <c r="G17" s="237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5"/>
      <c r="B18" s="6"/>
      <c r="C18" s="181"/>
      <c r="D18" s="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AE18">
        <v>15</v>
      </c>
      <c r="AF18">
        <v>21</v>
      </c>
    </row>
    <row r="19" spans="1:60" x14ac:dyDescent="0.2">
      <c r="A19" s="153"/>
      <c r="B19" s="154" t="s">
        <v>29</v>
      </c>
      <c r="C19" s="182"/>
      <c r="D19" s="155"/>
      <c r="E19" s="156"/>
      <c r="F19" s="156"/>
      <c r="G19" s="177">
        <f>G8</f>
        <v>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AE19">
        <f>SUMIF(L7:L17,AE18,G7:G17)</f>
        <v>0</v>
      </c>
      <c r="AF19">
        <f>SUMIF(L7:L17,AF18,G7:G17)</f>
        <v>0</v>
      </c>
      <c r="AG19" t="s">
        <v>247</v>
      </c>
    </row>
    <row r="20" spans="1:60" x14ac:dyDescent="0.2">
      <c r="A20" s="5" t="s">
        <v>248</v>
      </c>
      <c r="B20" s="6"/>
      <c r="C20" s="181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60" x14ac:dyDescent="0.2">
      <c r="A21" s="5"/>
      <c r="B21" s="6" t="s">
        <v>249</v>
      </c>
      <c r="C21" s="181" t="s">
        <v>250</v>
      </c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60" x14ac:dyDescent="0.2">
      <c r="A22" s="5"/>
      <c r="B22" s="6" t="s">
        <v>251</v>
      </c>
      <c r="C22" s="181" t="s">
        <v>252</v>
      </c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60" x14ac:dyDescent="0.2">
      <c r="A23" s="5"/>
      <c r="B23" s="6"/>
      <c r="C23" s="181"/>
      <c r="D23" s="8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60" x14ac:dyDescent="0.2">
      <c r="C24" s="183"/>
      <c r="D24" s="141"/>
      <c r="AG24" t="s">
        <v>253</v>
      </c>
    </row>
    <row r="25" spans="1:60" x14ac:dyDescent="0.2">
      <c r="D25" s="141"/>
    </row>
    <row r="26" spans="1:60" x14ac:dyDescent="0.2">
      <c r="D26" s="141"/>
    </row>
    <row r="27" spans="1:60" x14ac:dyDescent="0.2">
      <c r="D27" s="141"/>
    </row>
    <row r="28" spans="1:60" x14ac:dyDescent="0.2">
      <c r="D28" s="141"/>
    </row>
    <row r="29" spans="1:60" x14ac:dyDescent="0.2">
      <c r="D29" s="141"/>
    </row>
    <row r="30" spans="1:60" x14ac:dyDescent="0.2">
      <c r="D30" s="141"/>
    </row>
    <row r="31" spans="1:60" x14ac:dyDescent="0.2">
      <c r="D31" s="141"/>
    </row>
    <row r="32" spans="1:60" x14ac:dyDescent="0.2">
      <c r="D32" s="141"/>
    </row>
    <row r="33" spans="4:4" x14ac:dyDescent="0.2">
      <c r="D33" s="141"/>
    </row>
    <row r="34" spans="4:4" x14ac:dyDescent="0.2">
      <c r="D34" s="141"/>
    </row>
    <row r="35" spans="4:4" x14ac:dyDescent="0.2">
      <c r="D35" s="141"/>
    </row>
    <row r="36" spans="4:4" x14ac:dyDescent="0.2">
      <c r="D36" s="141"/>
    </row>
    <row r="37" spans="4:4" x14ac:dyDescent="0.2">
      <c r="D37" s="141"/>
    </row>
    <row r="38" spans="4:4" x14ac:dyDescent="0.2">
      <c r="D38" s="141"/>
    </row>
    <row r="39" spans="4:4" x14ac:dyDescent="0.2">
      <c r="D39" s="141"/>
    </row>
    <row r="40" spans="4:4" x14ac:dyDescent="0.2">
      <c r="D40" s="141"/>
    </row>
    <row r="41" spans="4:4" x14ac:dyDescent="0.2">
      <c r="D41" s="141"/>
    </row>
    <row r="42" spans="4:4" x14ac:dyDescent="0.2">
      <c r="D42" s="141"/>
    </row>
    <row r="43" spans="4:4" x14ac:dyDescent="0.2">
      <c r="D43" s="141"/>
    </row>
    <row r="44" spans="4:4" x14ac:dyDescent="0.2">
      <c r="D44" s="141"/>
    </row>
    <row r="45" spans="4:4" x14ac:dyDescent="0.2">
      <c r="D45" s="141"/>
    </row>
    <row r="46" spans="4:4" x14ac:dyDescent="0.2">
      <c r="D46" s="141"/>
    </row>
    <row r="47" spans="4:4" x14ac:dyDescent="0.2">
      <c r="D47" s="141"/>
    </row>
    <row r="48" spans="4:4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986B" sheet="1"/>
  <mergeCells count="9">
    <mergeCell ref="C14:G14"/>
    <mergeCell ref="C16:G16"/>
    <mergeCell ref="C17:G1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SO101 R175617643 Pol</vt:lpstr>
      <vt:lpstr>SO101 R175617644 Pol</vt:lpstr>
      <vt:lpstr>SO101 R175717645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'SO101 R175617643 Pol'!Názvy_tisku</vt:lpstr>
      <vt:lpstr>'SO101 R175617644 Pol'!Názvy_tisku</vt:lpstr>
      <vt:lpstr>'SO101 R175717645 Pol'!Názvy_tisku</vt:lpstr>
      <vt:lpstr>oadresa</vt:lpstr>
      <vt:lpstr>Stavba!Objednatel</vt:lpstr>
      <vt:lpstr>Stavba!Objekt</vt:lpstr>
      <vt:lpstr>'SO101 R175617643 Pol'!Oblast_tisku</vt:lpstr>
      <vt:lpstr>'SO101 R175617644 Pol'!Oblast_tisku</vt:lpstr>
      <vt:lpstr>'SO101 R175717645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Šťastníková Jarmila (SYNERGA)</dc:creator>
  <cp:lastModifiedBy>Ing. arch. Vladislav Vrána</cp:lastModifiedBy>
  <cp:lastPrinted>2018-06-07T06:22:58Z</cp:lastPrinted>
  <dcterms:created xsi:type="dcterms:W3CDTF">2009-04-08T07:15:50Z</dcterms:created>
  <dcterms:modified xsi:type="dcterms:W3CDTF">2018-11-23T08:27:02Z</dcterms:modified>
</cp:coreProperties>
</file>