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231"/>
  <workbookPr/>
  <bookViews>
    <workbookView xWindow="11520" yWindow="840" windowWidth="11412" windowHeight="8964" firstSheet="1" activeTab="6"/>
  </bookViews>
  <sheets>
    <sheet name="Stavba" sheetId="1" r:id="rId1"/>
    <sheet name="00 201812 KL" sheetId="2" r:id="rId2"/>
    <sheet name="00 201812 Rek" sheetId="3" r:id="rId3"/>
    <sheet name="00 201812 Pol" sheetId="4" r:id="rId4"/>
    <sheet name="01 201812,k KL" sheetId="5" r:id="rId5"/>
    <sheet name="01 201812,k Rek" sheetId="6" r:id="rId6"/>
    <sheet name="01 201812,k Pol" sheetId="7" r:id="rId7"/>
    <sheet name="02 201812,k KL" sheetId="8" r:id="rId8"/>
    <sheet name="02 201812,k Rek" sheetId="9" r:id="rId9"/>
    <sheet name="02 201812,k Pol" sheetId="10" r:id="rId10"/>
    <sheet name="03 201812,k KL" sheetId="11" r:id="rId11"/>
    <sheet name="03 201812,k Rek" sheetId="12" r:id="rId12"/>
    <sheet name="03 201812,k Pol" sheetId="13" r:id="rId13"/>
    <sheet name="04 201812 KL" sheetId="14" r:id="rId14"/>
    <sheet name="04 201812 Rek" sheetId="15" r:id="rId15"/>
    <sheet name="04 201812 Pol" sheetId="20" r:id="rId16"/>
    <sheet name="05 201812,k KL" sheetId="17" r:id="rId17"/>
    <sheet name="05 201812,k Rek" sheetId="18" r:id="rId18"/>
    <sheet name="05 201812,k Pol" sheetId="19" r:id="rId19"/>
  </sheets>
  <definedNames>
    <definedName name="CelkemObjekty" localSheetId="0">'Stavba'!$F$36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'00 201812 KL'!$A$1:$G$45</definedName>
    <definedName name="_xlnm.Print_Area" localSheetId="3">'00 201812 Pol'!$A$1:$K$23</definedName>
    <definedName name="_xlnm.Print_Area" localSheetId="2">'00 201812 Rek'!$A$1:$I$14</definedName>
    <definedName name="_xlnm.Print_Area" localSheetId="4">'01 201812,k KL'!$A$1:$G$45</definedName>
    <definedName name="_xlnm.Print_Area" localSheetId="6">'01 201812,k Pol'!$A$1:$K$1685</definedName>
    <definedName name="_xlnm.Print_Area" localSheetId="5">'01 201812,k Rek'!$A$1:$I$47</definedName>
    <definedName name="_xlnm.Print_Area" localSheetId="7">'02 201812,k KL'!$A$1:$G$45</definedName>
    <definedName name="_xlnm.Print_Area" localSheetId="9">'02 201812,k Pol'!$A$1:$K$318</definedName>
    <definedName name="_xlnm.Print_Area" localSheetId="8">'02 201812,k Rek'!$A$1:$I$24</definedName>
    <definedName name="_xlnm.Print_Area" localSheetId="10">'03 201812,k KL'!$A$1:$G$45</definedName>
    <definedName name="_xlnm.Print_Area" localSheetId="12">'03 201812,k Pol'!$A$1:$K$427</definedName>
    <definedName name="_xlnm.Print_Area" localSheetId="11">'03 201812,k Rek'!$A$1:$I$27</definedName>
    <definedName name="_xlnm.Print_Area" localSheetId="13">'04 201812 KL'!$A$1:$G$45</definedName>
    <definedName name="_xlnm.Print_Area" localSheetId="14">'04 201812 Rek'!$A$1:$I$14</definedName>
    <definedName name="_xlnm.Print_Area" localSheetId="16">'05 201812,k KL'!$A$1:$G$45</definedName>
    <definedName name="_xlnm.Print_Area" localSheetId="18">'05 201812,k Pol'!$A$1:$K$326</definedName>
    <definedName name="_xlnm.Print_Area" localSheetId="17">'05 201812,k Rek'!$A$1:$I$14</definedName>
    <definedName name="_xlnm.Print_Area" localSheetId="0">'Stavba'!$B$1:$J$111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8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8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8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8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8" hidden="1">0</definedName>
    <definedName name="SoucetDilu" localSheetId="0">'Stavba'!$F$100:$J$100</definedName>
    <definedName name="StavbaCelkem" localSheetId="0">'Stavba'!$H$36</definedName>
    <definedName name="Zhotovitel" localSheetId="0">'Stavba'!$D$7</definedName>
    <definedName name="_xlnm.Print_Titles" localSheetId="2">'00 201812 Rek'!$1:$6</definedName>
    <definedName name="_xlnm.Print_Titles" localSheetId="3">'00 201812 Pol'!$1:$6</definedName>
    <definedName name="_xlnm.Print_Titles" localSheetId="14">'04 201812 Rek'!$1:$6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<sst xmlns="http://schemas.openxmlformats.org/spreadsheetml/2006/main" count="7219" uniqueCount="2828">
  <si>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</si>
  <si>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</si>
  <si>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</si>
  <si>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</si>
  <si>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</si>
  <si>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</si>
  <si>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</si>
  <si>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</si>
  <si>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</si>
  <si>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</si>
  <si>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</si>
  <si>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</si>
  <si>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</si>
  <si>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</si>
  <si>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</si>
  <si>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</si>
  <si>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</si>
  <si>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</si>
  <si>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</si>
  <si>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</si>
  <si>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</si>
  <si>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</si>
  <si>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</si>
  <si>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</si>
  <si>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</si>
  <si>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</si>
  <si>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</si>
  <si>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</si>
  <si>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</si>
  <si>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</si>
  <si>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</si>
  <si>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</si>
  <si>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</si>
  <si>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</si>
  <si>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</si>
  <si>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</si>
  <si>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</si>
  <si>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</si>
  <si>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</si>
  <si>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</si>
  <si>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</si>
  <si>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</si>
  <si>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</si>
  <si>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</si>
  <si>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</si>
  <si>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</si>
  <si>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</si>
  <si>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</si>
  <si>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</si>
  <si>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</si>
  <si>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</si>
  <si>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</si>
  <si>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</si>
  <si>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</si>
  <si>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</si>
  <si>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</si>
  <si>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</si>
  <si>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</si>
  <si>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</si>
  <si>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</si>
  <si>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</si>
  <si>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</si>
  <si>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</si>
  <si>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</si>
  <si>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</si>
  <si>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</si>
  <si>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</si>
  <si>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</si>
  <si>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</si>
  <si>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</si>
  <si>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</si>
  <si>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</si>
  <si>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</si>
  <si>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</si>
  <si>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</si>
  <si>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</si>
  <si>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</si>
  <si>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</si>
  <si>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</si>
  <si>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</si>
  <si>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</si>
  <si>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</si>
  <si>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</si>
  <si>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</si>
  <si>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</si>
  <si>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</si>
  <si>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</si>
  <si>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</si>
  <si>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</si>
  <si>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</si>
  <si>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</si>
  <si>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</si>
  <si>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</si>
  <si>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</si>
  <si>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</si>
  <si>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</si>
  <si>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</si>
  <si>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</si>
  <si>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</si>
  <si>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</si>
  <si>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</si>
  <si>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</si>
  <si>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</si>
  <si>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</si>
  <si>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2018/12</t>
  </si>
  <si>
    <t>Stavební úpravy objektu Na Návrší 3, Znojmo</t>
  </si>
  <si>
    <t>2018/12 Stavební úpravy objektu Na Návrší 3, Znojmo</t>
  </si>
  <si>
    <t>00</t>
  </si>
  <si>
    <t>Vedlejší rozpočtové náklady</t>
  </si>
  <si>
    <t>00 Vedlejší rozpočtové náklady</t>
  </si>
  <si>
    <t>0</t>
  </si>
  <si>
    <t>0 Vedlejší rozpočtové náklady</t>
  </si>
  <si>
    <t>0-100</t>
  </si>
  <si>
    <t xml:space="preserve">Zařízení staveniště </t>
  </si>
  <si>
    <t>soubor</t>
  </si>
  <si>
    <t xml:space="preserve">Předmětem zařízení staveniště je zajištění veškerého skladového, šatnového a hygienického zázemí pro potřeby stavební firmy v celém průběhu realizace stavby.    </t>
  </si>
  <si>
    <t xml:space="preserve">Součástí zařízení staveniště bude kromě jiného:    </t>
  </si>
  <si>
    <t xml:space="preserve">- chemické WC pro potřeby pracovníků stavby  </t>
  </si>
  <si>
    <t xml:space="preserve">- potřebné šatnové a kancelářeské zázemí  </t>
  </si>
  <si>
    <t xml:space="preserve">- sklad drobné techniky a nářadí   </t>
  </si>
  <si>
    <t xml:space="preserve">- prostor pro skladování pytlovaných směsí  </t>
  </si>
  <si>
    <t xml:space="preserve">- plochy pro uložení sypkého materiálu   </t>
  </si>
  <si>
    <t xml:space="preserve">- staveniště bude oploceno a označeno   </t>
  </si>
  <si>
    <t xml:space="preserve">- pro zřízení staveniště není nutno uvažovat placený zábor pozemku    </t>
  </si>
  <si>
    <t xml:space="preserve">- součástí zařízení staveniště bude uvedení plochy využívané stavbou do původního stavu (úprava terénu, zatravnění apod.)    </t>
  </si>
  <si>
    <t xml:space="preserve">původního stavu.   </t>
  </si>
  <si>
    <t>POZNÁMKA:</t>
  </si>
  <si>
    <t xml:space="preserve">Cena byla kalkulována odborným odhadem projektanta, na základě obvyklého procentního podílu z celkové ceny díla. Cena byla kalkulována pro výše popsanou skladbu zařízení staveniště a to včetně nákladu na dopravu, zřízení, provozování a údržbu po celou dobu realizace stavby a jejich odvoz po dokončení stavby a uvedení místa staveniště do původního stavu.  </t>
  </si>
  <si>
    <t>Dětský domov</t>
  </si>
  <si>
    <t>2018/12 Vedlejší rozpočtové náklady</t>
  </si>
  <si>
    <t>01</t>
  </si>
  <si>
    <t>Vlastní objekt</t>
  </si>
  <si>
    <t>01 Vlastní objekt</t>
  </si>
  <si>
    <t>2018/12,k</t>
  </si>
  <si>
    <t>1 Zemní práce</t>
  </si>
  <si>
    <t>113106121R00</t>
  </si>
  <si>
    <t xml:space="preserve">Rozebrání dlažeb z betonových dlaždic na sucho </t>
  </si>
  <si>
    <t>m2</t>
  </si>
  <si>
    <t>podél objektu v místě nové NOP:1*9,2+0,6*5,45</t>
  </si>
  <si>
    <t>113106122R00</t>
  </si>
  <si>
    <t xml:space="preserve">Rozebrání dlažeb z kamenných desek </t>
  </si>
  <si>
    <t>podél objektu v místě nové NOP:1*8</t>
  </si>
  <si>
    <t>122201101R00</t>
  </si>
  <si>
    <t xml:space="preserve">Odkopávky nezapažené v hor. 3 do 100 m3 </t>
  </si>
  <si>
    <t>m3</t>
  </si>
  <si>
    <t>pro podlahu v 001:0,3*2*1,7</t>
  </si>
  <si>
    <t>132201210R00</t>
  </si>
  <si>
    <t xml:space="preserve">Hloubení rýh š.do 200 cm hor.3 do 50 m3,STROJNĚ </t>
  </si>
  <si>
    <t>základ zádveří:1,5*0,7*(2+4)</t>
  </si>
  <si>
    <t>0,5*0,9*(2+4)</t>
  </si>
  <si>
    <t>132201219R00</t>
  </si>
  <si>
    <t xml:space="preserve">Přípl.za lepivost,hloubení rýh 200cm,hor.3,STROJNĚ </t>
  </si>
  <si>
    <t>139601103R00</t>
  </si>
  <si>
    <t xml:space="preserve">Ruční výkop jam, rýh a šachet v hornině tř. 4 </t>
  </si>
  <si>
    <t>obkop pro novou NOP :0,8*1,4*(9,2+0,2+5,45+8)</t>
  </si>
  <si>
    <t>139711101RT4</t>
  </si>
  <si>
    <t>Vykopávka v uzavřených prostorách v hor.1-4 hornina 4</t>
  </si>
  <si>
    <t>1.pp:</t>
  </si>
  <si>
    <t>015:(1-0,15)*(2,25*1,1+1*1,6)</t>
  </si>
  <si>
    <t>174101102R00</t>
  </si>
  <si>
    <t xml:space="preserve">Zásyp ruční se zhutněním </t>
  </si>
  <si>
    <t>zasyp venk. schodiště:1,5*2,2*0,75</t>
  </si>
  <si>
    <t>175101201R00</t>
  </si>
  <si>
    <t xml:space="preserve">Obsyp objektu bez prohození sypaniny </t>
  </si>
  <si>
    <t>583318004</t>
  </si>
  <si>
    <t>Kamenivo těžené frakce  16/32 Jihomor. kraj</t>
  </si>
  <si>
    <t>t</t>
  </si>
  <si>
    <t>zasyp venk. schodiště:1,5*2,2*0,75*1,8</t>
  </si>
  <si>
    <t>2</t>
  </si>
  <si>
    <t>Základy a zvláštní zakládání</t>
  </si>
  <si>
    <t>2 Základy a zvláštní zakládání</t>
  </si>
  <si>
    <t>274272160RT3</t>
  </si>
  <si>
    <t>Zdivo základové z bednicích tvárnic, tl. 50 cm výplň tvárnic betonem C 16/20</t>
  </si>
  <si>
    <t>základ zádveří:0,75*(2+4)</t>
  </si>
  <si>
    <t>274313611R00</t>
  </si>
  <si>
    <t xml:space="preserve">Beton základových pasů prostý C 16/20 </t>
  </si>
  <si>
    <t>základ zádveří:0,6*0,7*(2+4)</t>
  </si>
  <si>
    <t>281601111RA0</t>
  </si>
  <si>
    <t xml:space="preserve">Injektáž zdiva cihlového tl. 30 cm </t>
  </si>
  <si>
    <t>m</t>
  </si>
  <si>
    <t xml:space="preserve">beztlaková injektáž </t>
  </si>
  <si>
    <t>3,1+3,1+2,2+2,5+1,9</t>
  </si>
  <si>
    <t>281601112RA0</t>
  </si>
  <si>
    <t xml:space="preserve">Injektáž zdiva cihlového tl. 45 cm </t>
  </si>
  <si>
    <t>3+2+2</t>
  </si>
  <si>
    <t>281601113RA0</t>
  </si>
  <si>
    <t xml:space="preserve">Injektáž zdiva cihlového tl. 60 cm </t>
  </si>
  <si>
    <t>1.pp:12,7+7,3+3,4+7,9+6,3+6,2+7,9+11,8+8,1+5,8+8+4,6</t>
  </si>
  <si>
    <t>281601114RA0</t>
  </si>
  <si>
    <t xml:space="preserve">Injektáž zdiva cihlového tl. 90 cm </t>
  </si>
  <si>
    <t>3</t>
  </si>
  <si>
    <t>Svislé a kompletní konstrukce</t>
  </si>
  <si>
    <t>3 Svislé a kompletní konstrukce</t>
  </si>
  <si>
    <t>310237251R00</t>
  </si>
  <si>
    <t xml:space="preserve">Zazdívka otvorů pl. 0,25 m2 cihlami, tl. zdi 45 cm </t>
  </si>
  <si>
    <t>kus</t>
  </si>
  <si>
    <t>pomocné otvory při vložkování komínu :4</t>
  </si>
  <si>
    <t>310239211R00</t>
  </si>
  <si>
    <t xml:space="preserve">Zazdívka otvorů plochy do 4 m2 cihlami na MVC </t>
  </si>
  <si>
    <t>015:0,5*1,05*0,5</t>
  </si>
  <si>
    <t>1.np:</t>
  </si>
  <si>
    <t>118:0,5*0,75*1,8</t>
  </si>
  <si>
    <t>113:0,5*0,65*2,1+0,5*1,2*2,1-0,3*0,6*0,6</t>
  </si>
  <si>
    <t>111:0,5*0,58*1,85</t>
  </si>
  <si>
    <t>110:0,5*0,35*1,85*2</t>
  </si>
  <si>
    <t>106:0,5*0,5*1,85</t>
  </si>
  <si>
    <t>2.np:</t>
  </si>
  <si>
    <t>210:0,5*1,5*1,85</t>
  </si>
  <si>
    <t>209:0,5*0,2*0,5</t>
  </si>
  <si>
    <t>206:0,5*1,4*1,85</t>
  </si>
  <si>
    <t>0,5*0,65*1,85</t>
  </si>
  <si>
    <t>0,5*1,5*1,85</t>
  </si>
  <si>
    <t>310271620R00</t>
  </si>
  <si>
    <t xml:space="preserve">Zazdívka otvorů do 4 m2, pórobet.tvárnice, tl.20cm </t>
  </si>
  <si>
    <t>207:0,2*1,05*2,1</t>
  </si>
  <si>
    <t>311237448R00</t>
  </si>
  <si>
    <t xml:space="preserve">Zdivo z keram. brouš.P10, tl. 30 cm,celopl. </t>
  </si>
  <si>
    <t>205:4,75*8,5-5,05*2,85</t>
  </si>
  <si>
    <t>311237481R00</t>
  </si>
  <si>
    <t xml:space="preserve">Zdivo z tvárnic brouš.P10, tl. 44 cm, lepidlo </t>
  </si>
  <si>
    <t>zádveří:2,25*(4,1+2,4)-1,1*2,1</t>
  </si>
  <si>
    <t>108:3,25*(4,05*2+8,35)-(2,1*1,85*3+1*2,7)</t>
  </si>
  <si>
    <t>203:3,25*(5,9+3+3,45)-(0,65*0,95+2,1*1,85*2+2,1*1,85)</t>
  </si>
  <si>
    <t>317121047R00</t>
  </si>
  <si>
    <t xml:space="preserve">Překlad nenosný pórobeton, světlost otv. do 105 cm </t>
  </si>
  <si>
    <t>1.pp:4</t>
  </si>
  <si>
    <t>1.np:5+3</t>
  </si>
  <si>
    <t>3.np:2</t>
  </si>
  <si>
    <t>317121049R00</t>
  </si>
  <si>
    <t xml:space="preserve">Překlad nenosný pórobeton, světlost otv. do 375 cm </t>
  </si>
  <si>
    <t>1.np:1</t>
  </si>
  <si>
    <t>317167210R00</t>
  </si>
  <si>
    <t xml:space="preserve">Překlad keramobet. vysoký, nosný 23,8/7/100 cm </t>
  </si>
  <si>
    <t>2.np:5</t>
  </si>
  <si>
    <t>317167212R00</t>
  </si>
  <si>
    <t xml:space="preserve">Překlad keramobet. vysoký, nosný 23,8/7/150 cm </t>
  </si>
  <si>
    <t>001:5</t>
  </si>
  <si>
    <t>317167217R00</t>
  </si>
  <si>
    <t xml:space="preserve">Překlad keramobet., nosný 23,8/7/275 cm </t>
  </si>
  <si>
    <t>1.NP:5</t>
  </si>
  <si>
    <t>317234410R00</t>
  </si>
  <si>
    <t xml:space="preserve">Vyzdívka mezi nosníky cihlami pálenými na MC </t>
  </si>
  <si>
    <t>překlad:1,3*0,3*0,14</t>
  </si>
  <si>
    <t>překlad:3,4*0,45*0,2</t>
  </si>
  <si>
    <t>1,5*0,5*0,14</t>
  </si>
  <si>
    <t>1,3*0,2*0,14</t>
  </si>
  <si>
    <t>překlad:2,6*0,45*0,16*2</t>
  </si>
  <si>
    <t>1,1*0,5*0,12</t>
  </si>
  <si>
    <t>2,4*0,5*0,16</t>
  </si>
  <si>
    <t>317941123R00</t>
  </si>
  <si>
    <t xml:space="preserve">Osazení ocelových válcovaných nosníků  č.14-22 </t>
  </si>
  <si>
    <t>překlad:11,1*1,1*3/1000</t>
  </si>
  <si>
    <t>317941123RT3</t>
  </si>
  <si>
    <t>Osazení ocelových válcovaných nosníků  č.14-22 včetně dodávky profilu I č.16</t>
  </si>
  <si>
    <t>překlady:17,9*(2,6*3*2)/1000*1,08</t>
  </si>
  <si>
    <t>17,9*2,4*3/1000*1,08</t>
  </si>
  <si>
    <t>317941123RT5</t>
  </si>
  <si>
    <t>Osazení ocelových válcovaných nosníků  č.14-22 včetně dodávky profilu I č.20</t>
  </si>
  <si>
    <t>1.NP:</t>
  </si>
  <si>
    <t>překlad 108:26,2*3,4*3/1000*1,08</t>
  </si>
  <si>
    <t>317941125RT2</t>
  </si>
  <si>
    <t>Osazení ocelových válcovaných nosníků č.22 a vyšší včetně dodávky profilu I č.24</t>
  </si>
  <si>
    <t>205:36,2*5,45*2/1000*1,08</t>
  </si>
  <si>
    <t>317944313RT2</t>
  </si>
  <si>
    <t>Válcované nosníky č.14-22 do připravených otvorů včetně dodávky profilu  I č.14</t>
  </si>
  <si>
    <t>překlad:14,3*1,3*2/1000*1,08</t>
  </si>
  <si>
    <t>překlady:14,3*(1,5*3+1,3*2)/1000*1,08</t>
  </si>
  <si>
    <t>317998115R00</t>
  </si>
  <si>
    <t xml:space="preserve">Izolace mezi překlady polystyren tl. 100 mm </t>
  </si>
  <si>
    <t>1.pp:1,5</t>
  </si>
  <si>
    <t>1.NP:2,75*2</t>
  </si>
  <si>
    <t>3,4</t>
  </si>
  <si>
    <t>2.np:2,75+1+2,6*2</t>
  </si>
  <si>
    <t>331231116R00</t>
  </si>
  <si>
    <t xml:space="preserve">Zdivo pilířů cihelné z CP 29 P15 na MC 10 </t>
  </si>
  <si>
    <t>109:0,45*0,45*3,25*2</t>
  </si>
  <si>
    <t>340239211R00</t>
  </si>
  <si>
    <t xml:space="preserve">Zazdívka otvorů pl.4 m2,cihlami tl.zdi do 10 cm </t>
  </si>
  <si>
    <t>015:1*2</t>
  </si>
  <si>
    <t>111:0,9*2</t>
  </si>
  <si>
    <t>107:1*2</t>
  </si>
  <si>
    <t>208:0,7*2</t>
  </si>
  <si>
    <t>340239212R00</t>
  </si>
  <si>
    <t xml:space="preserve">Zazdívka otvorů pl.4 m2,cihlami tl.zdi nad 10 cm </t>
  </si>
  <si>
    <t>008:0,9*2*2</t>
  </si>
  <si>
    <t>110:1*2</t>
  </si>
  <si>
    <t>104:0,65*2</t>
  </si>
  <si>
    <t>342256353R00</t>
  </si>
  <si>
    <t xml:space="preserve">Příčka z tvárnic porobet. tl.100 mm hlad. P2,5-450 </t>
  </si>
  <si>
    <t>006:3,05*(1,4+1)-0,8*2</t>
  </si>
  <si>
    <t>015:3,05*1,4-0,8*2</t>
  </si>
  <si>
    <t>004:3,05*2,2-0,8*2</t>
  </si>
  <si>
    <t>007:2,5*1,1-0,8*2</t>
  </si>
  <si>
    <t>114-118:3,1*(2+1,4+2+2+1,5*2+0,94)</t>
  </si>
  <si>
    <t>-(0,8*2+0,7*2*3)</t>
  </si>
  <si>
    <t>110-112:3,1*(3,85+3,95+1,3+1,8)</t>
  </si>
  <si>
    <t>-(0,8*2*3)</t>
  </si>
  <si>
    <t>207:3*4,9</t>
  </si>
  <si>
    <t>204:2,85*(1,8+2,4+3)-(0,8*2+0,7*2)</t>
  </si>
  <si>
    <t>211:3*(0,5+2,2)</t>
  </si>
  <si>
    <t>210:3*(1*3+3,35)-(0,7*2*2)</t>
  </si>
  <si>
    <t>3.np:</t>
  </si>
  <si>
    <t>303:2,5*2-0,8*2</t>
  </si>
  <si>
    <t>305:2,5*(1,1+0,6+0,)-0,7*2</t>
  </si>
  <si>
    <t>342256355R00</t>
  </si>
  <si>
    <t xml:space="preserve">Příčka z tvárnic porobet. tl.150 mm hlad. P2-500 </t>
  </si>
  <si>
    <t>108:4,7*3,1</t>
  </si>
  <si>
    <t>103:2,25*2-1,2*1,2</t>
  </si>
  <si>
    <t>342265112RT5</t>
  </si>
  <si>
    <t>Úprava podkroví sádrokarton. na ocel. rošt, svislá desky standard tl. 12,5 mm, bez izolace</t>
  </si>
  <si>
    <t>205:1,1*(3,4+8+3,4+0,8)</t>
  </si>
  <si>
    <t>304:1,3*(1,5+0,6+0,6+2,5+1,4+1,4+2,6+0,6*2+1,4+1,5+0,6*2+2,6+1,4)</t>
  </si>
  <si>
    <t>boky vikýřů:2*1/2*2*2+3*1,5/2*2*2</t>
  </si>
  <si>
    <t>342265122RT5</t>
  </si>
  <si>
    <t>Úprava podkroví sádrokarton. na ocel. rošt, šikmá desky standard tl. 12,5 mm, bez izolace</t>
  </si>
  <si>
    <t>4,5*3,2</t>
  </si>
  <si>
    <t>3.np:3*9,5*2+5,8*2-1,5*(3,9*2+1,8*2)</t>
  </si>
  <si>
    <t>-2</t>
  </si>
  <si>
    <t>342265122RT7</t>
  </si>
  <si>
    <t>Úprava podkroví sádrokarton. na ocel. rošt, šikmá desky standard impreg. tl. 12,5 mm, bez izolace</t>
  </si>
  <si>
    <t>3.np, 305:1*2</t>
  </si>
  <si>
    <t>342265132RT5</t>
  </si>
  <si>
    <t>Úprava podkroví sádrokarton. na ocel. rošt vodor. desky standard tl. 12,5 mm, bez izolace</t>
  </si>
  <si>
    <t>2.np:1,2*2,8</t>
  </si>
  <si>
    <t>3.np:1,5*(3,9*2+1,8*2)</t>
  </si>
  <si>
    <t>4,2*8,7</t>
  </si>
  <si>
    <t>-4,08</t>
  </si>
  <si>
    <t>342265132RT7</t>
  </si>
  <si>
    <t>Úprava podkroví sádrokarton. na ocel. rošt vodor. desky standard impreg. tl. 12,5 mm, bez izolace</t>
  </si>
  <si>
    <t>3.np, 305:1,6*1,8+0,6*2</t>
  </si>
  <si>
    <t>342265193R00</t>
  </si>
  <si>
    <t xml:space="preserve">Příplatek za otvor v podhledu podkroví pl. 1,00 m2 </t>
  </si>
  <si>
    <t>8+1</t>
  </si>
  <si>
    <t>342267111RT1</t>
  </si>
  <si>
    <t>Obklad trámů sádrokartonem dvoustranný do 0,5/0,5m desky standard tl. 12,5 mm</t>
  </si>
  <si>
    <t>305:3,5</t>
  </si>
  <si>
    <t>342267112RT1</t>
  </si>
  <si>
    <t>Obklad trámů sádrokartonem třístranný do 0,5/0,5 m desky standard tl. 12,5 mm</t>
  </si>
  <si>
    <t>zakrytování VZT:</t>
  </si>
  <si>
    <t>1.pp:2,45</t>
  </si>
  <si>
    <t>342668111R00</t>
  </si>
  <si>
    <t xml:space="preserve">Těsnění styku příčky se stáv. konstrukcí PU pěnou </t>
  </si>
  <si>
    <t>006:(1,4+1)</t>
  </si>
  <si>
    <t>015:1,4</t>
  </si>
  <si>
    <t>004:2,2</t>
  </si>
  <si>
    <t>007:1,1</t>
  </si>
  <si>
    <t>114-118:(2+1,4+2+2+1,5*2+0,94)</t>
  </si>
  <si>
    <t>110-112:(3,85+3,95+1,3+1,8)</t>
  </si>
  <si>
    <t>207:4,9</t>
  </si>
  <si>
    <t>204:(1,8+2,4+3)</t>
  </si>
  <si>
    <t>211:(0,5+2,2)</t>
  </si>
  <si>
    <t>210:(1*3+3,35)</t>
  </si>
  <si>
    <t>108:4,7</t>
  </si>
  <si>
    <t>103:2</t>
  </si>
  <si>
    <t>342948111R00</t>
  </si>
  <si>
    <t xml:space="preserve">Ukotvení příček k cihel.konstr. kotvami na hmožd. </t>
  </si>
  <si>
    <t>1.pp:3,05*6</t>
  </si>
  <si>
    <t>1.np:3,1*13</t>
  </si>
  <si>
    <t>2.np:3*11</t>
  </si>
  <si>
    <t>346244351R00</t>
  </si>
  <si>
    <t xml:space="preserve">Obezdívka koupelnových van tl. 6,5 cm </t>
  </si>
  <si>
    <t>obezdívka sprch:</t>
  </si>
  <si>
    <t>1.np:0,2*0,9*4*2</t>
  </si>
  <si>
    <t>2.np:0,2*0,9*4*2+0,2*(1,4+0,9*2)</t>
  </si>
  <si>
    <t>3.np:0,2*(1,4+0,9*2)</t>
  </si>
  <si>
    <t>346244381R00</t>
  </si>
  <si>
    <t xml:space="preserve">Plentování ocelových nosníků výšky do 20 cm </t>
  </si>
  <si>
    <t>překlad:0,14*1,3*2</t>
  </si>
  <si>
    <t>překlad:0,2*3,4*2</t>
  </si>
  <si>
    <t>0,14*(1,5*2+1,3*2)</t>
  </si>
  <si>
    <t>2.np:0,16*(2,4*2+2,6*2*2)</t>
  </si>
  <si>
    <t>0,12*1,1*2</t>
  </si>
  <si>
    <t>0,24*5,45*2</t>
  </si>
  <si>
    <t>349231811R00</t>
  </si>
  <si>
    <t xml:space="preserve">Přizdívka ostění s ozubem z cihel, kapsy do 15 cm </t>
  </si>
  <si>
    <t>0,3*2,1*2</t>
  </si>
  <si>
    <t>1.np:0,5*1,85*2</t>
  </si>
  <si>
    <t>0,5*2,7*2</t>
  </si>
  <si>
    <t>2.np:0,5*0,5*2+0,5*1,85*2</t>
  </si>
  <si>
    <t>13380520</t>
  </si>
  <si>
    <t>Tyč průřezu I 120, střední, jakost oceli 11373</t>
  </si>
  <si>
    <t>překlad:11,1*1,1*3/1000*1,08</t>
  </si>
  <si>
    <t>4</t>
  </si>
  <si>
    <t>Vodorovné konstrukce</t>
  </si>
  <si>
    <t>4 Vodorovné konstrukce</t>
  </si>
  <si>
    <t>411167241RT2</t>
  </si>
  <si>
    <t>Strop keramobet, OVN 62,5, tl.25 cm, nosník do 2 m s Kari sítí KA 18 drát 4 mm oko 200x200 mm</t>
  </si>
  <si>
    <t>strop nad 1.PP:2,25*4,1</t>
  </si>
  <si>
    <t>2,5*4</t>
  </si>
  <si>
    <t>strop nad 1.NP:2*3,75</t>
  </si>
  <si>
    <t>411167243RT2</t>
  </si>
  <si>
    <t>Strop keramobet, OVN 62,5, tl.25cm,nosník 3,25-4 m s Kari sítí KA 18 drát 4 mm oko 200x200 mm</t>
  </si>
  <si>
    <t>2.np:3,25*13,05</t>
  </si>
  <si>
    <t>411167244RT2</t>
  </si>
  <si>
    <t>Strop keramobet, OVN 62,5,tl.25 cm,nosník 4,25-5 m s Kari sítí KA 18 drát 4 mm oko 200x200 mm</t>
  </si>
  <si>
    <t>nad 1.NP:4,5*7,5</t>
  </si>
  <si>
    <t>411361821R00</t>
  </si>
  <si>
    <t xml:space="preserve">Výztuž stropů z betonářské oceli 10505(R) </t>
  </si>
  <si>
    <t>strop nad 1.NP:</t>
  </si>
  <si>
    <t>příložky nosníků, R-12:0,89*1,2*22/1000*1,08</t>
  </si>
  <si>
    <t>411388531R00</t>
  </si>
  <si>
    <t xml:space="preserve">Zabetonování otvorů o ploše do 1 m2 ve stropech </t>
  </si>
  <si>
    <t>strop nad 1.PP:0,25*0,23*2</t>
  </si>
  <si>
    <t>strop nad 1.NP:0,25*0,39*1,6*2</t>
  </si>
  <si>
    <t>0,25*0,2*4</t>
  </si>
  <si>
    <t>strop nad 2.NP:0,25*0,25*5+0,25*0,15*2,4</t>
  </si>
  <si>
    <t>413232211R00</t>
  </si>
  <si>
    <t xml:space="preserve">Zazdívka zhlaví válcovaných nosníků výšky do 15cm </t>
  </si>
  <si>
    <t>překlad:2*2</t>
  </si>
  <si>
    <t>překlad:3*2+2*2</t>
  </si>
  <si>
    <t>překlad:3*2+3*2*2+3*2</t>
  </si>
  <si>
    <t>413232221R00</t>
  </si>
  <si>
    <t xml:space="preserve">Zazdívka zhlaví válcovaných nosníků výšky do 30cm </t>
  </si>
  <si>
    <t>POT nosník nad 1.PP:7+7*2</t>
  </si>
  <si>
    <t>překlad:3*2</t>
  </si>
  <si>
    <t>POT nosník nad 1.NP:13+2</t>
  </si>
  <si>
    <t>POT nosník nad 2.NP:21</t>
  </si>
  <si>
    <t>413941123RT5</t>
  </si>
  <si>
    <t>Osazení válcovaných nosníků ve stropech č. 14 - 22 včetně dodávky profilu I č. 20</t>
  </si>
  <si>
    <t>26,2*(1,85*2*2+4,55*2)/1000*1,08</t>
  </si>
  <si>
    <t>417321315R00</t>
  </si>
  <si>
    <t xml:space="preserve">Ztužující pásy a věnce z betonu železového C 20/25 </t>
  </si>
  <si>
    <t>nad 1.PP:(0,45-0,03)*0,25*(4,1+2,4)</t>
  </si>
  <si>
    <t>nad 1.pp:(0,45-0,03)*0,25*(4,1+10,3+5,1+2)</t>
  </si>
  <si>
    <t>0,25*0,45*4,1</t>
  </si>
  <si>
    <t>nad 2.np:(0,45-0,03)*0,25*(3+5,5+3,45)</t>
  </si>
  <si>
    <t>(0,3-0,03)*0,25*7,5</t>
  </si>
  <si>
    <t>pod pozednicí :0,1*0,45*(4+9,5+4,6)</t>
  </si>
  <si>
    <t>417351111R00</t>
  </si>
  <si>
    <t xml:space="preserve">Bednění ztužujících věnců, obě strany - zřízení </t>
  </si>
  <si>
    <t>pod pozednicí :0,1*(4+9,5+4,6)</t>
  </si>
  <si>
    <t>417351113R00</t>
  </si>
  <si>
    <t xml:space="preserve">Bednění ztužujících věnců, obě strany - odstranění </t>
  </si>
  <si>
    <t>417351126R00</t>
  </si>
  <si>
    <t>Bednění věnců deskou jednostranné ( typ. vzor Velox WSC 35)</t>
  </si>
  <si>
    <t>nad 1.pp:2,4+4,5</t>
  </si>
  <si>
    <t>nad 1.np:4,5+10,4+5,1+2</t>
  </si>
  <si>
    <t>nad 2.NP:3,4+8,3+0,45+3,5</t>
  </si>
  <si>
    <t>417361821R00</t>
  </si>
  <si>
    <t xml:space="preserve">Výztuž ztužujících pásů a věnců z oceli 10505(R) </t>
  </si>
  <si>
    <t>nad 1.PP:4,04*(4,1+2,4)/1000*1,08</t>
  </si>
  <si>
    <t>nad 1.Np:4,04*(4,1+10,3+5,1+2+4,1)/1000*1,08</t>
  </si>
  <si>
    <t>nad 2.np:4,04*(3+5,5+3,45)/1000*1,08</t>
  </si>
  <si>
    <t>4,04*7,5/1000*1,08</t>
  </si>
  <si>
    <t>5</t>
  </si>
  <si>
    <t>Komunikace</t>
  </si>
  <si>
    <t>5 Komunikace</t>
  </si>
  <si>
    <t>566901111R00</t>
  </si>
  <si>
    <t xml:space="preserve">Vyspravení podkladu po překopech štěrkopískem </t>
  </si>
  <si>
    <t>podél objektu v místě nové NOP:0,1*(1*9,2+0,6*5,45)</t>
  </si>
  <si>
    <t>0,1*1*8</t>
  </si>
  <si>
    <t>594111111R00</t>
  </si>
  <si>
    <t xml:space="preserve">Dlažba z lomového kamene,lože z kam.těž.do 5 cm </t>
  </si>
  <si>
    <t>596811111R00</t>
  </si>
  <si>
    <t xml:space="preserve">Kladení dlaždic kom.pro pěší, lože z kameniva těž. </t>
  </si>
  <si>
    <t>596811111RT2</t>
  </si>
  <si>
    <t>Kladení dlaždic kom.pro pěší, lože z kameniva těž. včetně dlaždic betonových HBB 30/30/3,3 cm</t>
  </si>
  <si>
    <t>rušené schodiště:1,8*2,5</t>
  </si>
  <si>
    <t>61</t>
  </si>
  <si>
    <t>Upravy povrchů vnitřní</t>
  </si>
  <si>
    <t>61 Upravy povrchů vnitřní</t>
  </si>
  <si>
    <t>601011141RT1</t>
  </si>
  <si>
    <t>Štuk na stropech  ručně tloušťka vrstvy 2 mm</t>
  </si>
  <si>
    <t>původní omítky oškrábané:</t>
  </si>
  <si>
    <t>stropy:14,3+4,9+5,9+16,3+18,5+7,6+27,3+14,1+11,1+2,9+4,4+8,1+4,7+9,5+2,1+14,4</t>
  </si>
  <si>
    <t>stropy:4,3+6,9+19,7+6,7+9,1+14,9+14,3+13,9+15,4+3,8+2+1,4+1,4+9,4</t>
  </si>
  <si>
    <t>stropy:13,2+16,4+19,7+19,7+1,3+1,6+8,6+14,6</t>
  </si>
  <si>
    <t>stropy:12,6</t>
  </si>
  <si>
    <t>601016193R00</t>
  </si>
  <si>
    <t xml:space="preserve">Penetrace hloubková stropů akryl </t>
  </si>
  <si>
    <t>602011102R00</t>
  </si>
  <si>
    <t>Postřik cementový , ručně typ. vzor  Cemix</t>
  </si>
  <si>
    <t>nové obvodové zdivo:</t>
  </si>
  <si>
    <t>tl.44:</t>
  </si>
  <si>
    <t>ostění:0,3*(1,1+2,1*2)</t>
  </si>
  <si>
    <t>ostění:0,35*((2,1+1,85*2)*2+(2,1+2,7*2))</t>
  </si>
  <si>
    <t>ostění:0,35*((2,1*1,85*2)*3+(0,65+0,95*2))</t>
  </si>
  <si>
    <t>tl.30:</t>
  </si>
  <si>
    <t>0,3*(5,05+2,85*2)</t>
  </si>
  <si>
    <t>dozdívky:</t>
  </si>
  <si>
    <t>008:0,8*2*2*2</t>
  </si>
  <si>
    <t>114-118:0,7*2,7*2+0,6*2*2+0,9*2*2+0,7*1,85</t>
  </si>
  <si>
    <t>113:1,2*2,1*2</t>
  </si>
  <si>
    <t>111:0,8*1,85</t>
  </si>
  <si>
    <t>110:0,4*1,85*2</t>
  </si>
  <si>
    <t>106:0,5*2,7*2</t>
  </si>
  <si>
    <t>107:2,9*1,85+0,8*1,85</t>
  </si>
  <si>
    <t>103:2,35*2*2-1,2*1,2*2</t>
  </si>
  <si>
    <t>101:0,8*1,85</t>
  </si>
  <si>
    <t>208-210:1,5*1,85+0,2*1,2+0,7*2*2</t>
  </si>
  <si>
    <t>202:1*2,1*2</t>
  </si>
  <si>
    <t>206-207:1,4*1,85+0,7*1,85+1,6*1,85*2</t>
  </si>
  <si>
    <t>602011105R00</t>
  </si>
  <si>
    <t xml:space="preserve">Postřik maltou sanační WTA, ručně </t>
  </si>
  <si>
    <t>spodní část do 1,5m v celém 1.pp:1,5*(1,22*2+2*2+0,6*2)-0,7*1,5</t>
  </si>
  <si>
    <t>1,5*(2,86*2+3,87*2)-0,8*2</t>
  </si>
  <si>
    <t>1,5*(2,22*2+4*2+1,65+4,9+0,9*2+2,4+3,5+2,5+0,5*2)</t>
  </si>
  <si>
    <t>-1,5*(0,8+0,9+0,7+0,8+0,7+0,8)</t>
  </si>
  <si>
    <t>1,5*(2,3*2+1+2,1+1,2+2,5)-1,5*0,7</t>
  </si>
  <si>
    <t>1,5*(4,59*2+3,07*2+0,2*4)-1,5*(0,8*2+0,7)</t>
  </si>
  <si>
    <t>1,5*(5,25*2+0,3*2+4,75*2+0,2*2+0,6*2)-1,5*(1+0,8+4,6)</t>
  </si>
  <si>
    <t>1,5*(1,8*2+7,86*2)-1,5*(0,9*4+0,8*2)</t>
  </si>
  <si>
    <t>1,5*(2,2*2+3,2*2)-1,5*0,8</t>
  </si>
  <si>
    <t>1,5*(2,5+5,8+4,8+2,5+0,6*2+2,9+0,15+0,6+3,2)-1,5*(0,8+0,9)</t>
  </si>
  <si>
    <t>1,5*(2,15*2+4*2)-1,5*(0,8*2)</t>
  </si>
  <si>
    <t>1,5*(3,98*2+4,22*2+0,6*2)-1,5*(0,8)</t>
  </si>
  <si>
    <t>1,5*(4,1+2+0,5*2)-1,5*0,9</t>
  </si>
  <si>
    <t>602011112RT3</t>
  </si>
  <si>
    <t>Omítka jádrová, ručně tloušťka vrstvy 15 mm</t>
  </si>
  <si>
    <t>602011121RT3</t>
  </si>
  <si>
    <t>Omítka jádrová sanační , ručně tloušťka vrstvy 30 mm</t>
  </si>
  <si>
    <t>602011141RT1</t>
  </si>
  <si>
    <t>Štuk na stěnách vnitřní , ručně tloušťka vrstvy 2 mm</t>
  </si>
  <si>
    <t>nové zdivo+dozdívky :188,66</t>
  </si>
  <si>
    <t>příčky porobeton:135,81*2+17,63*2</t>
  </si>
  <si>
    <t>původní stěny - oškrábané:933,64</t>
  </si>
  <si>
    <t>vnitřní stěny - původně vnější:</t>
  </si>
  <si>
    <t>001:2,1*1,7+0,2*(0,9+1,3*2)+2,94*(2,45+2)+0,45*(1+2,1*2)-0,9*2-0,9*1,3</t>
  </si>
  <si>
    <t>0,3*2,4+0,2*2,4</t>
  </si>
  <si>
    <t>108:3,2*7,4-4,7*2,7-1,45*2,7+0,15*(4,9+2,7*2)</t>
  </si>
  <si>
    <t>205:2,85*(7,4+5,4)-1,5*1,85-1,6*2,7</t>
  </si>
  <si>
    <t>0,2*(1,6+2,7*2)</t>
  </si>
  <si>
    <t>602011151RT0</t>
  </si>
  <si>
    <t>Štuk na stěnách sanační , ručně tloušťka vrstvy 2,5 mm</t>
  </si>
  <si>
    <t>602016193R00</t>
  </si>
  <si>
    <t xml:space="preserve">Penetrace hloubková stěn akryl </t>
  </si>
  <si>
    <t>původní omítky - oškrábané:1330,64</t>
  </si>
  <si>
    <t>odpočet plochy stropů:-397</t>
  </si>
  <si>
    <t>611473112R00</t>
  </si>
  <si>
    <t xml:space="preserve">Omítka vnitř.stropů ze suché směsi,štuková,strojně </t>
  </si>
  <si>
    <t>nové stropy:</t>
  </si>
  <si>
    <t>1.pp:4,1*1,98</t>
  </si>
  <si>
    <t>1.np:2,35*3,8+7,4*4</t>
  </si>
  <si>
    <t>1.np:3*5,35+3,15*7,5</t>
  </si>
  <si>
    <t>612425931RT2</t>
  </si>
  <si>
    <t>Omítka vápenná vnitřního ostění - štuková s použitím suché maltové směsi</t>
  </si>
  <si>
    <t>v místě bouraných otvorů, dozdívek, měněných oken, u nového zdiva je ostění součástí nových omítek:</t>
  </si>
  <si>
    <t>1.pp:0,2*(1+2,1*2)</t>
  </si>
  <si>
    <t>ostění měněných oken:0,6*((1,6+1,35*2)*3+(1,45+0,65*2)*3+(1,45+1,3*2)+(0,9+0,65*2))</t>
  </si>
  <si>
    <t>0,6*((1,5+1,75*2)*2+(1,05+0,65*2))</t>
  </si>
  <si>
    <t>2.np:0,5*(0,75+1,85*2)+0,3*(2+2,1*2)+0,4*(0,9+2,1*2)</t>
  </si>
  <si>
    <t>ostění měněných oken:0,5*((0,65+0,95*2)*2+(1,5+1,85*2)+(2+1,85*2)*2+(2,1*1,85*2))</t>
  </si>
  <si>
    <t>0,5*((1,5+1,85*2)*2+(0,75+1,85*2))</t>
  </si>
  <si>
    <t>3.np:0,3*(0,9+2,1*2)*2</t>
  </si>
  <si>
    <t>612473186R00</t>
  </si>
  <si>
    <t xml:space="preserve">Příplatek za zabudované rohovníky, stěny </t>
  </si>
  <si>
    <t>v místech s novou omítkou:</t>
  </si>
  <si>
    <t>1.pp:1,1+2,1*2</t>
  </si>
  <si>
    <t>1.np:(2,1+1,85*2)*4</t>
  </si>
  <si>
    <t>2,1+2,7*2</t>
  </si>
  <si>
    <t>2.np:(2,1+1,85*2)*3+0,65+0,95*2</t>
  </si>
  <si>
    <t>612481211RT2</t>
  </si>
  <si>
    <t>Montáž výztužné sítě(perlinky)do stěrky-vnit.stěny včetně výztužné sítě a stěrkového tmelu</t>
  </si>
  <si>
    <t>615481111R00</t>
  </si>
  <si>
    <t xml:space="preserve">Potažení válc.nosníků rabic.pletivem a postřik MC </t>
  </si>
  <si>
    <t>překlad:(0,14*2+0,3)*1,3</t>
  </si>
  <si>
    <t>překlad:(0,2*2+0,45)*3,4</t>
  </si>
  <si>
    <t>(0,5+0,14*2)*1,5</t>
  </si>
  <si>
    <t>(0,2+0,14*2)*1,3</t>
  </si>
  <si>
    <t>překlad:(0,5+0,16*2)*(2,4+2,6+2,6)</t>
  </si>
  <si>
    <t>(0,5+0,12*2)*1,1</t>
  </si>
  <si>
    <t>(0,3+0,24*2)*5,45</t>
  </si>
  <si>
    <t>(0,3+0,24*2)*5,4</t>
  </si>
  <si>
    <t>62</t>
  </si>
  <si>
    <t>Úpravy povrchů vnější</t>
  </si>
  <si>
    <t>62 Úpravy povrchů vnější</t>
  </si>
  <si>
    <t>622311016R00</t>
  </si>
  <si>
    <t xml:space="preserve">Soklová lišta hliník KZS  tl. 160 mm </t>
  </si>
  <si>
    <t>1,5+14+12+2+5,2+10,5+4,7+5,7+3,6+2,5+8+0,7</t>
  </si>
  <si>
    <t>622311133RV1</t>
  </si>
  <si>
    <t>Zateplovací systém , fasáda, EPS F tl.120 mm zakončený stěrkou s výztužnou tkaninou</t>
  </si>
  <si>
    <t>strop 005:16,3</t>
  </si>
  <si>
    <t>stěny 005:3,05*(3,98*2+4,22*2)+0,4*(0,9+0,5)</t>
  </si>
  <si>
    <t>-(0,9*0,65*2)</t>
  </si>
  <si>
    <t>622311135RT3</t>
  </si>
  <si>
    <t>Zateplovací systém , fasáda, EPS F tl.160 mm s omítkou silikon</t>
  </si>
  <si>
    <t>typ vzor Baumit SilikonTop K2, lepidlo ProContact</t>
  </si>
  <si>
    <t>JZ:7,8*9,5+8,7*3,1+2,4*0,4+3,5*5,1</t>
  </si>
  <si>
    <t>-(2,1*1,85*6+2,1*1,85+1*2,4)</t>
  </si>
  <si>
    <t>JV:3,7*8,6+2,5*2,5/2+4,5*4,2/2+1,5*0,3+7,7*5,5+3,5*2,4</t>
  </si>
  <si>
    <t>-(2,1*1,85*4+0,65*0,95)</t>
  </si>
  <si>
    <t>SV:3,8*4,5+7,4*3,5+3,5*7,8+4,5*7,7+7,8*1,5</t>
  </si>
  <si>
    <t>-(2,1*1,85*2+1,5*1,9*2+1,5*2,1*2+0,8*1,9)</t>
  </si>
  <si>
    <t>SZ:3,3*2,5+7,7*14,1+2,5*2,1/2</t>
  </si>
  <si>
    <t>-(1,8*2,3+0,7*1*4+1,5*1,85*3+0,75*1,85)</t>
  </si>
  <si>
    <t>622311137RT3</t>
  </si>
  <si>
    <t>Zateplovací systém , fasáda, EPS F tl.200 mm s omítkou silikon</t>
  </si>
  <si>
    <t>podhled terasy 109:9,5</t>
  </si>
  <si>
    <t>622311330RT3</t>
  </si>
  <si>
    <t>Zatepl.systém , fasáda, EPS F plus tl. 60 mm s omítkou silikon</t>
  </si>
  <si>
    <t>římsa:(0,6+0,15)*(10,2*2+15*2+5+11,7+6+3,5)</t>
  </si>
  <si>
    <t>622311353RT3</t>
  </si>
  <si>
    <t>Zatepl.systém , ostění, EPS F plus tl. 30 mm s omítkou silikon</t>
  </si>
  <si>
    <t>typ. vzor Baumit SilikonTop K2</t>
  </si>
  <si>
    <t>JZ:</t>
  </si>
  <si>
    <t>0,18*((2,1+1,85*2)*6+(3,1+1,85+2,4+0,5))</t>
  </si>
  <si>
    <t>JV:</t>
  </si>
  <si>
    <t>0,18*((2,1+1,85*2)*4+(0,65+0,95*2))</t>
  </si>
  <si>
    <t>SV:</t>
  </si>
  <si>
    <t>0,18*((2,1+1,85*2)*2+(1,5+1,9*2)*2+(1,5+2,1*2)*2+(0,8+1,9*2))</t>
  </si>
  <si>
    <t>SZ:</t>
  </si>
  <si>
    <t>0,18*((1,8+2,3*2)+(0,7+1)*4+(1,5+1,85*2)*3+(0,75+1,85*2))</t>
  </si>
  <si>
    <t>622311515R00</t>
  </si>
  <si>
    <t xml:space="preserve">Izolace suterénu  XPS tl. 160 mm, bez PÚ </t>
  </si>
  <si>
    <t>pod úrovní terénu - v místě nové NOP fólie:0,5*(9,2+0,2+5,45+8)</t>
  </si>
  <si>
    <t>v místě nové přístavby - izolace základů:1*(2,6+4,6)</t>
  </si>
  <si>
    <t>622311525RU1</t>
  </si>
  <si>
    <t>Zateplovací systém , sokl, XPS tl. 160 mm s mozaikovou omítkou 5,5 kg/m2</t>
  </si>
  <si>
    <t>typ. vzor Baumit</t>
  </si>
  <si>
    <t>JZ:1,5*11,8+1,8*5,3+0,5*5,1</t>
  </si>
  <si>
    <t>-(1,4*0,6*3+1,4*1,3+0,9*0,7+1*0,5)</t>
  </si>
  <si>
    <t>JV:2,3*2+1,9*16,5</t>
  </si>
  <si>
    <t>-(1,1*1,9+1,5*1,7+1*0,6)</t>
  </si>
  <si>
    <t>SV:2*8,2+1,8*7,8+1,3*1,4</t>
  </si>
  <si>
    <t>nad plochou střechou:0,5*7,8</t>
  </si>
  <si>
    <t>-(1,5*1,85+0,7*0,9+0,5*0,9)</t>
  </si>
  <si>
    <t>SZ:1,4*2,5+1,5*8,2+2,8*5,5+1,5*0,6+1,8*2</t>
  </si>
  <si>
    <t>-(1,6*1,35*3+4,5*2,4+0,9*0,65)</t>
  </si>
  <si>
    <t>622311553RU1</t>
  </si>
  <si>
    <t>Zateplovací systém , ostění, XPS tl. 30 mm s mozaikovou omítkou 5,5 kg/m2</t>
  </si>
  <si>
    <t>0,18*((1,4+0,6*2)*3+(1,4+1,3*2)+(0,9+0,7*2)+(1+0,5*2))</t>
  </si>
  <si>
    <t>0,18*((1,1+1,9*2)+(1,5+1,7*2)+(1+0,6*2))</t>
  </si>
  <si>
    <t>0,18*((1,5+1,85*2)+(0,7+0,9*2)+(0,5+0,9*2))</t>
  </si>
  <si>
    <t>0,18*((1,6+1,35*2)*3+(4,5+2,4*2)+(0,9+0,65*2))</t>
  </si>
  <si>
    <t>622311563R00</t>
  </si>
  <si>
    <t xml:space="preserve">Zateplovací systém , parapet, XPS tl. 30 mm </t>
  </si>
  <si>
    <t>0,18*((2,1)*6+(2))</t>
  </si>
  <si>
    <t>0,18*((2,1)*4+(0,65))</t>
  </si>
  <si>
    <t>0,18*((2,1)*2+(1,5)*2+(1,5)*2+(0,8))</t>
  </si>
  <si>
    <t>0,18*((1,8)+(0,7)*4+(1,5)*3+(0,75))</t>
  </si>
  <si>
    <t>0,18*((1,4)*3+(1,4)+(0,9)+(1))</t>
  </si>
  <si>
    <t>0,18*((1,1)+(1,5)+(1))</t>
  </si>
  <si>
    <t>0,18*((1,5)+(0,7)+(0,5))</t>
  </si>
  <si>
    <t>0,18*((1,6)*3+(4,5)+(0,9))</t>
  </si>
  <si>
    <t>622391002R00</t>
  </si>
  <si>
    <t xml:space="preserve">Příplatek-mtž KZS podhledu,izolant,stěrka+výzt.tk. </t>
  </si>
  <si>
    <t>622391003R00</t>
  </si>
  <si>
    <t xml:space="preserve">Příplatek-mtž KZS podhledu,izolant,tenk.om.,nátěr </t>
  </si>
  <si>
    <t>622421491R00</t>
  </si>
  <si>
    <t xml:space="preserve">Doplňky zatepl. systémů, rohová lišta s okapničkou </t>
  </si>
  <si>
    <t>nadpraží - okapní profil:68,5</t>
  </si>
  <si>
    <t>622473187RT2</t>
  </si>
  <si>
    <t>Příplatek za okenní lištu (APU) - montáž včetně dodávky lišty</t>
  </si>
  <si>
    <t>((2,1+1,85*2)*6+(3,1+1,85+2,4+0,5))</t>
  </si>
  <si>
    <t>((2,1+1,85*2)*4+(0,65+0,95*2))</t>
  </si>
  <si>
    <t>((2,1+1,85*2)*2+(1,5+1,9*2)*2+(1,5+2,1*2)*2+(0,8+1,9*2))</t>
  </si>
  <si>
    <t>((1,8+2,3*2)+(0,7+1)*4+(1,5+1,85*2)*3+(0,75+1,85*2))</t>
  </si>
  <si>
    <t>((1,4+0,6*2)*3+(1,4+1,3*2)+(0,9+0,7*2)+(1+0,5*2))</t>
  </si>
  <si>
    <t>((1,1+1,9*2)+(1,5+1,7*2)+(1+0,6*2))</t>
  </si>
  <si>
    <t>((1,5+1,85*2)+(0,7+0,9*2)+(0,5+0,9*2))</t>
  </si>
  <si>
    <t>((1,6+1,35*2)*3+(4,5+2,4*2)+(0,9+0,65*2))</t>
  </si>
  <si>
    <t>Mezisoučet</t>
  </si>
  <si>
    <t>vnitřní strana oken:202,35</t>
  </si>
  <si>
    <t>622474313RT1</t>
  </si>
  <si>
    <t>Omítka vnější silikonová,  3.vrst., slož.1-2 postřik,jádr.omítka,stěrka,penetr.,silikon.omítka</t>
  </si>
  <si>
    <t>0,45*4*3,3*2</t>
  </si>
  <si>
    <t>atika nové ploché střechy:1,1*(8,5+0,4*2)</t>
  </si>
  <si>
    <t>622903111R00</t>
  </si>
  <si>
    <t xml:space="preserve">Očištění zdí a valů před opravou, ručně </t>
  </si>
  <si>
    <t xml:space="preserve"> pro novou NOP :1,4*(9,2+0,2+5,45+8)</t>
  </si>
  <si>
    <t>622904112R00</t>
  </si>
  <si>
    <t xml:space="preserve">Očištění fasád tlakovou vodou složitost 1 - 2 </t>
  </si>
  <si>
    <t>367,87+25,17+105,7+11,25</t>
  </si>
  <si>
    <t>odpočet nových stěn:-(5*2+2,5*10,5+3,7*8,5+4,5*4/2+2,5*2,2/2+5,5*4,5+9*3,5+2*2)</t>
  </si>
  <si>
    <t>623421131R00</t>
  </si>
  <si>
    <t xml:space="preserve">Omítka vnější sloupů, s pl.rovnými, hladká sl. 1-2 </t>
  </si>
  <si>
    <t>63</t>
  </si>
  <si>
    <t>Podlahy a podlahové konstrukce</t>
  </si>
  <si>
    <t>63 Podlahy a podlahové konstrukce</t>
  </si>
  <si>
    <t>631312611R00</t>
  </si>
  <si>
    <t xml:space="preserve">Mazanina betonová tl. 5 - 8 cm C 16/20 </t>
  </si>
  <si>
    <t>podlahy :</t>
  </si>
  <si>
    <t>P4,P5 - kročejová 25mm:</t>
  </si>
  <si>
    <t>2.NP:</t>
  </si>
  <si>
    <t>203-205:0,05*(11,7+4+50,6)</t>
  </si>
  <si>
    <t>103:0,05*9</t>
  </si>
  <si>
    <t>108:0,05*31,6</t>
  </si>
  <si>
    <t>109 - bez izolace:0,075*9,5</t>
  </si>
  <si>
    <t>1.PP:</t>
  </si>
  <si>
    <t>631313611R00</t>
  </si>
  <si>
    <t xml:space="preserve">Mazanina betonová tl. 8 - 12 cm C 16/20 </t>
  </si>
  <si>
    <t>pro podlahu v 001:(0,1+0,09)*2*1,7</t>
  </si>
  <si>
    <t>pro podlahu v 015:(0,1+0,09)*9,5</t>
  </si>
  <si>
    <t>631343891R00</t>
  </si>
  <si>
    <t xml:space="preserve">Penetrace hloubková  0,20 l/m2 </t>
  </si>
  <si>
    <t>stávající podlahy - pod nivalač. vyrovn.:</t>
  </si>
  <si>
    <t>1.pp:1,5*2,4</t>
  </si>
  <si>
    <t>14,3+4,9+5,9+16,3+18,5+7,6+27,3+14,1+11,1+2,9+4,4+8,1+4,7+9,5+2,1+14,4</t>
  </si>
  <si>
    <t>4,3+6,9+9+19,7+6,7+9,1+15+14,9+14,3+13,9+15,4+3,8+2+1,4+1,4+9,4</t>
  </si>
  <si>
    <t>2.np:16,4+19,7+19,7+1,3+1,6+8,6+14,6+1,28*2,5</t>
  </si>
  <si>
    <t>3.np:0,96*2,4+0,35*1+5,9+5+34,1+4,8+18,1</t>
  </si>
  <si>
    <t>v místě nových podlah pod PVC:</t>
  </si>
  <si>
    <t>1.np:31,6+9</t>
  </si>
  <si>
    <t>2.np:11,7+4+50,6</t>
  </si>
  <si>
    <t>631361921R00</t>
  </si>
  <si>
    <t xml:space="preserve">Výztuž mazanin svařovanou sítí </t>
  </si>
  <si>
    <t>podlahy P4,P5, KARI 5/200/200:</t>
  </si>
  <si>
    <t>203-205:1,54*(11,7+4+50,6)/1000*1,2</t>
  </si>
  <si>
    <t>103:1,54*9/1000*1,2</t>
  </si>
  <si>
    <t>108:1,54*31,6/1000*1,2</t>
  </si>
  <si>
    <t>109 - bez izolace:1,54*9,5/1000*1,2</t>
  </si>
  <si>
    <t>631361921RT5</t>
  </si>
  <si>
    <t>Výztuž mazanin svařovanou sítí průměr drátu  6,0, oka 150/150 mm KH20</t>
  </si>
  <si>
    <t>pro podlahu v 001:3,301*2*1,7/1000*1,2</t>
  </si>
  <si>
    <t>pro podlahu v 015:3,301*9,5/1000*1,2</t>
  </si>
  <si>
    <t>631571003R00</t>
  </si>
  <si>
    <t xml:space="preserve">Násyp ze štěrkopísku 0 - 32,  zpevňující </t>
  </si>
  <si>
    <t>pro podlahu v 001:0,1*2*1,7</t>
  </si>
  <si>
    <t>pro podlahu v 015:0,1*9,5</t>
  </si>
  <si>
    <t>632415106RT2</t>
  </si>
  <si>
    <t>Potěr samonivelační ručně tl. 6 mm, vyrovnávací (typ. vzor Morfico MFC Level 320 )</t>
  </si>
  <si>
    <t>stávající podlahy :</t>
  </si>
  <si>
    <t>632451024R00</t>
  </si>
  <si>
    <t xml:space="preserve">Vyrovnávací potěr MC 15, v pásu, tl. 50 mm </t>
  </si>
  <si>
    <t>atika:0,3*8,6</t>
  </si>
  <si>
    <t>632451033R00</t>
  </si>
  <si>
    <t xml:space="preserve">Vyrovnávací potěr MC 15, v ploše, tl. 40 mm </t>
  </si>
  <si>
    <t>pro osazení stropních nosníků:0,15*0,15*(7+7*2)</t>
  </si>
  <si>
    <t>pro osazení stropních nosníků:0,15*0,15*(13+2)</t>
  </si>
  <si>
    <t>pro osazení stropních nosníků:0,15*0,15*21</t>
  </si>
  <si>
    <t>64</t>
  </si>
  <si>
    <t>Výplně otvorů</t>
  </si>
  <si>
    <t>64 Výplně otvorů</t>
  </si>
  <si>
    <t>641951321R00</t>
  </si>
  <si>
    <t xml:space="preserve">Osazení rámů slepých, ocel, dřevo, plocha do 4 m2 </t>
  </si>
  <si>
    <t>5:1</t>
  </si>
  <si>
    <t>6:1</t>
  </si>
  <si>
    <t>642942111RT3</t>
  </si>
  <si>
    <t>Osazení zárubní dveřních ocelových, pl. do 2,5 m2 včetně dodávky zárubně  70 x 197 x 11 cm</t>
  </si>
  <si>
    <t>4/L:1</t>
  </si>
  <si>
    <t>642942111RT4</t>
  </si>
  <si>
    <t>Osazení zárubní dveřních ocelových, pl. do 2,5 m2 včetně dodávky zárubně  80 x 197 x 11 cm</t>
  </si>
  <si>
    <t>2/P:4</t>
  </si>
  <si>
    <t>3/P:3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</si>
  <si>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</si>
  <si>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</si>
  <si>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</si>
  <si>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</si>
  <si>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</si>
  <si>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fasáda:</t>
  </si>
  <si>
    <t>JZ:9*12+5*5,5+4*2,5</t>
  </si>
  <si>
    <t>JV:5,5*12+4,5*9+9,5*5,5+5*4</t>
  </si>
  <si>
    <t>SV:4,5*6+9,5*3,5+5*8+4,5*8+3*9+5*2,5</t>
  </si>
  <si>
    <t>SZ:4,5*4+9*8+10,5*7,5+5,5*3,5</t>
  </si>
  <si>
    <t>941941291R00</t>
  </si>
  <si>
    <t xml:space="preserve">Příplatek za každý měsíc použití lešení k pol.1041 </t>
  </si>
  <si>
    <t>688*2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</si>
  <si>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</si>
  <si>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</si>
  <si>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</si>
  <si>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</si>
  <si>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397+86,32+56</t>
  </si>
  <si>
    <t>944944011R00</t>
  </si>
  <si>
    <t xml:space="preserve">Montáž ochranné sítě z umělých vláken </t>
  </si>
  <si>
    <t>688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</si>
  <si>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</si>
  <si>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</si>
  <si>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</si>
  <si>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</si>
  <si>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</si>
  <si>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</si>
  <si>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</si>
  <si>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</si>
  <si>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</si>
  <si>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472,55+106,9</t>
  </si>
  <si>
    <t>953761161R00</t>
  </si>
  <si>
    <t xml:space="preserve">Odvětrání troubami z PVC, svislé, Js 100 mm </t>
  </si>
  <si>
    <t>006:3,2</t>
  </si>
  <si>
    <t>004:0,7</t>
  </si>
  <si>
    <t>015:3</t>
  </si>
  <si>
    <t>002:1,2+1</t>
  </si>
  <si>
    <t>118:0,5</t>
  </si>
  <si>
    <t>108:0,45</t>
  </si>
  <si>
    <t>953832213R00</t>
  </si>
  <si>
    <t xml:space="preserve">Komín.vložka z hadice DN 180 mm a komínu do 15 m </t>
  </si>
  <si>
    <t>komín z kotelny:15,2</t>
  </si>
  <si>
    <t>953922112R00</t>
  </si>
  <si>
    <t xml:space="preserve">Montáž tvarovky větrací </t>
  </si>
  <si>
    <t>1.pp:2+1+2</t>
  </si>
  <si>
    <t>1.np:2</t>
  </si>
  <si>
    <t>953941110R00</t>
  </si>
  <si>
    <t xml:space="preserve">Osazení zábradlí schodišťového, balkonového apod. </t>
  </si>
  <si>
    <t>1/Z,2/Z:4,2+1,1*2</t>
  </si>
  <si>
    <t>953943113R00</t>
  </si>
  <si>
    <t xml:space="preserve">Osazení kovových předmětů do zdiva, 15 kg / kus </t>
  </si>
  <si>
    <t>stříška nad vstupem - zpětné osazení:6</t>
  </si>
  <si>
    <t>953981303R00</t>
  </si>
  <si>
    <t xml:space="preserve">Chemické kotvy, cihly, hl. 110 mm, M12, malta POLY </t>
  </si>
  <si>
    <t>kotvení vaznice na zeď:2</t>
  </si>
  <si>
    <t>956951114R00</t>
  </si>
  <si>
    <t xml:space="preserve">Dodání a osazení dřevěných latí, průřezu 5 x 5 cm </t>
  </si>
  <si>
    <t>pro kotvení plechu atiky:0,5*8</t>
  </si>
  <si>
    <t>95-100</t>
  </si>
  <si>
    <t xml:space="preserve">Žárové zinkování kovové konstrukce </t>
  </si>
  <si>
    <t>kg</t>
  </si>
  <si>
    <t>cena byla stnovena průzkumem trhu, viz příloha</t>
  </si>
  <si>
    <t>zábradlí:</t>
  </si>
  <si>
    <t>1/Z+2/Z:</t>
  </si>
  <si>
    <t>60/40/2:2,97*(1,3*8+4,2*2+1,4*2*2)</t>
  </si>
  <si>
    <t>20/20/2:1,09*(4,1*2+1,1*10+1,4*2*2)</t>
  </si>
  <si>
    <t>42972740</t>
  </si>
  <si>
    <t>Mřížka kruhová KMM pr.100.20, na konec potrubí</t>
  </si>
  <si>
    <t>55395101.A</t>
  </si>
  <si>
    <t>Zábradlí ocelové</t>
  </si>
  <si>
    <t>1/Z+2/Z:4,2*1,1</t>
  </si>
  <si>
    <t>96</t>
  </si>
  <si>
    <t>Bourání konstrukcí</t>
  </si>
  <si>
    <t>96 Bourání konstrukcí</t>
  </si>
  <si>
    <t>962031132R00</t>
  </si>
  <si>
    <t xml:space="preserve">Bourání příček cihelných tl. 10 cm </t>
  </si>
  <si>
    <t>003:1,1*3,05-0,8*2</t>
  </si>
  <si>
    <t>1.np:3,1*(3,2+1,6+2,1+1,1)-(0,7*2*2)</t>
  </si>
  <si>
    <t>962031133R00</t>
  </si>
  <si>
    <t xml:space="preserve">Bourání příček cihelných tl. 15 cm </t>
  </si>
  <si>
    <t>2,85*3,05</t>
  </si>
  <si>
    <t>1.np:3,1*(1,2*2+1,2)</t>
  </si>
  <si>
    <t>2.np:3*(4,9*2)</t>
  </si>
  <si>
    <t>svislé přestěny - 306 :1,5*5</t>
  </si>
  <si>
    <t>962052211R00</t>
  </si>
  <si>
    <t xml:space="preserve">Bourání zdiva železobetonového nadzákladového </t>
  </si>
  <si>
    <t>u schodiště 015:1*0,3*(1,2+1,6+1,2)</t>
  </si>
  <si>
    <t>963016113R00</t>
  </si>
  <si>
    <t xml:space="preserve">DMTZ podhledu SDK, kovová kce., 2xoplášť.12,5 mm </t>
  </si>
  <si>
    <t>3.np:8*5*1,3</t>
  </si>
  <si>
    <t>963042819R00</t>
  </si>
  <si>
    <t xml:space="preserve">Bourání schodišťových stupňů betonových </t>
  </si>
  <si>
    <t>015:1,1*5</t>
  </si>
  <si>
    <t>964011211R00</t>
  </si>
  <si>
    <t xml:space="preserve">Vybourání ŽB překladů prefa  dl. 3 m, 50 kg/m </t>
  </si>
  <si>
    <t>1.np:0,14*1,2*0,5</t>
  </si>
  <si>
    <t>2.np:0,14*1,8*0,5*2</t>
  </si>
  <si>
    <t>0,14*1,6*0,5</t>
  </si>
  <si>
    <t>965024131R00</t>
  </si>
  <si>
    <t xml:space="preserve">Bourání kamenných podlah z desek plochy nad 1 m2 </t>
  </si>
  <si>
    <t>001:2*2,5+0,8*4,7</t>
  </si>
  <si>
    <t>965042131R00</t>
  </si>
  <si>
    <t xml:space="preserve">Bourání mazanin betonových  tl. 10 cm, pl. 4 m2 </t>
  </si>
  <si>
    <t>015:0,15*(2,25*1,1+1*1,6)</t>
  </si>
  <si>
    <t>965081713R00</t>
  </si>
  <si>
    <t xml:space="preserve">Bourání dlažeb keramických tl.10 mm, nad 1 m2 </t>
  </si>
  <si>
    <t>114-118:2*32+0,8*0,6+3,2*3,2+1*1,6*2+1,5*2,1</t>
  </si>
  <si>
    <t>968061113R00</t>
  </si>
  <si>
    <t xml:space="preserve">Vyvěšení dřevěných okenních křídel pl. nad 1,5 m2 </t>
  </si>
  <si>
    <t>3*2+2*3+1,3*2+2+2</t>
  </si>
  <si>
    <t>2*2</t>
  </si>
  <si>
    <t>1.np:5*2+2*2+2*2+2*2*2+2*2+2*2+2+2+2+2*2+2*2+3*2</t>
  </si>
  <si>
    <t>2.np:2*2+2+2+2*2+2*2+3*2+2*2+2*2</t>
  </si>
  <si>
    <t>968061125R00</t>
  </si>
  <si>
    <t xml:space="preserve">Vyvěšení dřevěných dveřních křídel pl. do 2 m2 </t>
  </si>
  <si>
    <t>bourané:10</t>
  </si>
  <si>
    <t>pro zpětné použití:8</t>
  </si>
  <si>
    <t>bourané:7</t>
  </si>
  <si>
    <t>bourané:3</t>
  </si>
  <si>
    <t>968061126R00</t>
  </si>
  <si>
    <t xml:space="preserve">Vyvěšení dřevěných dveřních křídel pl. nad 2 m2 </t>
  </si>
  <si>
    <t>pro zpětné použití:2+2</t>
  </si>
  <si>
    <t>968062355R00</t>
  </si>
  <si>
    <t xml:space="preserve">Vybourání dřevěných rámů oken dvojitých pl. 2 m2 </t>
  </si>
  <si>
    <t>1,65*1,35*3+1,45*0,65*3+1,45*1,3+0,9*0,65+0,9*1,3</t>
  </si>
  <si>
    <t>1,5*1,75*2</t>
  </si>
  <si>
    <t>1.np:5*1,8+2*1,8+2,7*1,8+2,9*1,8+2,1*1,8*2+1,5*1,85*2+0,65*0,95*2</t>
  </si>
  <si>
    <t>0,8*1,8+1,5*2,1*2</t>
  </si>
  <si>
    <t>2.np:1,5*1,85*4+2*1,85*2+1,5*1,85*3</t>
  </si>
  <si>
    <t>968062455R00</t>
  </si>
  <si>
    <t xml:space="preserve">Vybourání dřevěných dveřních zárubní pl. do 2 m2 </t>
  </si>
  <si>
    <t>0,8*2*10</t>
  </si>
  <si>
    <t>1.np:0,8*2*10</t>
  </si>
  <si>
    <t>2.np:0,8*2*7</t>
  </si>
  <si>
    <t>3.np:0,8*2*3</t>
  </si>
  <si>
    <t>968062746R00</t>
  </si>
  <si>
    <t xml:space="preserve">Vybourání dřevěných stěn plochy do 4 m2 </t>
  </si>
  <si>
    <t>1.np:5*2,8</t>
  </si>
  <si>
    <t>968072641R00</t>
  </si>
  <si>
    <t xml:space="preserve">Vybourání kovových stěn, kromě výkladních </t>
  </si>
  <si>
    <t>1.NP ve schodišti:2,2*2</t>
  </si>
  <si>
    <t>968083022R00</t>
  </si>
  <si>
    <t xml:space="preserve">Vybourání plastových plných dveří pl.nad 2 m2 </t>
  </si>
  <si>
    <t>1.pp:1,1*2,1</t>
  </si>
  <si>
    <t>968095002R00</t>
  </si>
  <si>
    <t xml:space="preserve">Bourání parapetů dřevěných š. do 50 cm </t>
  </si>
  <si>
    <t>1.pp:1,6*3+1,45*4+0,9*2+0,9+1,5*2</t>
  </si>
  <si>
    <t>1.np:4,7+5+2+2,7+2,9+2,1*2+1,5*2+0,65*2</t>
  </si>
  <si>
    <t>0,8+1,5*2</t>
  </si>
  <si>
    <t>2.np:1,5*4+2*2+1,5*3</t>
  </si>
  <si>
    <t>97</t>
  </si>
  <si>
    <t>Prorážení otvorů</t>
  </si>
  <si>
    <t>97 Prorážení otvorů</t>
  </si>
  <si>
    <t>971033231R00</t>
  </si>
  <si>
    <t xml:space="preserve">Vybourání otv. zeď cihel. 0,0225 m2, tl. 15cm, MVC </t>
  </si>
  <si>
    <t>pro osazení stropních nosníků:7+7*2</t>
  </si>
  <si>
    <t>pro osazení stropních nosníků:13+2</t>
  </si>
  <si>
    <t>VZT:1</t>
  </si>
  <si>
    <t>1.np :</t>
  </si>
  <si>
    <t>VZT:1+1</t>
  </si>
  <si>
    <t>pro osazení stropních nosníků:21</t>
  </si>
  <si>
    <t>971033361R00</t>
  </si>
  <si>
    <t xml:space="preserve">Vybourání otv. zeď cihel. pl.0,09 m2, tl.60cm, MVC </t>
  </si>
  <si>
    <t>VZT:2</t>
  </si>
  <si>
    <t>971033451R00</t>
  </si>
  <si>
    <t xml:space="preserve">Vybourání otv. zeď cihel. pl.0,25 m2, tl.45cm, MVC </t>
  </si>
  <si>
    <t>971033631R00</t>
  </si>
  <si>
    <t xml:space="preserve">Vybourání otv. zeď cihel. pl.4 m2, tl.15 cm, MVC </t>
  </si>
  <si>
    <t>1.np:0,9*2+0,15*2*2</t>
  </si>
  <si>
    <t>971033641R00</t>
  </si>
  <si>
    <t xml:space="preserve">Vybourání otv. zeď cihel. pl.4 m2, tl.30 cm, MVC </t>
  </si>
  <si>
    <t>008:0,3*1*2,1</t>
  </si>
  <si>
    <t>103:0,2*0,9*2</t>
  </si>
  <si>
    <t>106:0,2*0,15*2</t>
  </si>
  <si>
    <t>971033651R00</t>
  </si>
  <si>
    <t xml:space="preserve">Vybourání otv. zeď cihel. pl.4 m2, tl.60 cm, MVC </t>
  </si>
  <si>
    <t>113:0,5*1,2*2,7+0,5*0,75*1,85</t>
  </si>
  <si>
    <t>106:0,5*1,45*1</t>
  </si>
  <si>
    <t>206:0,5*1,2*1,85</t>
  </si>
  <si>
    <t>208-209:0,5*0,5*2</t>
  </si>
  <si>
    <t>210:0,5*0,75*1,85</t>
  </si>
  <si>
    <t>973031825R00</t>
  </si>
  <si>
    <t xml:space="preserve">Vysekání kapes pro zavázání zdí tl. 45 cm </t>
  </si>
  <si>
    <t>1.pp:2,25*2</t>
  </si>
  <si>
    <t>1.np:3,25*2</t>
  </si>
  <si>
    <t>2.np:3,25*2</t>
  </si>
  <si>
    <t>974031164R00</t>
  </si>
  <si>
    <t xml:space="preserve">Vysekání rýh ve zdi cihelné 15 x 15 cm </t>
  </si>
  <si>
    <t>pro překlady:0,3*0,15*1,3</t>
  </si>
  <si>
    <t>pro překlady:0,5/0,15*1,5</t>
  </si>
  <si>
    <t>0,2/0,15*1,3</t>
  </si>
  <si>
    <t>pro překlady:0,5/0,15*2,4</t>
  </si>
  <si>
    <t>0,5/0,15*1,1</t>
  </si>
  <si>
    <t>976071111R00</t>
  </si>
  <si>
    <t xml:space="preserve">Vybourání kovových zábradlí a madel </t>
  </si>
  <si>
    <t>015:1,2+1,6</t>
  </si>
  <si>
    <t>001:2,5</t>
  </si>
  <si>
    <t>u rušeného venk. schodiště :1,6+2,5</t>
  </si>
  <si>
    <t>pův. terasa 2.np:3,6*2+13,5</t>
  </si>
  <si>
    <t>976081111R00</t>
  </si>
  <si>
    <t xml:space="preserve">Vybourání pozedního madla z jakéhokoliv zdiva </t>
  </si>
  <si>
    <t>015:2</t>
  </si>
  <si>
    <t>976082131R00</t>
  </si>
  <si>
    <t xml:space="preserve">Vybourání objímek,držáků apod.ze zdiva cihelného </t>
  </si>
  <si>
    <t>mříže oken:4*4+4+2*4+4*3</t>
  </si>
  <si>
    <t>mříž ve schodišti:6</t>
  </si>
  <si>
    <t>dočasná demontáž stříšky nad vstupem :4</t>
  </si>
  <si>
    <t>978013191R00</t>
  </si>
  <si>
    <t xml:space="preserve">Otlučení omítek vnitřních stěn v rozsahu do 100 % </t>
  </si>
  <si>
    <t>po odsekání obkladů:</t>
  </si>
  <si>
    <t>0.10:1,5*(3,87*2+2,86*2-0,9)</t>
  </si>
  <si>
    <t>002:1,2*(7,86*2+1,82*2-0,9*4-0,8*2)</t>
  </si>
  <si>
    <t>015:1,5*(2,6+2,22+2,7)-1*1,5</t>
  </si>
  <si>
    <t>po odsekání obkladů:2*(3,2*2+2*2+3,2*2+3,1*2+0,4*2)-0,8*2*3-1,5*0,85</t>
  </si>
  <si>
    <t>2*(1,6*4+1*4+2,1*2+1,6*2)-0,7*2*3</t>
  </si>
  <si>
    <t>po dosekání obkladů:</t>
  </si>
  <si>
    <t>208:1,5*(2,3*2+0,9*2)-0,7*1,5</t>
  </si>
  <si>
    <t>210:2*(2,5*2+2,58*2)</t>
  </si>
  <si>
    <t>978059531R00</t>
  </si>
  <si>
    <t xml:space="preserve">Odsekání vnitřních obkladů stěn nad 2 m2 </t>
  </si>
  <si>
    <t>114:2*(3,2*2+2*2+3,2*2+3,1*2+0,4*2)-0,8*2*3-1,5*0,85</t>
  </si>
  <si>
    <t>99</t>
  </si>
  <si>
    <t>Staveništní přesun hmot</t>
  </si>
  <si>
    <t>99 Staveništní přesun hmot</t>
  </si>
  <si>
    <t>998011002R00</t>
  </si>
  <si>
    <t xml:space="preserve">Přesun hmot pro budovy zděné výšky do 12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</si>
  <si>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</si>
  <si>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</si>
  <si>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</si>
  <si>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</si>
  <si>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</si>
  <si>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001:2,3*2,6+0,5*2,4</t>
  </si>
  <si>
    <t>015:9,5</t>
  </si>
  <si>
    <t>711141559RY2</t>
  </si>
  <si>
    <t>Izolace proti vlhk. vodorovná pásy přitavením 1 vrstva - včetně dod. těžk. asf. pásu</t>
  </si>
  <si>
    <t>001:(2,3*2,6+0,5*2,4)*1,15</t>
  </si>
  <si>
    <t>015:9,5*1,15</t>
  </si>
  <si>
    <t>711212000R00</t>
  </si>
  <si>
    <t xml:space="preserve">Penetrace podkladu pod hydroizolační nátěr,vč.dod. </t>
  </si>
  <si>
    <t>podlahy koupelen, stěny sprch:</t>
  </si>
  <si>
    <t xml:space="preserve"> 006:18,5+0,2*(4,75+5,8+2,45+3,2+0,6+0,15+3+1,13+1,1+1,3)</t>
  </si>
  <si>
    <t>115-118:2+1,4+1,4+9,4+0,2*(5,3*2+3,2*2+0,94*2+0,9*2*2+1,25*2+1,9*2)</t>
  </si>
  <si>
    <t>2,1*(0,95*4+0,94*2)</t>
  </si>
  <si>
    <t>208-210:1,3+1,6+8,6+0,2*(5,3*2+2,48*2+1,69*2+0,9*2*2+1,45*2)</t>
  </si>
  <si>
    <t>2,1*(0,94*4+0,94*2)</t>
  </si>
  <si>
    <t>204:4+0,2*(1,7*2+2,35*2)</t>
  </si>
  <si>
    <t>2,1*0,9*2</t>
  </si>
  <si>
    <t>305:4,8+0,2*(2*2+2,3*2)</t>
  </si>
  <si>
    <t>711212002R00</t>
  </si>
  <si>
    <t xml:space="preserve">Hydroizolační povlak - nátěr nebo stěrka </t>
  </si>
  <si>
    <t>711401101R00</t>
  </si>
  <si>
    <t xml:space="preserve">Kontaktní stěrka pro izolace rohožemi </t>
  </si>
  <si>
    <t>1.np - terasa:9,5</t>
  </si>
  <si>
    <t>711401111R00</t>
  </si>
  <si>
    <t>Izolace a dilatace rohoží Pe (typ. vzor DITRA)</t>
  </si>
  <si>
    <t>1.np - terasa:9,5*1,15</t>
  </si>
  <si>
    <t>711401121R00</t>
  </si>
  <si>
    <t>Izolace vodotěsná pásy typ vzor KERDI 200</t>
  </si>
  <si>
    <t>711401125R00</t>
  </si>
  <si>
    <t>Sokl z pásky  šířky 18,5 cm typ. vzor KERDI-KEBA</t>
  </si>
  <si>
    <t>109 - terasa:5+0,45*4</t>
  </si>
  <si>
    <t>711482011RZ1</t>
  </si>
  <si>
    <t>Izolační systém fólií , svisle včetně dodávky  NOP fólie</t>
  </si>
  <si>
    <t>typ. vzor Platon P5, lišty a doplňků</t>
  </si>
  <si>
    <t>obkop okolo objektu:1,4*(9,2+0,2+5,45+8)*1,5</t>
  </si>
  <si>
    <t>v místě nové přístavby - izolace základů:1*(2,6+4,6)*1,5</t>
  </si>
  <si>
    <t>998711102R00</t>
  </si>
  <si>
    <t xml:space="preserve">Přesun hmot pro izolace proti vodě, výšky do 12 m </t>
  </si>
  <si>
    <t>712</t>
  </si>
  <si>
    <t>Živičné krytiny</t>
  </si>
  <si>
    <t>712 Živičné krytiny</t>
  </si>
  <si>
    <t>712311101RZ1</t>
  </si>
  <si>
    <t>Povlaková krytina střech do 10°, za studena ALP 1 x nátěr - včetně dodávky ALP</t>
  </si>
  <si>
    <t>plochá střecha:3,1*8,6+3,5*5,5</t>
  </si>
  <si>
    <t>712341559RT1</t>
  </si>
  <si>
    <t>Povlaková krytina střech do 10°, NAIP přitavením 1 vrstva - materiál ve specifikaci</t>
  </si>
  <si>
    <t>712372111RU3</t>
  </si>
  <si>
    <t>Krytina střech do 10° fólie, 4 kotvy/m2, na beton tl. izolace do 250 mm, PVC fólie tl. 1,5 mm</t>
  </si>
  <si>
    <t>vytažení na stěnu:0,2*14+0,5*8,6</t>
  </si>
  <si>
    <t>712378002R00</t>
  </si>
  <si>
    <t xml:space="preserve">Atiková okapnice RŠ 200 mm </t>
  </si>
  <si>
    <t>plochá střecha:5,5+3</t>
  </si>
  <si>
    <t>712378004R00</t>
  </si>
  <si>
    <t xml:space="preserve">Závětrná lišta  RŠ 250 mm </t>
  </si>
  <si>
    <t>plochá střecha:3,5</t>
  </si>
  <si>
    <t>712378005R00</t>
  </si>
  <si>
    <t xml:space="preserve">Stěnová lišta vyhnutá  RŠ 70 mm </t>
  </si>
  <si>
    <t>plochá střecha:14+8,6+0,5</t>
  </si>
  <si>
    <t>712378007R00</t>
  </si>
  <si>
    <t xml:space="preserve">Rohová lišta vnitřní RŠ 100 mm </t>
  </si>
  <si>
    <t>712391171RZ1</t>
  </si>
  <si>
    <t>Povlaková krytina střech do 10°, podklad. textilie 1 vrstva - včetně dodávky textilie</t>
  </si>
  <si>
    <t>plochá střecha:(3,1*8,6+3,5*5,5)</t>
  </si>
  <si>
    <t>62852265</t>
  </si>
  <si>
    <t>Pás modifikovaný asfalt typ. vzor Glastek 40 special mineral</t>
  </si>
  <si>
    <t>plochá střecha:(3,1*8,6+3,5*5,5)*1,15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</si>
  <si>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</si>
  <si>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</si>
  <si>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</si>
  <si>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</si>
  <si>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</si>
  <si>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713111130RT1</t>
  </si>
  <si>
    <t>Izolace tepelné stropů, vložené mezi krokve 1 vrstva - materiál ve specifikaci</t>
  </si>
  <si>
    <t>S4 - MW280+40:1,3*2,5</t>
  </si>
  <si>
    <t>S2- MW280+40:4,5*9+1,6*(2,2*2+4,4*2)</t>
  </si>
  <si>
    <t>713111130RT2</t>
  </si>
  <si>
    <t>Izolace tepelné stropů, vložené mezi krokve 2 vrstvy - materiál ve specifikaci</t>
  </si>
  <si>
    <t>S3 - MW160+40:1,4*5,5+5*5,5/2*2+5*5,5/2*2+0,8*3,2-0,8*1,4*4</t>
  </si>
  <si>
    <t>S1- MW160+40:3,5*(11,1*2+6*2-4*2-1,8*2)-0,8*1,4*4</t>
  </si>
  <si>
    <t>713111221RK2</t>
  </si>
  <si>
    <t>Montáž parozábrany, zavěšené podhl., přelep. spojů vč. dodávky fólie (typ. vzor Jutafol N 110 speciál</t>
  </si>
  <si>
    <t>SDK:63,9+2+52,92+4,08</t>
  </si>
  <si>
    <t>713121111R00</t>
  </si>
  <si>
    <t xml:space="preserve">Izolace tepelná podlah na sucho, jednovrstvá </t>
  </si>
  <si>
    <t>203-205:11,7+4+50,6</t>
  </si>
  <si>
    <t>103:9</t>
  </si>
  <si>
    <t>108:31,6</t>
  </si>
  <si>
    <t>P3,EPS 100mm:</t>
  </si>
  <si>
    <t>001:1,7*1,2</t>
  </si>
  <si>
    <t>713131130R00</t>
  </si>
  <si>
    <t xml:space="preserve">Izolace tepelná stěn vložením do konstrukce </t>
  </si>
  <si>
    <t>svislé SDK stěny:</t>
  </si>
  <si>
    <t>713134211RK2</t>
  </si>
  <si>
    <t>Montáž parozábrany na stěny s přelepením spojů parotěsná zábrana (typ. vzor Jutafol N 110 speciál</t>
  </si>
  <si>
    <t>SDK:56,03</t>
  </si>
  <si>
    <t>713141121R00</t>
  </si>
  <si>
    <t xml:space="preserve">Izolace tepelná střech bodově lep.asfaltem,1vrstvá </t>
  </si>
  <si>
    <t>plochá střecha:(3,1*8,6+3,5*5,5)*2</t>
  </si>
  <si>
    <t>713191100RT9</t>
  </si>
  <si>
    <t>Položení separační fólie včetně dodávky fólie</t>
  </si>
  <si>
    <t>203-205:(11,7+4+50,6)*1,2</t>
  </si>
  <si>
    <t>103:9*1,2</t>
  </si>
  <si>
    <t>108:31,6*1,2</t>
  </si>
  <si>
    <t>015:9,5*1,2</t>
  </si>
  <si>
    <t>001:2*1,7*1,2</t>
  </si>
  <si>
    <t>28375704</t>
  </si>
  <si>
    <t>Deska izolační stabilizov. EPS 100  1000 x 500 mm</t>
  </si>
  <si>
    <t>plochá střecha:0,15*(3,1*8,6+3,5*5,5)*1,05</t>
  </si>
  <si>
    <t>015:0,1*9,5*1,05</t>
  </si>
  <si>
    <t>001:0,1*1,7*1,2*1,05</t>
  </si>
  <si>
    <t>28375970</t>
  </si>
  <si>
    <t>Deska spádová EPS 70</t>
  </si>
  <si>
    <t>plochá střecha:0,075*(3,1*8,6+3,5*5,5)*1,05</t>
  </si>
  <si>
    <t>63140140</t>
  </si>
  <si>
    <t>Deska minerální - podélné vlákno</t>
  </si>
  <si>
    <t>S3 - MW160+40:(0,16+0,04)*(1,4*5,5+5*5,5/2*2+5*5,5/2*2+0,8*3,2-0,8*1,4*4)*1,05</t>
  </si>
  <si>
    <t>S4 - MW280+40:(0,28+0,04)*(1,3*2,5)*1,05</t>
  </si>
  <si>
    <t>S2- MW280+40:(0,28+0,04)*(4,5*9+1,6*(2,2*2+4,4*2))*1,05</t>
  </si>
  <si>
    <t>S1- MW160+40:(0,16+0,04)*(3,5*(11,1*2+6*2-4*2-1,8*2)-0,8*1,4*4)*1,05</t>
  </si>
  <si>
    <t>205:0,15*(1,1*(3,4+8+3,4+0,8))</t>
  </si>
  <si>
    <t>304:0,15*(1,3*(1,5+0,6+0,6+2,5+1,4+1,4+2,6+0,6*2+1,4+1,5+0,6*2+2,6+1,4))</t>
  </si>
  <si>
    <t>63150911.A</t>
  </si>
  <si>
    <t>Desky podlahové 25x1200x600 mm typ. vzor ISOVER TDPT 25</t>
  </si>
  <si>
    <t>203-205:(11,7+4+50,6)*1,05</t>
  </si>
  <si>
    <t>103:9*1,05</t>
  </si>
  <si>
    <t>108:31,6*1,05</t>
  </si>
  <si>
    <t>998713102R00</t>
  </si>
  <si>
    <t xml:space="preserve">Přesun hmot pro izolace tepelné, výšky do 12 m </t>
  </si>
  <si>
    <t>725</t>
  </si>
  <si>
    <t>Zařizovací předměty</t>
  </si>
  <si>
    <t>725 Zařizovací předměty</t>
  </si>
  <si>
    <t>725110814R00</t>
  </si>
  <si>
    <t xml:space="preserve">Demontáž klozetů kombinovaných </t>
  </si>
  <si>
    <t>725210821R00</t>
  </si>
  <si>
    <t xml:space="preserve">Demontáž umyvadel bez výtokových armatur </t>
  </si>
  <si>
    <t>1.pp:2+1</t>
  </si>
  <si>
    <t>1.np:4</t>
  </si>
  <si>
    <t>725240811R00</t>
  </si>
  <si>
    <t xml:space="preserve">Demontáž sprchových kabin bez výtokových armatur </t>
  </si>
  <si>
    <t>725240812R00</t>
  </si>
  <si>
    <t xml:space="preserve">Demontáž sprchových mís bez výtokových armatur </t>
  </si>
  <si>
    <t>725320821R00</t>
  </si>
  <si>
    <t xml:space="preserve">Demontáž dřezů dvojitých na konzolách </t>
  </si>
  <si>
    <t>1.pp:1</t>
  </si>
  <si>
    <t>725530823R00</t>
  </si>
  <si>
    <t xml:space="preserve">Demontáž, zásobník elektrický tlakový  200 l </t>
  </si>
  <si>
    <t>1.pp:1+1</t>
  </si>
  <si>
    <t>1.np:1+1</t>
  </si>
  <si>
    <t>725820801R00</t>
  </si>
  <si>
    <t xml:space="preserve">Demontáž baterie nástěnné do G 3/4 </t>
  </si>
  <si>
    <t>1.np:4+2</t>
  </si>
  <si>
    <t>725860811R00</t>
  </si>
  <si>
    <t xml:space="preserve">Demontáž uzávěrek zápachových jednoduchých </t>
  </si>
  <si>
    <t>11+2</t>
  </si>
  <si>
    <t>762</t>
  </si>
  <si>
    <t>Konstrukce tesařské</t>
  </si>
  <si>
    <t>762 Konstrukce tesařské</t>
  </si>
  <si>
    <t>762311103R00</t>
  </si>
  <si>
    <t xml:space="preserve">Montáž kotevních želez, příložek, patek, táhel </t>
  </si>
  <si>
    <t>kotvení pozednice:11</t>
  </si>
  <si>
    <t>762313112R00</t>
  </si>
  <si>
    <t xml:space="preserve">Montáž svorníků, šroubů délky 300 mm </t>
  </si>
  <si>
    <t>kleštiny :16+3</t>
  </si>
  <si>
    <t>762332110R00</t>
  </si>
  <si>
    <t xml:space="preserve">Montáž vázaných krovů pravidelných do 120 cm2 </t>
  </si>
  <si>
    <t>kleština 60/180:3*12</t>
  </si>
  <si>
    <t>kleština 50/140:1,5*3</t>
  </si>
  <si>
    <t>762332120R00</t>
  </si>
  <si>
    <t xml:space="preserve">Montáž vázaných krovů pravidelných do 224 cm2 </t>
  </si>
  <si>
    <t>pozednice 14/12:19,5</t>
  </si>
  <si>
    <t>práh 14/12:15,5</t>
  </si>
  <si>
    <t>sloupek 14/14:1*9</t>
  </si>
  <si>
    <t>vaznice 14/16:15,5+6+2</t>
  </si>
  <si>
    <t>nároží 10/18:8,5*2</t>
  </si>
  <si>
    <t>krokev 8/16:6,5*14</t>
  </si>
  <si>
    <t>762341912R00</t>
  </si>
  <si>
    <t xml:space="preserve">Vyřezání otvorů střech, v laťování pl. do 2 m2 </t>
  </si>
  <si>
    <t>stáv. střecha v místě střešních oken:0,8*1,4*4</t>
  </si>
  <si>
    <t>stáv. střecha v místě výletu:0,55*0,9</t>
  </si>
  <si>
    <t>762341922R00</t>
  </si>
  <si>
    <t xml:space="preserve">Vyřezání otvorů střech, v bednění pl. do 2 m2 </t>
  </si>
  <si>
    <t>762342203R00</t>
  </si>
  <si>
    <t xml:space="preserve">Montáž laťování střech, vzdálenost latí 22 - 36 cm </t>
  </si>
  <si>
    <t>70</t>
  </si>
  <si>
    <t>762342204R00</t>
  </si>
  <si>
    <t xml:space="preserve">Montáž kontralatí přibitím </t>
  </si>
  <si>
    <t>762343101R00</t>
  </si>
  <si>
    <t xml:space="preserve">Montáž roštu pro tepelnou izolaci </t>
  </si>
  <si>
    <t>S3 - MW160+40:(1,4*5,5+5*5,5/2*2+5*5,5/2*2+0,8*3,2-0,8*1,4*4)/0,6</t>
  </si>
  <si>
    <t>S4 - MW280+40:(1,3*2,5)/0,6</t>
  </si>
  <si>
    <t>S2- MW280+40:(4,5*9+1,6*(2,2*2+4,4*2))/0,6</t>
  </si>
  <si>
    <t>S1- MW160+40:(3,5*(11,1*2+6*2-4*2-1,8*2)-0,8*1,4*4)/0,6</t>
  </si>
  <si>
    <t>762395000R00</t>
  </si>
  <si>
    <t xml:space="preserve">Spojovací a ochranné prostředky pro střechy </t>
  </si>
  <si>
    <t>0,462+3,03+0,61+0,92</t>
  </si>
  <si>
    <t>762841110RT3</t>
  </si>
  <si>
    <t>Montáž podbíjení stropů, prkna hrubá na sraz včetně dodávky řeziva, prkna tl. 24 mm</t>
  </si>
  <si>
    <t>římsa střechy:0,6*(5,5+11,5+5,8)</t>
  </si>
  <si>
    <t>0,15*3,5</t>
  </si>
  <si>
    <t>762895000R00</t>
  </si>
  <si>
    <t xml:space="preserve">Spojovací prostředky pro montáž stropů </t>
  </si>
  <si>
    <t>římsa střechy:14,21*0,024*1,1</t>
  </si>
  <si>
    <t>římsa střechy :0,8*22*0,045*0,12*1,1</t>
  </si>
  <si>
    <t>762911111R00</t>
  </si>
  <si>
    <t xml:space="preserve">Impregnace řeziva máčením </t>
  </si>
  <si>
    <t>kleština 60/180:(0,06*2+0,18*2)*3*12*1,1</t>
  </si>
  <si>
    <t>kleština 50/140:(0,05*2+0,14*2)*1,5*3*1,1</t>
  </si>
  <si>
    <t>pozednice 14/12:(0,14*2+0,12*2)*19,5*1,1</t>
  </si>
  <si>
    <t>práh 14/12:(0,14*2+0,12*2)*15,5*1,1</t>
  </si>
  <si>
    <t>sloupek 14/14:0,14*4*1*9*1,1</t>
  </si>
  <si>
    <t>vaznice 14/16:(0,14*2+0,16*2)*(15,5+6+2)*1,1</t>
  </si>
  <si>
    <t>nároží 10/18:(0,1*2+0,18*2)*(8,5*2)*1,1</t>
  </si>
  <si>
    <t>krokev 8/16:(0,08*2+0,16*2)*(6,5*14)*1,1</t>
  </si>
  <si>
    <t>S3:70/0,3*(0,04*2+0,06*2)*1,1</t>
  </si>
  <si>
    <t>kondtralatě, S3:70/1*0,05*4*1,1</t>
  </si>
  <si>
    <t>římsa střechy :0,8*22*(0,045*2+0,12*2)*1,1</t>
  </si>
  <si>
    <t>14,21*2</t>
  </si>
  <si>
    <t>latě pro tep. izolaci v podhledech :333,78*(0,05*2+0,04*2)*1,1</t>
  </si>
  <si>
    <t>766427112R00</t>
  </si>
  <si>
    <t xml:space="preserve">Podkladový rošt pro obložení podhledů </t>
  </si>
  <si>
    <t>římsa střechy :0,8*22</t>
  </si>
  <si>
    <t>31110714</t>
  </si>
  <si>
    <t>Matice přesná šestihranná 02 1401 M 12</t>
  </si>
  <si>
    <t>kleštiny :(16+3)*2</t>
  </si>
  <si>
    <t>kotvení vaznice do zdi:2</t>
  </si>
  <si>
    <t>31110715</t>
  </si>
  <si>
    <t>Matice přesná šestihranná 02 1401 M 14</t>
  </si>
  <si>
    <t>31121218</t>
  </si>
  <si>
    <t>Podložka pod dřevěné konstrukce 021727 otvor 14</t>
  </si>
  <si>
    <t>1000 k</t>
  </si>
  <si>
    <t>kotvení pozednice:11/1000</t>
  </si>
  <si>
    <t>kleštiny :(16+3)*2/1000</t>
  </si>
  <si>
    <t>kotvení vaznice do zdi:2/1000</t>
  </si>
  <si>
    <t>31179127</t>
  </si>
  <si>
    <t>Tyč závitová M12, DIN 975, poz.</t>
  </si>
  <si>
    <t>kleštiny :(16+3)/2</t>
  </si>
  <si>
    <t>31179128</t>
  </si>
  <si>
    <t>Tyč závitová M14, DIN 975, poz.</t>
  </si>
  <si>
    <t>60512600</t>
  </si>
  <si>
    <t>Fošna SM/JD omítaná tl. 4,5 dl. 200-350 š. 10-16</t>
  </si>
  <si>
    <t>60512642</t>
  </si>
  <si>
    <t>Fošna SM/JD omítaná tl. 6 dl. 200-350 š. 17-24</t>
  </si>
  <si>
    <t>kleština 60/180:0,06*0,18*3*12*1,1</t>
  </si>
  <si>
    <t>kleština 50/140:0,05*0,14*1,5*3*1,1</t>
  </si>
  <si>
    <t>60515212</t>
  </si>
  <si>
    <t>Hranol SM/JD</t>
  </si>
  <si>
    <t>pozednice 14/12:0,14*0,12*19,5*1,1</t>
  </si>
  <si>
    <t>práh 14/12:0,14*0,12*15,5*1,1</t>
  </si>
  <si>
    <t>sloupek 14/14:0,14*0,14*1*9*1,1</t>
  </si>
  <si>
    <t>vaznice 14/16:0,14*0,16*(15,5+6+2)*1,1</t>
  </si>
  <si>
    <t>nároží 10/18:0,1*0,18*(8,5*2)*1,1</t>
  </si>
  <si>
    <t>krokev 8/16:0,08*0,16*(6,5*14)*1,1</t>
  </si>
  <si>
    <t>60517111</t>
  </si>
  <si>
    <t>Lať střešní 40x60 mm</t>
  </si>
  <si>
    <t>S3:70/0,3*0,04*0,06*1,1</t>
  </si>
  <si>
    <t>60517172</t>
  </si>
  <si>
    <t>Lať MD 2 do 25 cm2  dl. 200-375 cm</t>
  </si>
  <si>
    <t>kontralatě, S3:70/1*0,05*0,05*1,1</t>
  </si>
  <si>
    <t>latě pro tep. izolaci v podhledech :333,78*0,05*0,04*1,1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</si>
  <si>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</si>
  <si>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</si>
  <si>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</si>
  <si>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</si>
  <si>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</si>
  <si>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764323920R00</t>
  </si>
  <si>
    <t xml:space="preserve">Oprava oplech. okapů Pz, živič. krytina, rš 250 mm </t>
  </si>
  <si>
    <t>rozšíření stáv.okapnice kvůli zateplení -střecha nad hlavním vstupem:7,9</t>
  </si>
  <si>
    <t>764331230R00</t>
  </si>
  <si>
    <t xml:space="preserve">Lemování z Pz plechu zdí, tvrdá krytina, rš 330 mm </t>
  </si>
  <si>
    <t>6,5+3,5</t>
  </si>
  <si>
    <t>764331830R00</t>
  </si>
  <si>
    <t xml:space="preserve">Demontáž lemování zdí, rš 250 a 330 mm, do 30° </t>
  </si>
  <si>
    <t>108:8,4+0,6</t>
  </si>
  <si>
    <t>764351203R00</t>
  </si>
  <si>
    <t xml:space="preserve">Žlaby z Pz plechu podokapní čtyřhranné,rš 330 mm </t>
  </si>
  <si>
    <t>nová střecha:5+12+6</t>
  </si>
  <si>
    <t>nová plochá střecha:5,5+3</t>
  </si>
  <si>
    <t>764351810R00</t>
  </si>
  <si>
    <t xml:space="preserve">Demontáž žlabů 4hran., rovných, rš 330 mm, do 30° </t>
  </si>
  <si>
    <t>108:6+4,65*2</t>
  </si>
  <si>
    <t>764351811R00</t>
  </si>
  <si>
    <t xml:space="preserve">Demontáž žlabů 4hran., rovných, rš 330 mm, do 45° </t>
  </si>
  <si>
    <t>dočasná demontáž:10,5*2+15,5*2</t>
  </si>
  <si>
    <t>764359232R00</t>
  </si>
  <si>
    <t xml:space="preserve">Kotlík z Pz plechu čtyřhranný 200 x 300 x 400 mm </t>
  </si>
  <si>
    <t>nová střecha:2</t>
  </si>
  <si>
    <t>nová plochá střecha:2</t>
  </si>
  <si>
    <t>764391220R00</t>
  </si>
  <si>
    <t xml:space="preserve">Závětrná lišta z Pz plechu, rš 330 mm </t>
  </si>
  <si>
    <t>nová střecha:3,5+0,7</t>
  </si>
  <si>
    <t>764391920R00</t>
  </si>
  <si>
    <t xml:space="preserve">Oprava závětrné lišty Pz, rš 330 mm, do 30° </t>
  </si>
  <si>
    <t>rozšíření stáv. lišty kvůli zateplení -střecha nad hlavním vstupem:2,5*2</t>
  </si>
  <si>
    <t>764393230R00</t>
  </si>
  <si>
    <t xml:space="preserve">Hřeben střechy z Pz plechu, rš 400 mm </t>
  </si>
  <si>
    <t>nová střecha:1,6+1</t>
  </si>
  <si>
    <t>764410350R00</t>
  </si>
  <si>
    <t xml:space="preserve">Oplechování parapetů včetně rohů Al, rš 330 mm </t>
  </si>
  <si>
    <t>okna:0,9*2+0,9+1,05+1,45*3+1,45+1,5*2+1,6*3+0,65*5+0,75*2+1,5*2+1,5*2</t>
  </si>
  <si>
    <t>2,1*11+2*4+1</t>
  </si>
  <si>
    <t>764410850R00</t>
  </si>
  <si>
    <t xml:space="preserve">Demontáž oplechování parapetů,rš od 100 do 330 mm </t>
  </si>
  <si>
    <t>764421830R00</t>
  </si>
  <si>
    <t xml:space="preserve">Demontáž oplechování říms,rš od 100 do 200 mm </t>
  </si>
  <si>
    <t>v místě zdění 108:4,6*2+6</t>
  </si>
  <si>
    <t>764430250RT2</t>
  </si>
  <si>
    <t>Oplechování zdí z Pz plechu, rš 600 mm nalepení</t>
  </si>
  <si>
    <t>atika:8,6</t>
  </si>
  <si>
    <t>764451202R00</t>
  </si>
  <si>
    <t xml:space="preserve">Odpadní trouby z Pz plechu, čtvercové o str. 100mm </t>
  </si>
  <si>
    <t>nová střecha:6+6</t>
  </si>
  <si>
    <t>nová plochá střecha:4+2,5</t>
  </si>
  <si>
    <t>764451802R00</t>
  </si>
  <si>
    <t xml:space="preserve">Demontáž odpadních trub čtvercových o str.100 mm </t>
  </si>
  <si>
    <t>108:1,5</t>
  </si>
  <si>
    <t>764451804R00</t>
  </si>
  <si>
    <t xml:space="preserve">Demontáž odpadních trub čtvercových o str.do 150mm </t>
  </si>
  <si>
    <t>dočasná demontáž:9,5*2+5,5+9,5*2</t>
  </si>
  <si>
    <t>764816412R00</t>
  </si>
  <si>
    <t xml:space="preserve">Okapnice z lakovaného Pz plechu, rš 125 mm </t>
  </si>
  <si>
    <t>ukončení podstřešní fólie:5+12+6</t>
  </si>
  <si>
    <t>764816420R00</t>
  </si>
  <si>
    <t xml:space="preserve">Okapnice z lakovaného Pz plechu, rš 200 mm </t>
  </si>
  <si>
    <t>terasa 109:1,4*2+4,23</t>
  </si>
  <si>
    <t>998764102R00</t>
  </si>
  <si>
    <t xml:space="preserve">Přesun hmot pro klempířské konstr., výšky do 12 m </t>
  </si>
  <si>
    <t>765</t>
  </si>
  <si>
    <t>Krytiny tvrdé</t>
  </si>
  <si>
    <t>765 Krytiny tvrdé</t>
  </si>
  <si>
    <t>765312810R00</t>
  </si>
  <si>
    <t xml:space="preserve">Demontáž krytiny dvoudrážkové, na sucho, do suti </t>
  </si>
  <si>
    <t>765313113RS1</t>
  </si>
  <si>
    <t>Krytina z tašek pálených , střech jednoduchých z tašek režných, typ. vzor Francouzká 12-Tondach</t>
  </si>
  <si>
    <t>765313131RS1</t>
  </si>
  <si>
    <t>Hřeben z hřebenáčů č.2 na větrací pás s kartáči z hřebenáčů režných</t>
  </si>
  <si>
    <t>9,6*2</t>
  </si>
  <si>
    <t>765313141RS1</t>
  </si>
  <si>
    <t>Nároží z hřebenáčů č.2 na větrací pás s kartáči z hřebenáčů režných</t>
  </si>
  <si>
    <t>765313169R00</t>
  </si>
  <si>
    <t xml:space="preserve">Střešní lávka, rošt 400 x 250 mm </t>
  </si>
  <si>
    <t>na stáv. střeše:3</t>
  </si>
  <si>
    <t>765313175R00</t>
  </si>
  <si>
    <t xml:space="preserve">Hák protisněhový </t>
  </si>
  <si>
    <t>70*1,8</t>
  </si>
  <si>
    <t>765313181R00</t>
  </si>
  <si>
    <t xml:space="preserve">Přiřezání a uchycení tašek drážkových </t>
  </si>
  <si>
    <t>9,6*2*2</t>
  </si>
  <si>
    <t>6*2</t>
  </si>
  <si>
    <t>okolo střešních oken:(0,8*2+1,4*2)*8</t>
  </si>
  <si>
    <t>(0,54*2+1,12*2)</t>
  </si>
  <si>
    <t>765313184RS1</t>
  </si>
  <si>
    <t>Taška prostupová + nástavec odvětrání kanalizace taška režná</t>
  </si>
  <si>
    <t>765313185RS1</t>
  </si>
  <si>
    <t>Taška prostupová + nástavec pro anténu taška režná</t>
  </si>
  <si>
    <t>765313186R00</t>
  </si>
  <si>
    <t xml:space="preserve">Mřížka ochranná větrací 100 cm univerzální </t>
  </si>
  <si>
    <t>5+12+6</t>
  </si>
  <si>
    <t>765313188R00</t>
  </si>
  <si>
    <t xml:space="preserve">Pás větrací okapní ochranný 500/10 cm </t>
  </si>
  <si>
    <t>765901102R00</t>
  </si>
  <si>
    <t xml:space="preserve">Fólie podstřešní paropropustná </t>
  </si>
  <si>
    <t>kontaktní fólie</t>
  </si>
  <si>
    <t>70*1,2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</si>
  <si>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</si>
  <si>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</si>
  <si>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</si>
  <si>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</si>
  <si>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</si>
  <si>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766231111R00</t>
  </si>
  <si>
    <t xml:space="preserve">Montáž stahovacích půdních schodů </t>
  </si>
  <si>
    <t>766411812R00</t>
  </si>
  <si>
    <t xml:space="preserve">Demontáž obložení stěn panely velikosti nad 1,5 m2 </t>
  </si>
  <si>
    <t>017:2,5*(4,83*2+2,85*2)-0,9*2-1,5*1,5*2</t>
  </si>
  <si>
    <t>3,1*(2,3+4,8+3,8+3,2)</t>
  </si>
  <si>
    <t>3,1*(4,8*2+3,9*2)-2,1*1,85-0,8*2</t>
  </si>
  <si>
    <t>3,1*(4,9+3,5*2)-2,1*1,85-0,8*2</t>
  </si>
  <si>
    <t>3,1*(2,5*2+3,3*2)-0,9*2-0,8*2-1,45*2,7</t>
  </si>
  <si>
    <t>1,2*2,4+2,6*3</t>
  </si>
  <si>
    <t>2.np:3*(1,3+2,5+1,2)</t>
  </si>
  <si>
    <t>3*(2*2+8,2*2)-0,8*2*5-0,9*2-1,5*1,85</t>
  </si>
  <si>
    <t>3*(5*2+2,77*2)-0,8*2-1,5*1,85</t>
  </si>
  <si>
    <t>3*(3,9*2+3*2)-0,8*2-2*1,85*2</t>
  </si>
  <si>
    <t>3*(2,4*2+3,9*2)-0,9*2-1,85*2</t>
  </si>
  <si>
    <t>3*(2,3*2+3,9*2)-0,8*2-1,5*1,85</t>
  </si>
  <si>
    <t>766411822R00</t>
  </si>
  <si>
    <t xml:space="preserve">Demontáž podkladových roštů obložení stěn </t>
  </si>
  <si>
    <t>766624043R00</t>
  </si>
  <si>
    <t xml:space="preserve">Montáž střešních oken rozměr 78/140 - 160 cm </t>
  </si>
  <si>
    <t>15:8</t>
  </si>
  <si>
    <t>17:1</t>
  </si>
  <si>
    <t>766624064R00</t>
  </si>
  <si>
    <t xml:space="preserve">Montáž zastiňujících rolet střešních oken </t>
  </si>
  <si>
    <t>766661632R00</t>
  </si>
  <si>
    <t xml:space="preserve">Montáž dveří bez polodrážky, MD, 2kř. do 1,45 m </t>
  </si>
  <si>
    <t>766661912R00</t>
  </si>
  <si>
    <t xml:space="preserve">Oprava dveřních křídel kompl., s výměnou prvků </t>
  </si>
  <si>
    <t>stávající dveře :</t>
  </si>
  <si>
    <t>1.pp:0,7*2</t>
  </si>
  <si>
    <t>0,8*2</t>
  </si>
  <si>
    <t>0,9*2*2</t>
  </si>
  <si>
    <t>1.np:1,6*2</t>
  </si>
  <si>
    <t>1,4*2,3</t>
  </si>
  <si>
    <t>2.np:1*2</t>
  </si>
  <si>
    <t>766669922R00</t>
  </si>
  <si>
    <t xml:space="preserve">Oprava dveří - výměna vložky cylindr. </t>
  </si>
  <si>
    <t>2:4</t>
  </si>
  <si>
    <t>3:3</t>
  </si>
  <si>
    <t>13:1</t>
  </si>
  <si>
    <t>14:1</t>
  </si>
  <si>
    <t>15:2</t>
  </si>
  <si>
    <t>16:2</t>
  </si>
  <si>
    <t>766670011R00</t>
  </si>
  <si>
    <t xml:space="preserve">Montáž obložkové zárubně a dřevěného křídla dveří </t>
  </si>
  <si>
    <t>7:6</t>
  </si>
  <si>
    <t>8:5</t>
  </si>
  <si>
    <t>9:1</t>
  </si>
  <si>
    <t>10:2</t>
  </si>
  <si>
    <t>11:5</t>
  </si>
  <si>
    <t>12:2</t>
  </si>
  <si>
    <t>766670021R00</t>
  </si>
  <si>
    <t xml:space="preserve">Montáž kliky a štítku </t>
  </si>
  <si>
    <t>nové dveře:4+3+1+1+1+6+5+1+2+5+2+1+1+2+2</t>
  </si>
  <si>
    <t>stávající dveře:7</t>
  </si>
  <si>
    <t>61173V1</t>
  </si>
  <si>
    <t>Dveře vnitřní proskl. s nadsvětlíkem 145x270cm specifikace viz PD, vč. rám. zárubně</t>
  </si>
  <si>
    <t>součástí dveří bude i dozický zámek</t>
  </si>
  <si>
    <t>5/P:1</t>
  </si>
  <si>
    <t>61173V2</t>
  </si>
  <si>
    <t>Dveře vnitřní proskl. s nadsvětlíkem 160x270cm specifikace viz PD, vč. rám. zárubně</t>
  </si>
  <si>
    <t>- součástí dveří bude i dozický zámek</t>
  </si>
  <si>
    <t xml:space="preserve">- dveře budou dodány s povrchovou úpravou 3x LAK </t>
  </si>
  <si>
    <t>612500-V</t>
  </si>
  <si>
    <t>Schody skládací půdní 700x110cm,EW 30DP3 (typ. vzor JAP Lusso PP)</t>
  </si>
  <si>
    <t>- dveře budou dodány s povrchovou úpravou 3x LAK</t>
  </si>
  <si>
    <t>16:1</t>
  </si>
  <si>
    <t>766-100</t>
  </si>
  <si>
    <t>Montáž a dodávka oken plastových podle specifikace PD(výpis výrobků), vč. vnitřních parapetů</t>
  </si>
  <si>
    <t>jedná se o výplně otvorů specifikované dle " Výpisu truhlářských výrobků " PD a to položky:</t>
  </si>
  <si>
    <t xml:space="preserve">1-13 a 1/P </t>
  </si>
  <si>
    <t>CENA BYLA STANOVENA NA ZÁKLADĚ NABÍDKY FIRMY HaM s.r.o. Kuchařovice</t>
  </si>
  <si>
    <t>54914591</t>
  </si>
  <si>
    <t>Kliky se štítem dveř.  804  klíč/90 Cr</t>
  </si>
  <si>
    <t>54926046</t>
  </si>
  <si>
    <t>Zámek stavební vložkový typ 24026 (80 mm)  L/P C</t>
  </si>
  <si>
    <t>součástí dodávky zámku bude i dodávka cylindrické vložky</t>
  </si>
  <si>
    <t>6114022056</t>
  </si>
  <si>
    <t>Okno střešní  š. 78 x v. 140 cm (typ. vzor Velux GPU 0066 MK08)</t>
  </si>
  <si>
    <t>61140284.A</t>
  </si>
  <si>
    <t>Lemování okna  78x140 cm typ. vzor Velux EDW 0000 MK08</t>
  </si>
  <si>
    <t>61140554</t>
  </si>
  <si>
    <t>Roleta zatemňující střešních oken typ. vzor VELUX DKL MK08 Standard</t>
  </si>
  <si>
    <t>611406002</t>
  </si>
  <si>
    <t>Výlez střešní  pro obytné pros. (typ vzor Velux GXU 0073 CK06)</t>
  </si>
  <si>
    <t>61165401</t>
  </si>
  <si>
    <t>Dveře vnitřní lamino CPL plné 1kř. 70x197 typ. vzor Sapeli Swing</t>
  </si>
  <si>
    <t>4:1</t>
  </si>
  <si>
    <t>61165402</t>
  </si>
  <si>
    <t>Dveře vnitřní lamino CPL plné  1kř. 80x197 typ. vzor Sapeli Swing</t>
  </si>
  <si>
    <t>61181103</t>
  </si>
  <si>
    <t>Zárubeň obklad. protipožární š. 80 cm/st. 8-30 cm</t>
  </si>
  <si>
    <t>16:</t>
  </si>
  <si>
    <t>61181104</t>
  </si>
  <si>
    <t>Zárubeň obklad. protipožární š. 90 cm/st. 8-30 cm</t>
  </si>
  <si>
    <t>61181251.A</t>
  </si>
  <si>
    <t>61181262.A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</si>
  <si>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</si>
  <si>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</si>
  <si>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</si>
  <si>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</si>
  <si>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</si>
  <si>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767995103R00</t>
  </si>
  <si>
    <t xml:space="preserve">Výroba a montáž kov. atypických konstr. do 20 kg </t>
  </si>
  <si>
    <t>rozšíření pásnice I-200 - uložení POT, pás 50/8:3,14*4,55</t>
  </si>
  <si>
    <t>strop nad 2.NP:</t>
  </si>
  <si>
    <t>rozšíření pásnice I-240 - uložení POT, pás 50/8:3,14*5,45</t>
  </si>
  <si>
    <t>767110110RAA</t>
  </si>
  <si>
    <t>Stěny protipožární ocelové zasklené sklo  PO 30 minut</t>
  </si>
  <si>
    <t>Agregovaná položka:</t>
  </si>
  <si>
    <t xml:space="preserve">- stěna obsahuje práci a veškerý potřebný materiál </t>
  </si>
  <si>
    <t>14:1,2*1,2</t>
  </si>
  <si>
    <t>13359130</t>
  </si>
  <si>
    <t>Ocel pásová jakost 11375  80x5,0 mm</t>
  </si>
  <si>
    <t>rozšíření pásnice I-200 - uložení POT, pás 50/8:3,14*4,55/1000*1,08</t>
  </si>
  <si>
    <t>rozšíření pásnice I-240 - uložení POT, pás 50/8:3,14*5,45/1000*1,08</t>
  </si>
  <si>
    <t>998767102R00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</si>
  <si>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</si>
  <si>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</si>
  <si>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</si>
  <si>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</si>
  <si>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771275105RT1</t>
  </si>
  <si>
    <t>Obklad keram.schod.stupňů hladkých do tmele 15x15 vč. lepidla a spár.hm.</t>
  </si>
  <si>
    <t>001:1,5*(0,3+0,2)*6</t>
  </si>
  <si>
    <t>102:1,9*(0,3+0,2)*4</t>
  </si>
  <si>
    <t>771277801R00</t>
  </si>
  <si>
    <t xml:space="preserve">Hrana stupně profil  výšky 8 mm </t>
  </si>
  <si>
    <t>001:1,5*6</t>
  </si>
  <si>
    <t>102:1,9*4</t>
  </si>
  <si>
    <t>771475014RT1</t>
  </si>
  <si>
    <t>Obklad soklíků keram.rovných, tmel,výška 10 cm vč. lepidla a spár.hm.</t>
  </si>
  <si>
    <t>001:1*2+1,5+0,4*2-0,9+2+1,6*2+0,3*2-1,1</t>
  </si>
  <si>
    <t>002:7,86*2+1,82*2+0,5*2-0,8*2-0,9*4</t>
  </si>
  <si>
    <t>003:2,2*2+3*2+0,5*2-0,8*3-0,9</t>
  </si>
  <si>
    <t>004:2,15*2+2,73*2</t>
  </si>
  <si>
    <t>005:4,22*2+3,98*2+0,5*2-0,8</t>
  </si>
  <si>
    <t>007:2,2*2+3,2*2-0,8</t>
  </si>
  <si>
    <t>008:4,75*2+5,52*2+0,5*2*2-0,8-4,5</t>
  </si>
  <si>
    <t>009:3,07*2+4,59*2+0,15*2*2-0,8*2</t>
  </si>
  <si>
    <t>010:2,86*2+3,87*2+0,15*2-0,8-0,7</t>
  </si>
  <si>
    <t>011:1,22*2+1,9*2+0,5*2-0,7</t>
  </si>
  <si>
    <t>013:4,83*2+1,29*2+0,8*2+0,15*2-0,9-0,8*3-0,7</t>
  </si>
  <si>
    <t>101:1,2*2+1,83+0,15*2-1,6</t>
  </si>
  <si>
    <t>102:1,9*2+2*2+0,6*2-1,6-1,4</t>
  </si>
  <si>
    <t>103:2,35*2+3,7*2+0,15*2-0,8</t>
  </si>
  <si>
    <t>104:6,3+4,4+4+1,2+1,7+0,15+4,1+1,9+0,15*2-1,4-0,8*2-0,9</t>
  </si>
  <si>
    <t>106:2,95*2+2,4*2+0,3*2+0,36+0,5+0,25*2-0,8-0,9-1,45</t>
  </si>
  <si>
    <t>109:5,2+0,15*2+0,45*4-1</t>
  </si>
  <si>
    <t>113:9,7*2+3,7*2-1,2-0,8*5</t>
  </si>
  <si>
    <t>202:7,95*2+1,98*2+0,2*2+0,25*2-1,6-0,8*4-0,9</t>
  </si>
  <si>
    <t>302:2,65*2+2*2-0,9-0,8*3-0,7</t>
  </si>
  <si>
    <t>771475034RT1</t>
  </si>
  <si>
    <t>Obklad soklíků keram.stupňov., tmel,20x10 H 10 cm vč. lepidla a spár.hm.</t>
  </si>
  <si>
    <t>001:0,3*2*5+0,2*2*6</t>
  </si>
  <si>
    <t>101:0,3*2*3+0,2*2*4</t>
  </si>
  <si>
    <t>102:0,3*2*3+0,2*2*4</t>
  </si>
  <si>
    <t>771479001R00</t>
  </si>
  <si>
    <t xml:space="preserve">Řezání dlaždic keramických pro soklíky </t>
  </si>
  <si>
    <t>226,67+12,2</t>
  </si>
  <si>
    <t>771575111RT6</t>
  </si>
  <si>
    <t>Montáž podlah keram.,hladké, tmel, 30x30cm vč. lepidla a spár.hm.</t>
  </si>
  <si>
    <t>typ vzor Keraflex (lepidlo), Ultracolor plus (spár.hmota)</t>
  </si>
  <si>
    <t>001:1,98*1,65+0,9*0,5+0,5*1,1</t>
  </si>
  <si>
    <t>14,3+4,9+5,9+16,3+18,5+7,6+27,3+14,1+11,1+2,9+4,4+8,1+2,1</t>
  </si>
  <si>
    <t>101:1,15*1,83</t>
  </si>
  <si>
    <t>102:1,9*2+1,9*0,6</t>
  </si>
  <si>
    <t>9+19,7+9,1+9,5+15,4+2+1,4+1,4+9,4</t>
  </si>
  <si>
    <t>16,4+4+1,3+1,6+8,6</t>
  </si>
  <si>
    <t>5,9+4,8</t>
  </si>
  <si>
    <t>771577113RS3</t>
  </si>
  <si>
    <t>Lišta hliníková přechodová, stejná výška dlaždic profil UA, pro tloušťku dlaždic 12,5 mm</t>
  </si>
  <si>
    <t>v místě styku rúzných krytin, náhrada prahu:</t>
  </si>
  <si>
    <t>0,8*(4+3+6+5+1+2+2+2)+0,7*(1+5+2)+1,45+1,6+0,9*(1+1)</t>
  </si>
  <si>
    <t>771578011R00</t>
  </si>
  <si>
    <t xml:space="preserve">Spára podlaha - stěna, silikonem </t>
  </si>
  <si>
    <t>771579795R00</t>
  </si>
  <si>
    <t xml:space="preserve">Příplatek za spárování vodotěsnou hmotou - plošně </t>
  </si>
  <si>
    <t>terasa 109:9,5</t>
  </si>
  <si>
    <t>781491001RT1</t>
  </si>
  <si>
    <t>Montáž lišt k obkladům rohových, koutových i dilatačních</t>
  </si>
  <si>
    <t>ukončení soklíků:238,87</t>
  </si>
  <si>
    <t>59760103.A</t>
  </si>
  <si>
    <t>Lišta rohová plastová na obklad ukončovací 9 mm</t>
  </si>
  <si>
    <t>238,87*1,15</t>
  </si>
  <si>
    <t>59764210</t>
  </si>
  <si>
    <t>Dlažba hladká protiskl. 300x300x9 mm typ vzor Taurus Granit - slinutá dlažba</t>
  </si>
  <si>
    <t>0,1*238,87*1,05</t>
  </si>
  <si>
    <t>268,31*1,05</t>
  </si>
  <si>
    <t>998771102R00</t>
  </si>
  <si>
    <t xml:space="preserve">Přesun hmot pro podlahy z dlaždic, výšky do 12 m </t>
  </si>
  <si>
    <t>775</t>
  </si>
  <si>
    <t>Podlahy vlysové a parketové</t>
  </si>
  <si>
    <t>775 Podlahy vlysové a parketové</t>
  </si>
  <si>
    <t>775511800R00</t>
  </si>
  <si>
    <t xml:space="preserve">Demontáž podlah vlysových lepených včetně lišt </t>
  </si>
  <si>
    <t>1.np:6,9+9+19,7+6,7+9,1+14,9+14,3+13,9+15,4+3,8</t>
  </si>
  <si>
    <t>2.np:13,2+16,4+19,7+19,7+8,6+14,6</t>
  </si>
  <si>
    <t>776</t>
  </si>
  <si>
    <t>Podlahy povlakové</t>
  </si>
  <si>
    <t>776 Podlahy povlakové</t>
  </si>
  <si>
    <t>776101115R00</t>
  </si>
  <si>
    <t xml:space="preserve">Vyrovnání podkladů samonivelační hmotou </t>
  </si>
  <si>
    <t>776200810R00</t>
  </si>
  <si>
    <t xml:space="preserve">Odstranění PVC podlah lepen. bez podl. ze schodišť </t>
  </si>
  <si>
    <t>014:0,9*17</t>
  </si>
  <si>
    <t>1.np:1,05*22</t>
  </si>
  <si>
    <t>2.np:1,25*18</t>
  </si>
  <si>
    <t>776511810RT1</t>
  </si>
  <si>
    <t>Odstranění PVC a koberců lepených bez podložky z ploch nad 20 m2</t>
  </si>
  <si>
    <t>1.pp:14,3+4,9+5,9+16,3+18,5+7,6+27,3+14,1+11,1+2,9+4,4+8,1+4,7+9,5+2,1+14,4</t>
  </si>
  <si>
    <t>3.np:18,1</t>
  </si>
  <si>
    <t>776220010RAB</t>
  </si>
  <si>
    <t>Povlaková podlaha schodišť z plastové krytiny (typ. vzor  Novoflor extra) tloušťky 2,0 mm</t>
  </si>
  <si>
    <t>agregovaná položka obasuhující veškerý potřebný materiál a práci a to včetně hran stupňů a soklíku</t>
  </si>
  <si>
    <t>14:0,9*18</t>
  </si>
  <si>
    <t>776270010RAB</t>
  </si>
  <si>
    <t>Povlaková podlaha schodišť textilní koberec zátěžový</t>
  </si>
  <si>
    <t>1.np:1,1*23</t>
  </si>
  <si>
    <t>776520010RAB</t>
  </si>
  <si>
    <t>Podlaha povlaková z PVC pásů, soklík podlahovina typ. vzor Novoflor extra tl. 2,0 mm</t>
  </si>
  <si>
    <t>agregovaná položka obasuhující veškerý potřebný materiál a práci a to včetně soklíku</t>
  </si>
  <si>
    <t>9,5+14,4</t>
  </si>
  <si>
    <t>1.np:15+31,6+14,9+14,3+13,9+3,8</t>
  </si>
  <si>
    <t>2.np:11,7+50,6+19,7+19,7+14,6</t>
  </si>
  <si>
    <t>3.np:5+34,1+18,1</t>
  </si>
  <si>
    <t>58581503</t>
  </si>
  <si>
    <t>Samonivelační hmota (typ. vzor NIVELITH FT)</t>
  </si>
  <si>
    <t>1.np:(31,6+9)*1,7*2</t>
  </si>
  <si>
    <t>2.np:(11,7+4+50,6)*1,7*2</t>
  </si>
  <si>
    <t>998776102R00</t>
  </si>
  <si>
    <t xml:space="preserve">Přesun hmot pro podlahy povlakové, výšky do 12 m </t>
  </si>
  <si>
    <t>781</t>
  </si>
  <si>
    <t>Obklady keramické</t>
  </si>
  <si>
    <t>781 Obklady keramické</t>
  </si>
  <si>
    <t>781419706R00</t>
  </si>
  <si>
    <t xml:space="preserve">Příplatek za spárovací vodotěsnou hmotu - plošně </t>
  </si>
  <si>
    <t>2*(0,95*4+0,94*2)</t>
  </si>
  <si>
    <t>2*(0,94*4+0,94*2)</t>
  </si>
  <si>
    <t>2*0,9*2</t>
  </si>
  <si>
    <t>781475115R00</t>
  </si>
  <si>
    <t xml:space="preserve">Obklad vnitřní stěn keramický, do tmele, 25x25 cm </t>
  </si>
  <si>
    <t>cena zahrnuje i lepící tmel a spárování vč. dodání materiálu</t>
  </si>
  <si>
    <t>006:2*(4,75+1,4+0,98+1,13+2,9+0,15+0,6+3,2+2,45+5,8)</t>
  </si>
  <si>
    <t>-0,8*2</t>
  </si>
  <si>
    <t>016:2*(2,12+3,1+0,9+2,2+0,3+1,2+2,5+0,5*2+0,15*2)-0,7*2</t>
  </si>
  <si>
    <t>115-118:2*(3,2+5,3+1,2+1,4+0,4+2+1,6+0,94*2+0,1+0,94*2+1,5*2*2+0,9*2*4)</t>
  </si>
  <si>
    <t>2*(1,2*2+1,9*2)-(0,8*2+0,7*2*3+0,65*0,25*2)</t>
  </si>
  <si>
    <t>108:0,6*(0,6*2+4,08)</t>
  </si>
  <si>
    <t>208-210:2*(2,48*2+5,3*2+0,94*2+1,69*2+1,45*2+0,9*4)</t>
  </si>
  <si>
    <t>-(0,65*0,25+0,75*1,15)</t>
  </si>
  <si>
    <t>204:2*(1,7*2+2,35*2)-(0,7*2+0,65*0,25)</t>
  </si>
  <si>
    <t>205:0,6*(2,4+2,1)</t>
  </si>
  <si>
    <t>305:2*(2,7*2+2*2)-(0,7*2+1,45*1,05)</t>
  </si>
  <si>
    <t>302:0,6*(0,9+0,6*2)</t>
  </si>
  <si>
    <t>006:(4,75+1,4+0,98+1,13+2,9+0,15+0,6+3,2+2,45+5,8)+2*4</t>
  </si>
  <si>
    <t>016:(2,12+3,1+0,9+2,2+0,3+1,2+2,5+0,5*2+0,15*2)-0,7*2</t>
  </si>
  <si>
    <t>115-118:(3,2+5,3+1,2+1,4+0,4+2+1,6+0,94*2+0,1+0,94*2+1,5*2*2+0,9*2*4)</t>
  </si>
  <si>
    <t>(1,2*2+1,9*2)+2*5</t>
  </si>
  <si>
    <t>108:(0,6*2+4,08)</t>
  </si>
  <si>
    <t>208-210:(2,48*2+5,3*2+0,94*2+1,69*2+1,45*2+0,9*4)+2*3</t>
  </si>
  <si>
    <t>204:(1,7*2+2,35*2)-(0,7*2+0,65*0,25)</t>
  </si>
  <si>
    <t>205:(2,4+2,1)</t>
  </si>
  <si>
    <t>305:(2,7*2+2*2)+2</t>
  </si>
  <si>
    <t>28342462</t>
  </si>
  <si>
    <t>Profil ukončovací PVC  H = 6 mm</t>
  </si>
  <si>
    <t>152,97*1,15</t>
  </si>
  <si>
    <t>597813612</t>
  </si>
  <si>
    <t>Obkládačka 20x20 světle zelená mat</t>
  </si>
  <si>
    <t>232,81*1,05</t>
  </si>
  <si>
    <t>998781201R00</t>
  </si>
  <si>
    <t xml:space="preserve">Přesun hmot pro obklady keramické, výšky do 6 m </t>
  </si>
  <si>
    <t>783</t>
  </si>
  <si>
    <t>Nátěry</t>
  </si>
  <si>
    <t>783 Nátěry</t>
  </si>
  <si>
    <t>783221900R00</t>
  </si>
  <si>
    <t xml:space="preserve">Údržba, nátěr syntetický kov. konstr. jednonásobný </t>
  </si>
  <si>
    <t>I-160:</t>
  </si>
  <si>
    <t>překlady:(0,16*2+0,074*4)*(2,6*3*2)</t>
  </si>
  <si>
    <t>(0,16*2+0,074*4)*2,4*3</t>
  </si>
  <si>
    <t>I-200:</t>
  </si>
  <si>
    <t>překlad 108:(0,2*2+0,09*4)*3,4*3</t>
  </si>
  <si>
    <t>(0,2*2+0,09*4)*(1,85*2*2+4,55*2)</t>
  </si>
  <si>
    <t>I-240:</t>
  </si>
  <si>
    <t>205:(0,24*2+0,106*4)*5,45*2</t>
  </si>
  <si>
    <t>I-140:</t>
  </si>
  <si>
    <t>překlad:(0,14*2+0,066*4)*1,3*2</t>
  </si>
  <si>
    <t>překlady:(0,14*2+0,066*4)*(1,5*3+1,3*2)</t>
  </si>
  <si>
    <t>783222100R00</t>
  </si>
  <si>
    <t xml:space="preserve">Nátěr syntetický kovových konstrukcí dvojnásobný </t>
  </si>
  <si>
    <t>nové zárubně:</t>
  </si>
  <si>
    <t>(0,7+1,97*2)*(0,1+0,05)*7</t>
  </si>
  <si>
    <t>(0,8+1,97*2)*(0,1+0,05)*1</t>
  </si>
  <si>
    <t>783224900R00</t>
  </si>
  <si>
    <t xml:space="preserve">Údržba, nátěr syntetický kov. konstr.1x + 1x email </t>
  </si>
  <si>
    <t>stáv. zábradlí schodiště:1*2*(4*2+4+4+3+1,5)</t>
  </si>
  <si>
    <t>783602823R00</t>
  </si>
  <si>
    <t xml:space="preserve">Odstranění nátěrů truhlářských, dveří opálením </t>
  </si>
  <si>
    <t>stávající dveře + zárubně:</t>
  </si>
  <si>
    <t>1.pp:0,7*2*2*2+(0,15+0,1*2)*(0,8+2*2)*2</t>
  </si>
  <si>
    <t>0,8*2*2*2+(0,15+0,1*2)*(0,9+2*2)*2</t>
  </si>
  <si>
    <t>0,9*2*2*4+(0,15+0,1*2)*(1+2*2)*4</t>
  </si>
  <si>
    <t>1.np:1,6*2*2+(0,15+0,1*2)*(1,7+2*2)</t>
  </si>
  <si>
    <t>1,4*2*2,3+(0,15+0,1*2)*(1,5+2,3*2)</t>
  </si>
  <si>
    <t>2.np:1*2*2+(0,15+0,1*2)*(1,1+2*2)</t>
  </si>
  <si>
    <t>783622940R00</t>
  </si>
  <si>
    <t xml:space="preserve">Údržba, nátěr synt. truhl. výr. 2x +1x lak +2x tm </t>
  </si>
  <si>
    <t>784</t>
  </si>
  <si>
    <t>Malby</t>
  </si>
  <si>
    <t>784 Malby</t>
  </si>
  <si>
    <t>784121201R00</t>
  </si>
  <si>
    <t xml:space="preserve">Penetrace podkladu barvou  vápenná, 1 x </t>
  </si>
  <si>
    <t>784122112R00</t>
  </si>
  <si>
    <t xml:space="preserve">Malba vápenná , bílá, bez penetrace, 2 x </t>
  </si>
  <si>
    <t>sanační omítka:247,37</t>
  </si>
  <si>
    <t>784161101R00</t>
  </si>
  <si>
    <t xml:space="preserve">Penetrace podkladu nátěrem  1x </t>
  </si>
  <si>
    <t>397+1486+86,32+56,23+56,03+63,9+2+52,92+4,08</t>
  </si>
  <si>
    <t>784165212R00</t>
  </si>
  <si>
    <t xml:space="preserve">Malba , bílá, bez penetrace, 2x </t>
  </si>
  <si>
    <t>784402801R00</t>
  </si>
  <si>
    <t xml:space="preserve">Odstranění malby oškrábáním v místnosti H do 3,8 m </t>
  </si>
  <si>
    <t>stěny:3,05*(1,22*2+2*2+0,6*2)-0,7*2</t>
  </si>
  <si>
    <t>3,05*(2,86*2+3,87*2)-0,8*2</t>
  </si>
  <si>
    <t>3,05*(2,22*2+4*2+1,65+4,9+0,9*2+2,4+3,5+2,5+0,5*2)</t>
  </si>
  <si>
    <t>-2*(0,8+0,9+0,7+0,8+0,7+0,8)</t>
  </si>
  <si>
    <t>3,05*(2,3*2+1+2,1+1,2+2,5)-2*0,7</t>
  </si>
  <si>
    <t>3,05*(4,59*2+3,07*2+0,2*4)-2*(0,8*2+0,7)</t>
  </si>
  <si>
    <t>3,05*(5,25*2+0,3*2+4,75*2+0,2*2+0,6*2)-2*(1+0,8+4,6)</t>
  </si>
  <si>
    <t>3,05*(1,8*2+7,86*2)-1,5*(0,9*4+0,8*2)</t>
  </si>
  <si>
    <t>3,05*(2,2*2+3,2*2)-1,5*0,8</t>
  </si>
  <si>
    <t>3,05*(2,5+5,8+4,8+2,5+0,6*2+2,9+0,15+0,6+3,2)-2*(0,8+0,9)</t>
  </si>
  <si>
    <t>3,05*(2,15*2+4*2)-2*(0,8*2)</t>
  </si>
  <si>
    <t>3,05*(3,98*2+4,22*2+0,6*2)-2*(0,8)</t>
  </si>
  <si>
    <t>3,05*(4,1+2+0,5*2)-2*0,9</t>
  </si>
  <si>
    <t>ostění:</t>
  </si>
  <si>
    <t>0,6*(1,6+1,35*2)*3+0,4*(4,6+2,45*2)+0,6*(1,45+0,65*2)*3</t>
  </si>
  <si>
    <t>0,6*(1,45+1,3*2)+0,6*(0,6+0,65*2)*2+0,6*(1,5+1,75*2)*2</t>
  </si>
  <si>
    <t>0,6*(1,05+0,65*2)+0,6*(0,75+0,9*2)+0,6*(0,5+0,9*2)</t>
  </si>
  <si>
    <t>odpočet oken:-(1,6*1,35*3+4,6*2,45+1,45*0,65*3+1,45*1,3+0,9*0,65+1,5*1,75*2)</t>
  </si>
  <si>
    <t>-(1,05*0,65+0,75*0,9+0,5*0,9)</t>
  </si>
  <si>
    <t>odpočet ploch otloukaných ze 100%:-292,82</t>
  </si>
  <si>
    <t>stěny:</t>
  </si>
  <si>
    <t>101:3,1*(1,83*2+2,1*2)-(1,95*3,05+1,6*2)</t>
  </si>
  <si>
    <t>102,104:3,1*(2*2+3,5*2)-(1,6*2+0,8*2+1,4*2,3+1,5*2,1)</t>
  </si>
  <si>
    <t>3,1*(1,9+6,3+4,45+4+1,3+4,1)+1,6*1,8-(1,4*2,3+0,8*2*2+0,9*2)</t>
  </si>
  <si>
    <t>ostění:0,4*(1,5+2,1*2)</t>
  </si>
  <si>
    <t>114-118:3,1*(7,5*2+3,2*4+0,5)-(0,65*0,95*2+1,5*1,85*2+0,8*2*2)</t>
  </si>
  <si>
    <t>ostění:0,4*(0,65+0,95*2)*2+0,4*(1,5+1,85*2)*2</t>
  </si>
  <si>
    <t>113:3,1*(1,2*2+9,7)-(1,2*2,7+0,75*1,85+1,2*2+0,8*2)</t>
  </si>
  <si>
    <t>ostění:0,5*2</t>
  </si>
  <si>
    <t>113:3,1*(3,6*2+3,85)-(2*1,85*2)</t>
  </si>
  <si>
    <t>ostění:0,5*(2+1,85)*2</t>
  </si>
  <si>
    <t>111:3,1*(3,95+3,6*2)-2,1*1,85</t>
  </si>
  <si>
    <t>ostění:0,5*(2,1+1,85*2)</t>
  </si>
  <si>
    <t>110:3,1*(3,49+3,6+1,74)-(2,1+1,85)</t>
  </si>
  <si>
    <t>106:3,1*(2,95*2+2,4*2)-(0,9*2+1,45*2,7+1,2*2+0,8*2)</t>
  </si>
  <si>
    <t>ostění:0,4*(2+2,1*2)+0,4*(2,9+2,7*2)+0,25*(1,45+2,7*2)</t>
  </si>
  <si>
    <t>107:3,1*(3*2+4,95*2)-(5*1,85+2,9*1,85+0,8*2*2)</t>
  </si>
  <si>
    <t>ostění:0,4*(2,1+1,85)*2+0,4*(1+2,1*2)</t>
  </si>
  <si>
    <t>105:2,5*(1+0,6+0,3+0,7+2,5+2,4+2)-0,8*2</t>
  </si>
  <si>
    <t>103:3,1*(3,76*2+2,35*2)-(1,5*2,1+0,8*2+1,2*1,2)</t>
  </si>
  <si>
    <t>ostění:0,5*(1,5+2,1*2)</t>
  </si>
  <si>
    <t>201:3*(2,5*2+5,3*2)-(0,9*2+1,5*1,85)</t>
  </si>
  <si>
    <t>ostění:0,4*(1,5+1,85*2)</t>
  </si>
  <si>
    <t>202:3*(7,9*2+1,98*2)-(1,5*1,85+0,8*2*5+1,45*2+0,9*2)</t>
  </si>
  <si>
    <t>ostění:0,4*(1,5+1,85*2)+0,2*(1,6+2,7*2)+0,3*(1+2*2)</t>
  </si>
  <si>
    <t>206-207:3*(4,9*2+8*2)-(2*1,85*2+0,8*2*3+2,1*1,85)</t>
  </si>
  <si>
    <t>ostění:0,4*(2+1,85*2)*2+0,4*(2,1+1,85*2)+0,4*(0,9+2,1*2*2)</t>
  </si>
  <si>
    <t>211:3*(2,77*2+4,92)-(0,8*2+1,5*1,85+2,1*3)</t>
  </si>
  <si>
    <t>ostění:0,4*(1,5+1,85*2)+0,4*(1+2,1*2)</t>
  </si>
  <si>
    <t>208-210:3*(5,3*2+2,5+2)-(0,75*1,85+0,65*0,95*2+0,8*2+2,1*3)</t>
  </si>
  <si>
    <t>ostění:0,4*(0,65+0,95*2)*2+0,4*(0,75+1,85*2)</t>
  </si>
  <si>
    <t>301:2,5*(5*2+2,5*2)+2*1,7-(0,8*2+1,45*0,95)</t>
  </si>
  <si>
    <t>ostění:0,35*(0,9+2*2)+0,2*(1,45+0,95*2)</t>
  </si>
  <si>
    <t>306:2,5*(5+3,7)+2*2,2-(0,8*2+1,45*0,95)</t>
  </si>
  <si>
    <t>ostění:0,35*(0,9+2,1*2)+0,2*(1,45+0,95*2)</t>
  </si>
  <si>
    <t>302-305:2,5*(8*2)+2*2*2-(0,8*2*3+1,45*0,95*2)</t>
  </si>
  <si>
    <t>ostění:0,2*(1,45+0,95*2)*2</t>
  </si>
  <si>
    <t>304:2,5*8+2*3,9-(0,8*2+1,45*0,95*2)</t>
  </si>
  <si>
    <t>ostění:0,35*(0,9+2,1*2)+0,2*(1,45+0,95*2)*2</t>
  </si>
  <si>
    <t>otloukané plochy ze 100%:</t>
  </si>
  <si>
    <t>po odsekání obkladů:-(2*(3,2*2+2*2+3,2*2+3,1*2+0,4*2)-0,8*2*3-1,5*0,85)</t>
  </si>
  <si>
    <t>-(2*(1,6*4+1*4+2,1*2+1,6*2)-0,7*2*3)</t>
  </si>
  <si>
    <t>208:-(1,5*(2,3*2+0,9*2)-0,7*1,5)</t>
  </si>
  <si>
    <t>210:-2*(2,5*2+2,58*2)</t>
  </si>
  <si>
    <t>786</t>
  </si>
  <si>
    <t>Čalounické úpravy</t>
  </si>
  <si>
    <t>786 Čalounické úpravy</t>
  </si>
  <si>
    <t>786621111R00</t>
  </si>
  <si>
    <t xml:space="preserve">Žaluzie lam.oken zdvoj. otev.dřevěných </t>
  </si>
  <si>
    <t>3.np:1,45*0,95*5</t>
  </si>
  <si>
    <t>786-100</t>
  </si>
  <si>
    <t>Venkovní žaluzie - podomítkový systém,dod.+mont. el. ovládání</t>
  </si>
  <si>
    <t>CENA BYLA STANOVENA NA ZÁKLADĚ CENOVÉ NABÍDKY. VIZ PŘÍLOHA</t>
  </si>
  <si>
    <t>specifikace žaluzií :</t>
  </si>
  <si>
    <t>09 -750x2040:</t>
  </si>
  <si>
    <t>10 - 1500x2040:</t>
  </si>
  <si>
    <t>11 - 1500x2310:</t>
  </si>
  <si>
    <t>12 - 2100x2040:</t>
  </si>
  <si>
    <t>13 - 2000x2040:</t>
  </si>
  <si>
    <t>1/P - 100x2960:</t>
  </si>
  <si>
    <t>998786102R00</t>
  </si>
  <si>
    <t xml:space="preserve">Přesun hmot pro zastiň. techniku, výšky do 12 m </t>
  </si>
  <si>
    <t>787</t>
  </si>
  <si>
    <t>Zasklívání</t>
  </si>
  <si>
    <t>787 Zasklívání</t>
  </si>
  <si>
    <t>787292511R00</t>
  </si>
  <si>
    <t xml:space="preserve">Zasklívání zabradlí do těsnění,bezpečnost. 8 mm </t>
  </si>
  <si>
    <t>1/Z:4,2*1,1</t>
  </si>
  <si>
    <t>2/Z:1,4*1,1*2</t>
  </si>
  <si>
    <t>63437106</t>
  </si>
  <si>
    <t>Sklo bezpeč.vícevrstvé L tl. 6,8 mm mléčné</t>
  </si>
  <si>
    <t>zábradlí:7,7*1,05</t>
  </si>
  <si>
    <t>998787102R00</t>
  </si>
  <si>
    <t xml:space="preserve">Přesun hmot pro zasklívání, výšky do 12 m </t>
  </si>
  <si>
    <t>M21</t>
  </si>
  <si>
    <t>Elektromontáže</t>
  </si>
  <si>
    <t>M21 Elektromontáže</t>
  </si>
  <si>
    <t>900      RT2</t>
  </si>
  <si>
    <t>Elektroinstalace Práce v tarifní třídě 5</t>
  </si>
  <si>
    <t>h</t>
  </si>
  <si>
    <t>demontáž stáv. hromosvodu:15</t>
  </si>
  <si>
    <t>M24</t>
  </si>
  <si>
    <t>Montáže vzduchotechnických zařízení</t>
  </si>
  <si>
    <t>M24 Montáže vzduchotechnických zařízení</t>
  </si>
  <si>
    <t>24-100</t>
  </si>
  <si>
    <t>Konzola vnější jednotky klimatizace - na stěnu dod.+mont.</t>
  </si>
  <si>
    <t>24-101</t>
  </si>
  <si>
    <t>Potrubí klimatizace - předizolované 6+12mm</t>
  </si>
  <si>
    <t>Měděné potrubí s vnitřní leštěnou stěnou pro rozvody chladiva v klimatizačních a chladicích zařízeních.</t>
  </si>
  <si>
    <t>Bežešvé tažené měděné potrubí určeno pro rozvod chladiv především R407c a  R410a.</t>
  </si>
  <si>
    <t>Předizolováno izolací.</t>
  </si>
  <si>
    <t>Rozměr potrubí 1/4 + 1/2, síla stěny 1mm</t>
  </si>
  <si>
    <t>( 6mm + 12 mm )</t>
  </si>
  <si>
    <t>Vhodné pro vnitřní i vnější instalaci.</t>
  </si>
  <si>
    <t>Rozsah teplot použití - 45 až + 95 °C.</t>
  </si>
  <si>
    <t>Vlastnosti izolace:</t>
  </si>
  <si>
    <t>- tepelná vodivost při 0 °C 0,036 W/mK, při + 40 °C 0,040 W/mK</t>
  </si>
  <si>
    <t>- difuze vodní páry 7 000</t>
  </si>
  <si>
    <t>- požární vlastnosti C 1 - látka těžko hořlavá, samozhášivá, nevede oheň.</t>
  </si>
  <si>
    <t>20</t>
  </si>
  <si>
    <t>24-102</t>
  </si>
  <si>
    <t xml:space="preserve">Hadice pro odvod kondenzátu, D16mm </t>
  </si>
  <si>
    <t>10</t>
  </si>
  <si>
    <t>900      RT3</t>
  </si>
  <si>
    <t>HZS Práce v tarifní třídě 6</t>
  </si>
  <si>
    <t>práce spojené s přemístěním klimatizační jednotky vnitřní + vnější, vč. demontáže součástí a montáže :40</t>
  </si>
  <si>
    <t>D96</t>
  </si>
  <si>
    <t>Přesuny suti a vybouraných hmot</t>
  </si>
  <si>
    <t>D96 Přesuny suti a vybouraných hmot</t>
  </si>
  <si>
    <t>979017111R00</t>
  </si>
  <si>
    <t xml:space="preserve">Svislé přemístění suti nošením na H do 3,5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</si>
  <si>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</si>
  <si>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</si>
  <si>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</si>
  <si>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</si>
  <si>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</si>
  <si>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</si>
  <si>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</si>
  <si>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</si>
  <si>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979093111R00</t>
  </si>
  <si>
    <t xml:space="preserve">Uložení suti na skládku bez zhutnění </t>
  </si>
  <si>
    <t>979094211R00</t>
  </si>
  <si>
    <t xml:space="preserve">Nakládání nebo překládání vybourané suti </t>
  </si>
  <si>
    <t>979990001R00</t>
  </si>
  <si>
    <t xml:space="preserve">Poplatek za skládku stavební suti </t>
  </si>
  <si>
    <t>2018/12,k Vlastní objekt</t>
  </si>
  <si>
    <t>02</t>
  </si>
  <si>
    <t>ZTI</t>
  </si>
  <si>
    <t>02 ZTI</t>
  </si>
  <si>
    <t>kanalizace:</t>
  </si>
  <si>
    <t>1.pp:0,8*0,5*(8,2+2,6+2,6+9+2+2,5+1,8+4,2+1+2,7)</t>
  </si>
  <si>
    <t>1.pp:(0,8-0,15-0,25)*0,5*(8,2+2,6+2,6+9+2+2,5+1,8+4,2+1+2,7)</t>
  </si>
  <si>
    <t>175101101RT2</t>
  </si>
  <si>
    <t>Obsyp potrubí bez prohození sypaniny s dodáním štěrkopísku frakce 0 - 22 mm</t>
  </si>
  <si>
    <t>1.pp:0,25*0,5*(8,2+2,6+2,6+9+2+2,5+1,8+4,2+1+2,7)</t>
  </si>
  <si>
    <t>583315004</t>
  </si>
  <si>
    <t>Kamenivo těžené frakce  8/16 B Jihomor. kraj</t>
  </si>
  <si>
    <t>1.pp:(0,8-0,15-0,25)*0,5*(8,2+2,6+2,6+9+2+2,5+1,8+4,2+1+2,7)*1,9</t>
  </si>
  <si>
    <t>451572111R00</t>
  </si>
  <si>
    <t xml:space="preserve">Lože pod potrubí z kameniva těženého 0 - 4 mm </t>
  </si>
  <si>
    <t>1.pp:0,15*0,5*(8,2+2,6+2,6+9+2+2,5+1,8+4,2+1+2,7)</t>
  </si>
  <si>
    <t>631311131R00</t>
  </si>
  <si>
    <t xml:space="preserve">Doplnění mazanin betonem do 1 m2, nad tl. 8 cm </t>
  </si>
  <si>
    <t>1.pp:0,2*0,5*(8,2+2,6+2,6+9+2+2,5+1,8+4,2+1+2,7)</t>
  </si>
  <si>
    <t>vedení kanalizace:</t>
  </si>
  <si>
    <t>1.np:0,1*0,3*(3+4,5+1*2+3,2+1,2)</t>
  </si>
  <si>
    <t>2.np:0,1*0,3*(0,8+3+2,5+2+3,5+1,5+1)</t>
  </si>
  <si>
    <t>3.np:0,1*0,3*(2+4+2,5)</t>
  </si>
  <si>
    <t>965042221RT2</t>
  </si>
  <si>
    <t>Bourání mazanin betonových tl. nad 10 cm, pl. 1 m2 ručně tl. mazaniny 15 - 20 cm</t>
  </si>
  <si>
    <t>970241100R00</t>
  </si>
  <si>
    <t xml:space="preserve">Řezání prostého betonu hl. řezu 100 mm </t>
  </si>
  <si>
    <t>1.np:2*(3+4,5+1*2+3,2+1,2)</t>
  </si>
  <si>
    <t>2.np:2*(0,8+3+2,5+2+3,5+1,5+1)</t>
  </si>
  <si>
    <t>3.np:2*(2+4+2,5)</t>
  </si>
  <si>
    <t>970241150R00</t>
  </si>
  <si>
    <t xml:space="preserve">Řezání prostého betonu hl. řezu 150 mm </t>
  </si>
  <si>
    <t>1.pp:2*(8,2+2,6+2,6+9+2+2,5+1,8+4,2+1+2,7)</t>
  </si>
  <si>
    <t>971042361R00</t>
  </si>
  <si>
    <t xml:space="preserve">Vybourání otvorů zdi betonové pl. 0,09 m2, tl.60cm </t>
  </si>
  <si>
    <t>prostup kanalizace:10</t>
  </si>
  <si>
    <t>711140101R00</t>
  </si>
  <si>
    <t xml:space="preserve">Odstr.izolace proti vlhk.vodor. pásy přitav.,1vrst </t>
  </si>
  <si>
    <t>1.pp:0,5*(8,2+2,6+2,6+9+2+2,5+1,8+4,2+1+2,7)</t>
  </si>
  <si>
    <t>1.pp:(0,2*2+0,5)*(8,2+2,6+2,6+9+2+2,5+1,8+4,2+1+2,7)</t>
  </si>
  <si>
    <t>711212002RT2</t>
  </si>
  <si>
    <t>Hydroizolační povlak - nátěr nebo stěrka proti tlak.vodě,tl.2,5mm</t>
  </si>
  <si>
    <t>typ. vzor Aquafin 2K (fa Schömburg)</t>
  </si>
  <si>
    <t>721</t>
  </si>
  <si>
    <t>Vnitřní kanalizace</t>
  </si>
  <si>
    <t>721 Vnitřní kanalizace</t>
  </si>
  <si>
    <t>721170966R00</t>
  </si>
  <si>
    <t xml:space="preserve">Oprava - propojení dosavadního potrubí PVC D 140 </t>
  </si>
  <si>
    <t>721171219R00</t>
  </si>
  <si>
    <t xml:space="preserve">Trubka pro připojení WC,  D 110 mm </t>
  </si>
  <si>
    <t>6</t>
  </si>
  <si>
    <t>721176103R00</t>
  </si>
  <si>
    <t xml:space="preserve">Potrubí HT připojovací D 50 x 1,8 mm </t>
  </si>
  <si>
    <t>1.pp:1,5+1,5</t>
  </si>
  <si>
    <t>1.np:1,5*2+1*2+3,5+1,5</t>
  </si>
  <si>
    <t>2,5+0,2*2+1*3</t>
  </si>
  <si>
    <t>2.np:1,5*4+0,5*4+0,2*2+1,5</t>
  </si>
  <si>
    <t>1,5+1,5+1,5+1</t>
  </si>
  <si>
    <t>3.np:1,5+0,5+2,5+2,5+1,5+2+1,5</t>
  </si>
  <si>
    <t>721176104R00</t>
  </si>
  <si>
    <t xml:space="preserve">Potrubí HT připojovací D 75 x 1,9 mm </t>
  </si>
  <si>
    <t>1.np:0,5+3</t>
  </si>
  <si>
    <t>2.np:2,5+2+1</t>
  </si>
  <si>
    <t>721176105R00</t>
  </si>
  <si>
    <t xml:space="preserve">Potrubí HT připojovací D 110 x 2,7 mm </t>
  </si>
  <si>
    <t>1.np:0,2*3+1+2</t>
  </si>
  <si>
    <t>2.np:0,2+1,5+1+0,2*2+1,4+2,5</t>
  </si>
  <si>
    <t>3.np:0,2+2</t>
  </si>
  <si>
    <t>721176115R00</t>
  </si>
  <si>
    <t xml:space="preserve">Potrubí HT odpadní svislé D 110 x 2,7 mm </t>
  </si>
  <si>
    <t>1.pp:4*4</t>
  </si>
  <si>
    <t>1.np:3,5*4</t>
  </si>
  <si>
    <t>2.np:3,5*3</t>
  </si>
  <si>
    <t>3.np:1,5+3,5</t>
  </si>
  <si>
    <t>721176135R00</t>
  </si>
  <si>
    <t xml:space="preserve">Potrubí HT svodné (ležaté) zavěšené D 110 x 2,7 mm </t>
  </si>
  <si>
    <t>cena zahrnuje i dodávku závěsů potrubí</t>
  </si>
  <si>
    <t>3.np:6</t>
  </si>
  <si>
    <t>721176223R00</t>
  </si>
  <si>
    <t xml:space="preserve">Potrubí KG svodné (ležaté) v zemi D 125 x 3,2 mm </t>
  </si>
  <si>
    <t>8,5+2,5+2,5+9+1+2+2,7+6+2,6+1+0,8*7</t>
  </si>
  <si>
    <t>721177725R00</t>
  </si>
  <si>
    <t xml:space="preserve">Čisticí kus , odpadní svislé D 110 </t>
  </si>
  <si>
    <t>na stoupacích potrubích:4</t>
  </si>
  <si>
    <t>721194105R00</t>
  </si>
  <si>
    <t xml:space="preserve">Vyvedení odpadních výpustek D 50 x 1,8 </t>
  </si>
  <si>
    <t>1.pp:2</t>
  </si>
  <si>
    <t>1.np:3+2+2</t>
  </si>
  <si>
    <t>2.np:2+4+4</t>
  </si>
  <si>
    <t>3.np:3</t>
  </si>
  <si>
    <t>721194107R00</t>
  </si>
  <si>
    <t xml:space="preserve">Vyvedení odpadních výpustek D 75 x 1,9 </t>
  </si>
  <si>
    <t>721194109R00</t>
  </si>
  <si>
    <t xml:space="preserve">Vyvedení odpadních výpustek D 110 x 2,3 </t>
  </si>
  <si>
    <t>1.np:3</t>
  </si>
  <si>
    <t>2.np:4</t>
  </si>
  <si>
    <t>3.np:1</t>
  </si>
  <si>
    <t>721211501R00</t>
  </si>
  <si>
    <t>Vpusť podlahová  D 75 mm typ. vzor Geberit Varino</t>
  </si>
  <si>
    <t>721273150RT1</t>
  </si>
  <si>
    <t>Hlavice ventilační přivětrávací přivzdušňovací ventil , D 50/75/110 mm</t>
  </si>
  <si>
    <t>přivětrání stoupacích potrubí :4</t>
  </si>
  <si>
    <t>721290111R00</t>
  </si>
  <si>
    <t xml:space="preserve">Zkouška těsnosti kanalizace vodou DN 125 </t>
  </si>
  <si>
    <t>721-100</t>
  </si>
  <si>
    <t>HZS - práce instalatéra Práce v tarifní třídě 6</t>
  </si>
  <si>
    <t>příplatek za pracnost - připojení na stáv. rozvody:10</t>
  </si>
  <si>
    <t>721-101</t>
  </si>
  <si>
    <t xml:space="preserve">Vnitřní kanalizace - zednické výpomoci </t>
  </si>
  <si>
    <t>proc</t>
  </si>
  <si>
    <t>998721102R00</t>
  </si>
  <si>
    <t xml:space="preserve">Přesun hmot pro vnitřní kanalizaci, výšky do 12 m </t>
  </si>
  <si>
    <t>722</t>
  </si>
  <si>
    <t>Vnitřní vodovod</t>
  </si>
  <si>
    <t>722 Vnitřní vodovod</t>
  </si>
  <si>
    <t>722130801R00</t>
  </si>
  <si>
    <t xml:space="preserve">Demontáž potrubí ocelových závitových DN 25 </t>
  </si>
  <si>
    <t>722130802R00</t>
  </si>
  <si>
    <t xml:space="preserve">Demontáž potrubí ocelových závitových DN 40 </t>
  </si>
  <si>
    <t>722170911R00</t>
  </si>
  <si>
    <t xml:space="preserve">Oprava potrubí z PE trubek,vsazení odbočky D 32 </t>
  </si>
  <si>
    <t>722172411R00</t>
  </si>
  <si>
    <t xml:space="preserve">Potrubí z PPR, D 20 x 2,8 mm, PN 16, vč.zed.výpom. </t>
  </si>
  <si>
    <t>1.pp:0,6*2+4+1*2+1,5*2+0,5*4</t>
  </si>
  <si>
    <t>1.np:2*2+2*2+3,5*2+3*2+1+2*2+0,5*11</t>
  </si>
  <si>
    <t>2.np:2*2+2*2+1,5+1,5*2*2+1,5*2+0,5*2+0,5*10</t>
  </si>
  <si>
    <t>3.np:1*2+3*2+1,5*2+0,5*2</t>
  </si>
  <si>
    <t>722172412R00</t>
  </si>
  <si>
    <t xml:space="preserve">Potrubí z PPR, D 25 x 3,5 mm, PN 16, vč.zed.výpom. </t>
  </si>
  <si>
    <t>1.np:5*2+3,5*2+0,6*2+5*2+3,5*2+0,5*14</t>
  </si>
  <si>
    <t>2.np:3,5*2+2,2*2+4*2+0,8*2+3,5*2+3,5*2+2*2+1*2+0,5*15</t>
  </si>
  <si>
    <t>3.np:3*2+2,5*2+0,5*2+6+0,5*9</t>
  </si>
  <si>
    <t>722172413R00</t>
  </si>
  <si>
    <t xml:space="preserve">Potrubí z PPR, D 32 x 4,4 mm, PN 16, vč.zed.výpom. </t>
  </si>
  <si>
    <t>1.pp:3,5+1,5+2,2+5,5+11+0,5+1+1*2+3+5,5+2+3,6+2+3*2+2,5*2</t>
  </si>
  <si>
    <t>2,5*2+2*2+4*5</t>
  </si>
  <si>
    <t>1.np:2+1,5+4*5</t>
  </si>
  <si>
    <t>2.np:3,5*5</t>
  </si>
  <si>
    <t>3.np:3+1+11,5+3+2,5+1*2</t>
  </si>
  <si>
    <t>722181211RT7</t>
  </si>
  <si>
    <t>Izolace návleková  tl. stěny 6 mm vnitřní průměr 22 mm</t>
  </si>
  <si>
    <t>vodovod:80,2*1,05</t>
  </si>
  <si>
    <t>722181211RT8</t>
  </si>
  <si>
    <t>Izolace návleková  tl. stěny 6 mm vnitřní průměr 25 mm</t>
  </si>
  <si>
    <t>vodovod:113,20</t>
  </si>
  <si>
    <t>722181211RU1</t>
  </si>
  <si>
    <t>Izolace návleková tl. stěny 6 mm vnitřní průměr 32 mm</t>
  </si>
  <si>
    <t>vodovod:147,3</t>
  </si>
  <si>
    <t>722190901R00</t>
  </si>
  <si>
    <t xml:space="preserve">Uzavření/otevření vodovodního potrubí při opravě </t>
  </si>
  <si>
    <t>722201212R00</t>
  </si>
  <si>
    <t xml:space="preserve">Nástěnka  pro pevné trubky D 20xR1/2 </t>
  </si>
  <si>
    <t>nástěnné baterie:</t>
  </si>
  <si>
    <t>sprchy:6</t>
  </si>
  <si>
    <t>výlevky:4</t>
  </si>
  <si>
    <t>722202444R00</t>
  </si>
  <si>
    <t xml:space="preserve">Kohout kulový rozeb.s výpustí PP-R  D 32 </t>
  </si>
  <si>
    <t>OV:3</t>
  </si>
  <si>
    <t>722202524R00</t>
  </si>
  <si>
    <t xml:space="preserve">Ventil přímý s výpustí PP-R INSTAPLAST D 32x1" </t>
  </si>
  <si>
    <t>1.pp:5</t>
  </si>
  <si>
    <t>1.np:5</t>
  </si>
  <si>
    <t>3.np:4</t>
  </si>
  <si>
    <t>722254110R00</t>
  </si>
  <si>
    <t xml:space="preserve">Demontáž hydrantových skříní </t>
  </si>
  <si>
    <t>722254114R00</t>
  </si>
  <si>
    <t xml:space="preserve">Skříň hydrantová s výzbrojí 25 (konopné hadice) </t>
  </si>
  <si>
    <t>722-100</t>
  </si>
  <si>
    <t>722-102</t>
  </si>
  <si>
    <t xml:space="preserve">Vnitřní vodovod - zednické výpomoci </t>
  </si>
  <si>
    <t>998722102R00</t>
  </si>
  <si>
    <t xml:space="preserve">Přesun hmot pro vnitřní vodovod, výšky do 12 m </t>
  </si>
  <si>
    <t>725013165R00</t>
  </si>
  <si>
    <t>Klozet kombi ,nádrž s armat. odpad.svislý typ. vzor LYRA Plus</t>
  </si>
  <si>
    <t xml:space="preserve">Cena zahrnuje montáž a dodávku veškerého potřebného montážního materiálu </t>
  </si>
  <si>
    <t>Klozet kombinační, odpad svislý, nádrž s úspornou armaturou, v bílé barvě, včetně sedátka.</t>
  </si>
  <si>
    <t>2.np:3</t>
  </si>
  <si>
    <t>725017161R00</t>
  </si>
  <si>
    <t>Umyvadlo na šrouby, 50 x 41 cm, bílé typ vzor LYRA Plus, vř sifonu</t>
  </si>
  <si>
    <t>725017168R00</t>
  </si>
  <si>
    <t xml:space="preserve">Kryt sifonu umyvadel , bílý </t>
  </si>
  <si>
    <t>725019101R00</t>
  </si>
  <si>
    <t>Výlevka stojící s plastovou mřížkou typ vzor  MIRA 5104.6</t>
  </si>
  <si>
    <t>2.np:1</t>
  </si>
  <si>
    <t>725249102R00</t>
  </si>
  <si>
    <t xml:space="preserve">Montáž sprchových mís a vaniček </t>
  </si>
  <si>
    <t>725249103R00</t>
  </si>
  <si>
    <t xml:space="preserve">Montáž sprchových koutů </t>
  </si>
  <si>
    <t>725319101R00</t>
  </si>
  <si>
    <t xml:space="preserve">Montáž dřezů jednoduchých </t>
  </si>
  <si>
    <t>součást kuch linky.:</t>
  </si>
  <si>
    <t>725329102R00</t>
  </si>
  <si>
    <t xml:space="preserve">Montáž dřezů dvojitých velkokuchyňských </t>
  </si>
  <si>
    <t>725810402R00</t>
  </si>
  <si>
    <t xml:space="preserve">Ventil rohový bez přípoj. trubičky TE 66 G 1/2 </t>
  </si>
  <si>
    <t>WC:6</t>
  </si>
  <si>
    <t>umyvadla:6*2</t>
  </si>
  <si>
    <t>dřezy:5*2</t>
  </si>
  <si>
    <t>725814122R00</t>
  </si>
  <si>
    <t xml:space="preserve">Ventil pračkový se zpět.kl. DN15 x DN20 </t>
  </si>
  <si>
    <t>myčka:2</t>
  </si>
  <si>
    <t>725823121RT1</t>
  </si>
  <si>
    <t>Baterie umyvadlová stoján. ruční, vč. otvír.odpadu standardní</t>
  </si>
  <si>
    <t>725823134RT1</t>
  </si>
  <si>
    <t>Baterie dřezová stojánková ruční s výsuv. sprchou standardní</t>
  </si>
  <si>
    <t>725825114RT1</t>
  </si>
  <si>
    <t>Baterie dřezová nástěnná ruční standardní</t>
  </si>
  <si>
    <t>725845111RT1</t>
  </si>
  <si>
    <t>Baterie sprchová nástěnná ruční, bez příslušenství standardní</t>
  </si>
  <si>
    <t>725849302R00</t>
  </si>
  <si>
    <t xml:space="preserve">Montáž držáku sprchy </t>
  </si>
  <si>
    <t>725860182R00</t>
  </si>
  <si>
    <t xml:space="preserve">Sifon pračkový , D 40/50 mm </t>
  </si>
  <si>
    <t>725860202R00</t>
  </si>
  <si>
    <t xml:space="preserve">Sifon dřezový , D 40, 50 mm, 6/4" </t>
  </si>
  <si>
    <t>4+1</t>
  </si>
  <si>
    <t>725860227RT1</t>
  </si>
  <si>
    <t>Sifon ke sprchové vaničce PP , D 50 mm , s krytkou z nerez oceli</t>
  </si>
  <si>
    <t>dodávka + montáž</t>
  </si>
  <si>
    <t>725980121R00</t>
  </si>
  <si>
    <t xml:space="preserve">Dvířka z plastu, 150 x 150 mm </t>
  </si>
  <si>
    <t>55110051</t>
  </si>
  <si>
    <t>Hadice FLEXI k baterii (8x12)  l 50 cm</t>
  </si>
  <si>
    <t>55145356</t>
  </si>
  <si>
    <t>Tyč sprchová 60 cm 972.00</t>
  </si>
  <si>
    <t>55230755</t>
  </si>
  <si>
    <t>Dvojdřez velkokapacitní na nohou typ. vzor SLUN 16</t>
  </si>
  <si>
    <t>55231082</t>
  </si>
  <si>
    <t>Dřez nerez s odkládací plochou</t>
  </si>
  <si>
    <t>nerezová chromniklová ocel jakosti DIN 1.4301 (CrNi 18/10)</t>
  </si>
  <si>
    <t>Vsazují se do výřezu v pracovní desce kuchyňské linky</t>
  </si>
  <si>
    <t>rozměr nádoby 360 x 390 mm</t>
  </si>
  <si>
    <t>tloušťka plechu 0,8 mm</t>
  </si>
  <si>
    <t>pro tloušťky desek 18-33 mm (28-43 mm)</t>
  </si>
  <si>
    <t>možné varianty:</t>
  </si>
  <si>
    <t>bez přepadu / s přepadem</t>
  </si>
  <si>
    <t>počet otvorů na horní ploše (0/1/2)</t>
  </si>
  <si>
    <t>v ceně uchycovací příslušenství</t>
  </si>
  <si>
    <t>55423040.A</t>
  </si>
  <si>
    <t>Sprchová vanička akrylátová  90x90x15</t>
  </si>
  <si>
    <t>Čtvercová sprchová vanička.</t>
  </si>
  <si>
    <t>Šířka: 90 cm</t>
  </si>
  <si>
    <t>Výška: 15 cm</t>
  </si>
  <si>
    <t>Hloubka: 90 cm</t>
  </si>
  <si>
    <t>Objem: 84 l</t>
  </si>
  <si>
    <t>Materiál: akrylát</t>
  </si>
  <si>
    <t>Barva: manhattan</t>
  </si>
  <si>
    <t>Sprchovou vaničku je možné doplnit kovovými nohami, nebo plastovými nožičkami.</t>
  </si>
  <si>
    <t>2.np:2</t>
  </si>
  <si>
    <t>55423047.A</t>
  </si>
  <si>
    <t>Sprchová vanička akrylát. 90x90x14 cm 32 l</t>
  </si>
  <si>
    <t>Čtvrtkruhová sprchová vanička bílá</t>
  </si>
  <si>
    <t>Sprchová vanička kompatibilní s konstrukcí sprchové zástěny SKKH 2/90 R50.</t>
  </si>
  <si>
    <t>55428103.A</t>
  </si>
  <si>
    <t>Sprchová zástěna čtvrtkruhová 90x90x185 cm</t>
  </si>
  <si>
    <t>Konstrukčními prvky jsou tenkostěnné hliníkové profily</t>
  </si>
  <si>
    <t>výplně vloženy v těsnících profilech z měkkých plastů</t>
  </si>
  <si>
    <t>Tenkostěnné profily jsou vyrobeny ze slitiny hliníku, povrchová úprava práškovým nástřikem komaxit bílé barvy.</t>
  </si>
  <si>
    <t>materiál výplně:</t>
  </si>
  <si>
    <t>bezpečnostní sklo v dezénu "chinchila" tl. 2,5 mm.</t>
  </si>
  <si>
    <t>možnost úpravy povrchu proti usazování kapek</t>
  </si>
  <si>
    <t>Sprchová zástěna kompatibilní s vaničkami Sano 90.</t>
  </si>
  <si>
    <t>55484471.A</t>
  </si>
  <si>
    <t>Dveře sprchové třídilné 90 cm</t>
  </si>
  <si>
    <t>Dveře sprchové třídilné se dvěma posuvnými díly</t>
  </si>
  <si>
    <t>pojezdové klouby s kladkou jsou uloženy pomocí kuličkového ložiska (jejich poloha je seřiditelná)</t>
  </si>
  <si>
    <t xml:space="preserve">standardní výplň: </t>
  </si>
  <si>
    <t>tvrzený transparentní polystyrén v dezénu PEARL tl. 2,5 mm</t>
  </si>
  <si>
    <t>998725102R00</t>
  </si>
  <si>
    <t xml:space="preserve">Přesun hmot pro zařizovací předměty, výšky do 12 m </t>
  </si>
  <si>
    <t>2018/12,k ZTI</t>
  </si>
  <si>
    <t>03</t>
  </si>
  <si>
    <t>Ústřední vytápění</t>
  </si>
  <si>
    <t>03 Ústřední vytápění</t>
  </si>
  <si>
    <t>388412527</t>
  </si>
  <si>
    <t>Tlakoměr standardní typ MM 100S/117/1,6</t>
  </si>
  <si>
    <t>8</t>
  </si>
  <si>
    <t>612403382R00</t>
  </si>
  <si>
    <t xml:space="preserve">Hrubá výplň rýh ve stěnách do 5x5 cm maltou ze SMS </t>
  </si>
  <si>
    <t>974031122R00</t>
  </si>
  <si>
    <t xml:space="preserve">Vysekání rýh ve zdi cihelné 3 x 7 cm </t>
  </si>
  <si>
    <t>290</t>
  </si>
  <si>
    <t>713400821R00</t>
  </si>
  <si>
    <t xml:space="preserve">Odstranění izolačních pásů  potrubí </t>
  </si>
  <si>
    <t>570*0,2</t>
  </si>
  <si>
    <t>713411121R00</t>
  </si>
  <si>
    <t xml:space="preserve">Izolace tepelná potrubí pásy LSP a drátem, 1vrstvá </t>
  </si>
  <si>
    <t>vedení v 1.PP pod stropem:</t>
  </si>
  <si>
    <t>42:3,6*2</t>
  </si>
  <si>
    <t>35:6,5*2</t>
  </si>
  <si>
    <t>28:5*2+5*2+4,5*2+2,6*2+4*2+1,5*2+4*2</t>
  </si>
  <si>
    <t>ocelové potrubí v kotelně:</t>
  </si>
  <si>
    <t>38:1,5+5+2,5+7</t>
  </si>
  <si>
    <t>63143052</t>
  </si>
  <si>
    <t>Pouzdro potrubní minerální KPS 041 AluR 34/25 mm</t>
  </si>
  <si>
    <t>(5*2+5*2+4,5*2+2,6*2+4*2+1,5*2+4*2)*1,05</t>
  </si>
  <si>
    <t>63143053</t>
  </si>
  <si>
    <t>Pouzdro potrubní minerální KPS 041 AluR 43/25 mm</t>
  </si>
  <si>
    <t>6,5*2*1,05</t>
  </si>
  <si>
    <t>38:(1,5+5+2,5+7)*1,05</t>
  </si>
  <si>
    <t>63143054</t>
  </si>
  <si>
    <t>Pouzdro potrubní minerální KPS 041 AluR 49/25 mm</t>
  </si>
  <si>
    <t>42:3,6*2*1,05</t>
  </si>
  <si>
    <t>723</t>
  </si>
  <si>
    <t>Vnitřní plynovod</t>
  </si>
  <si>
    <t>723 Vnitřní plynovod</t>
  </si>
  <si>
    <t>723120204R00</t>
  </si>
  <si>
    <t xml:space="preserve">Potrubí ocelové závitové černé svařované DN 25 </t>
  </si>
  <si>
    <t>pro napojení kotle:5</t>
  </si>
  <si>
    <t>723120804R00</t>
  </si>
  <si>
    <t xml:space="preserve">Demontáž potrubí svařovaného závitového do DN 25 </t>
  </si>
  <si>
    <t>723190253R00</t>
  </si>
  <si>
    <t xml:space="preserve">Vyvedení a upevnění plynovodních výpustek DN 25 </t>
  </si>
  <si>
    <t>723190914R00</t>
  </si>
  <si>
    <t xml:space="preserve">Navaření odbočky na plynové potrubí DN 25 </t>
  </si>
  <si>
    <t>998723101R00</t>
  </si>
  <si>
    <t xml:space="preserve">Přesun hmot pro vnitřní plynovod, výšky do 6 m </t>
  </si>
  <si>
    <t>731</t>
  </si>
  <si>
    <t>Kotelny</t>
  </si>
  <si>
    <t>731 Kotelny</t>
  </si>
  <si>
    <t>731100806R00</t>
  </si>
  <si>
    <t xml:space="preserve">Demontáž kotle litinového  8 čl. </t>
  </si>
  <si>
    <t>731249211R00</t>
  </si>
  <si>
    <t xml:space="preserve">Montáž rychlovyhřívacích agregátů bez TUV </t>
  </si>
  <si>
    <t>solár. zásobník:1</t>
  </si>
  <si>
    <t>731249312R00</t>
  </si>
  <si>
    <t xml:space="preserve">Montáž závěsných kotlů turbo bez TUV, odkouření </t>
  </si>
  <si>
    <t>731391812R00</t>
  </si>
  <si>
    <t xml:space="preserve">Vypouštění vody z kotlů samospádem do 10 m2 </t>
  </si>
  <si>
    <t>731-100</t>
  </si>
  <si>
    <t>Univerzální sestava komínového odkouření 80/125 dl. 14m, dodávka vč. všech součástí</t>
  </si>
  <si>
    <t>CENA BYLA STANOVENY NA ZÁKLADĚ PRŮZKUMU TRHU.</t>
  </si>
  <si>
    <t>731-101</t>
  </si>
  <si>
    <t xml:space="preserve">Odvod kondenzátu přes kondenzační sifon </t>
  </si>
  <si>
    <t>731-102</t>
  </si>
  <si>
    <t>Ekvitermní regulace vč. všech součástí specif. podle PD</t>
  </si>
  <si>
    <t>731-103</t>
  </si>
  <si>
    <t>Sada pro napojení kotle na kouřovodu dod.+mont.</t>
  </si>
  <si>
    <t>Cena zahrnuje dodávku a montáž:</t>
  </si>
  <si>
    <t>- 1x sada dělěného odkouření D80/125 - 2xD80</t>
  </si>
  <si>
    <t>- 1x revizní koleno D80</t>
  </si>
  <si>
    <t>-  3x koleno D80</t>
  </si>
  <si>
    <t xml:space="preserve">- 4x trubka D80/0,5 </t>
  </si>
  <si>
    <t>48417311001</t>
  </si>
  <si>
    <t>Kotel  kondenzační s modulací výkonu,max. 45kW</t>
  </si>
  <si>
    <t>typový vzor :</t>
  </si>
  <si>
    <t>BAXI Luna Duo-tec MP+ 1.50</t>
  </si>
  <si>
    <t>Závěsný plynový kotel + s LCD displejem.Modulační čerpadlo ErP ready. Snadné ovládání výstupní teploty pomocí tlačítkových knoflíků, samostatně pro teplou vodu a pro topení.</t>
  </si>
  <si>
    <t>Tichý chod, vysoká účinnost. Modulační rozsah 1:9. Nerezová spalinová komora. Jednoduchá základní údržba. Možnost regulace více topných okruhů kotel vhodný do kaskády.</t>
  </si>
  <si>
    <t>Provedení: závěsný, jen topení</t>
  </si>
  <si>
    <t>Varianta: kondenzační</t>
  </si>
  <si>
    <t>Elektronika:</t>
  </si>
  <si>
    <t>Siemens LMS 14</t>
  </si>
  <si>
    <t>Jmenovitý výkon 5,0 - 45 kW</t>
  </si>
  <si>
    <t>Délka odkouření: O 80/125 10 metrů</t>
  </si>
  <si>
    <t>Délka odkouření: dělené O 80 60 metrů</t>
  </si>
  <si>
    <t>Vnitřní čerpadlo:</t>
  </si>
  <si>
    <t>ANO - vysoce účinné, elektronicky řízené, modulační, ErP ready</t>
  </si>
  <si>
    <t>Pojistný ventil: ANO - 4bar</t>
  </si>
  <si>
    <t>Automatický diagnostický systém: ANO</t>
  </si>
  <si>
    <t>Automatický odzvdušňovač:ANO</t>
  </si>
  <si>
    <t>Spalinový senzor:ANO</t>
  </si>
  <si>
    <t>Připojovací napětí: 230 V / 50 Hz</t>
  </si>
  <si>
    <t>Jmenovitý elektrický příkon: 230 W</t>
  </si>
  <si>
    <t>Grafický displej:ANO - LCD displej</t>
  </si>
  <si>
    <t>Stupeň krytí:IP x 5 D</t>
  </si>
  <si>
    <t>Rozměry výška x šířka x hloubka: 763 x 450 x 377 mm</t>
  </si>
  <si>
    <t>998731101R00</t>
  </si>
  <si>
    <t xml:space="preserve">Přesun hmot pro kotelny, výšky do 6 m </t>
  </si>
  <si>
    <t>montáž odkouření kotle - dl. 14m do stáv. komínového tělesa:20</t>
  </si>
  <si>
    <t>900      RT4</t>
  </si>
  <si>
    <t>HZS Práce v tarifní třídě 7</t>
  </si>
  <si>
    <t>Montáž ekvitermní regulace vč. všech jeho součástí:16</t>
  </si>
  <si>
    <t>732</t>
  </si>
  <si>
    <t>Strojovny</t>
  </si>
  <si>
    <t>732 Strojovny</t>
  </si>
  <si>
    <t>732110812R00</t>
  </si>
  <si>
    <t xml:space="preserve">Demontáž těles rozdělovačů a sběračů, DN 200 mm </t>
  </si>
  <si>
    <t>732219315R00</t>
  </si>
  <si>
    <t xml:space="preserve">Montáž ohříváků vody stojat.PN 0,6-0,6,do 1000 l </t>
  </si>
  <si>
    <t>732320813R00</t>
  </si>
  <si>
    <t xml:space="preserve">Odpojení nádrží od rozvodů potrubí, do 200 l </t>
  </si>
  <si>
    <t>732339104R00</t>
  </si>
  <si>
    <t xml:space="preserve">Montáž nádoby expanzní tlakové 50 l </t>
  </si>
  <si>
    <t>732349101R00</t>
  </si>
  <si>
    <t xml:space="preserve">Montáž anuloidu I - průtok 4 m3/hod </t>
  </si>
  <si>
    <t>732419112R00</t>
  </si>
  <si>
    <t xml:space="preserve">Montáž čerpadel ručních G 1 </t>
  </si>
  <si>
    <t>ČERPADLOVÁ SKUPINA:1</t>
  </si>
  <si>
    <t>732420812R00</t>
  </si>
  <si>
    <t xml:space="preserve">Demontáž čerpadel oběhových spirálních DN 40 </t>
  </si>
  <si>
    <t>732420816R00</t>
  </si>
  <si>
    <t xml:space="preserve">Demontáž čerpadel oběhových spirálních DN 100 </t>
  </si>
  <si>
    <t>732421311R00</t>
  </si>
  <si>
    <t>Čerpadlo oběhové, dod.+mont. typ. vzor Grundfos UPS 25-25</t>
  </si>
  <si>
    <t>poz VIII:1</t>
  </si>
  <si>
    <t>732429112R00</t>
  </si>
  <si>
    <t xml:space="preserve">Montáž čerpadel oběhových spirálních, DN 40 </t>
  </si>
  <si>
    <t>specifikace viz PD</t>
  </si>
  <si>
    <t>732-100</t>
  </si>
  <si>
    <t>Solární zásobník TUV 300l , stacionární,2 spirál. výměník, vč. čidel teploty</t>
  </si>
  <si>
    <t>Typový vzor:</t>
  </si>
  <si>
    <t>DRAŽICE OKC 300 NTRR/SOL</t>
  </si>
  <si>
    <t>Technické parametry:</t>
  </si>
  <si>
    <t xml:space="preserve">    Objem : 275 l</t>
  </si>
  <si>
    <t xml:space="preserve">    Aktivní plocha solárního výměníku: 1,5 m2</t>
  </si>
  <si>
    <t xml:space="preserve">    Výkon solárního výměníku: 35 kW</t>
  </si>
  <si>
    <t xml:space="preserve">    Objem solárního výměníku: 10,5 l</t>
  </si>
  <si>
    <t xml:space="preserve">    Trvalý výkon TUV solárního výměníku 45 C: 1100 l / hod</t>
  </si>
  <si>
    <t xml:space="preserve">    Doba ohřevu při teplotním spádu 80/60 C: 35 min.</t>
  </si>
  <si>
    <t xml:space="preserve">    Aktivní plocha horního výměníku: 1 m2</t>
  </si>
  <si>
    <t xml:space="preserve">    Výkon horního výměníku: 24 kW</t>
  </si>
  <si>
    <t xml:space="preserve">    Objem horního výměníku: 7 l</t>
  </si>
  <si>
    <t xml:space="preserve">    Trvalý výkon TUV horního výměníku 45 C: 670 l / hod</t>
  </si>
  <si>
    <t xml:space="preserve">    Doba ohřevu při teplotním spádu 80/60 C: 19 min.</t>
  </si>
  <si>
    <t xml:space="preserve">    Maximální teplota TUV: 95 C</t>
  </si>
  <si>
    <t xml:space="preserve">    Maximální teplota topné vody: 110 C</t>
  </si>
  <si>
    <t xml:space="preserve">    Tloušťka izolace: 60 mm</t>
  </si>
  <si>
    <t xml:space="preserve">    Maximální přetlak nádoby: 1 MPa</t>
  </si>
  <si>
    <t xml:space="preserve">    Maximální tlak ve výměníku: 1 MPa</t>
  </si>
  <si>
    <t xml:space="preserve">    Připojení TUV: Rp 3/4 "</t>
  </si>
  <si>
    <t xml:space="preserve">    Připojení topné vody: Rp 1 "</t>
  </si>
  <si>
    <t xml:space="preserve">    Připojení elektrické spirály: G 1 1/2 "</t>
  </si>
  <si>
    <t xml:space="preserve">    Připojení cirkulace: G 3/4 "</t>
  </si>
  <si>
    <t xml:space="preserve">    Jímka pre snímač teploty : G 1/2"</t>
  </si>
  <si>
    <t xml:space="preserve">    Výška ohřívače: 1791 mm</t>
  </si>
  <si>
    <t xml:space="preserve">    Průměr: 600 mm</t>
  </si>
  <si>
    <t xml:space="preserve">    Hmotnost: 125 kg</t>
  </si>
  <si>
    <t>732-102</t>
  </si>
  <si>
    <t>Hydraulický vyrovnávač dynam. tlaků, cca 45kW 3m3/h, s izolací</t>
  </si>
  <si>
    <t>732-103</t>
  </si>
  <si>
    <t>Separátor kalů pro vytápění, závitový 3m3/h</t>
  </si>
  <si>
    <t>732-104</t>
  </si>
  <si>
    <t>Čerpadlová skupina, dod., výtlak min. 12m specifikace viz PD</t>
  </si>
  <si>
    <t>732-105</t>
  </si>
  <si>
    <t>Nádoba nemrznoucí kapaliny+ plnící pumpička dod.+mont.</t>
  </si>
  <si>
    <t>732-106</t>
  </si>
  <si>
    <t>Plochý solární kolektor 215x117x8,3cm specifikace viz PD</t>
  </si>
  <si>
    <t>typ. vzor Regulus KPG1+</t>
  </si>
  <si>
    <t>732-107</t>
  </si>
  <si>
    <t>Sada pro uchycení a propojení 3 kolektorů specifikace viz PD</t>
  </si>
  <si>
    <t>732-108</t>
  </si>
  <si>
    <t>Držák pro solární kolektor , trojúhel. podpěra dod., vč. všech potřebných dílů a spoj. materiálu</t>
  </si>
  <si>
    <t>732-109</t>
  </si>
  <si>
    <t xml:space="preserve">Sada pro připojení kolekt. pole </t>
  </si>
  <si>
    <t>732-110</t>
  </si>
  <si>
    <t>Oběhové čerpadlo ,výtlak max. 12m,150l/min. typ. vzor: Grundfos MAGNA1 32-120</t>
  </si>
  <si>
    <t>Poz.VII a XV:2</t>
  </si>
  <si>
    <t>732-111</t>
  </si>
  <si>
    <t>Oběhové čerpadlo ,výtlak max. 4m,150l/min. typ. vzor: Grundfos ALPHA 2 32-60</t>
  </si>
  <si>
    <t>Poz.VIII:1</t>
  </si>
  <si>
    <t>732-112</t>
  </si>
  <si>
    <t>Držák expanzní nádoby dod.+mont.</t>
  </si>
  <si>
    <t>732-113</t>
  </si>
  <si>
    <t xml:space="preserve">Solární kapalina kanystr 10l </t>
  </si>
  <si>
    <t>732111128V</t>
  </si>
  <si>
    <t>Rozdělovač se sběračem, specifikace viz PD dod.+mont., vč. tepelné izolace</t>
  </si>
  <si>
    <t>48466205</t>
  </si>
  <si>
    <t>Nádoba expanzní membránová NG 50/6</t>
  </si>
  <si>
    <t>poz. VI:1</t>
  </si>
  <si>
    <t>4846720V</t>
  </si>
  <si>
    <t>Nádoba solární expanzní obj. 25l typ. vzor: EXP SL025241</t>
  </si>
  <si>
    <t>poz. VI :1</t>
  </si>
  <si>
    <t>484673315</t>
  </si>
  <si>
    <t>Nádoba  expanzní obj. 33l + armatura flowjet 3/4"</t>
  </si>
  <si>
    <t>998732101R00</t>
  </si>
  <si>
    <t xml:space="preserve">Přesun hmot pro strojovny, výšky do 6 m </t>
  </si>
  <si>
    <t>montáž konstrukce solárů:12</t>
  </si>
  <si>
    <t>montáž solár. systému:100</t>
  </si>
  <si>
    <t>900      RT5</t>
  </si>
  <si>
    <t>HZS Práce v tarifní třídě 8</t>
  </si>
  <si>
    <t>revize topné soustavy:10</t>
  </si>
  <si>
    <t>tlaková zkouška potrubí :16</t>
  </si>
  <si>
    <t>topná zkouška :36</t>
  </si>
  <si>
    <t>projekt skutečného provedení :20</t>
  </si>
  <si>
    <t>vyregulování topného systému:16</t>
  </si>
  <si>
    <t>733</t>
  </si>
  <si>
    <t>Rozvod potrubí</t>
  </si>
  <si>
    <t>733 Rozvod potrubí</t>
  </si>
  <si>
    <t>722181242RT5</t>
  </si>
  <si>
    <t>Izolace návleková  tl. stěny 9 mm vnitřní průměr 15 mm</t>
  </si>
  <si>
    <t>355,6</t>
  </si>
  <si>
    <t>722181242RT6</t>
  </si>
  <si>
    <t>Izolace návleková  tl. stěny 9 mm vnitřní průměr 18 mm</t>
  </si>
  <si>
    <t>74,4</t>
  </si>
  <si>
    <t>722181242RT9</t>
  </si>
  <si>
    <t>Izolace návleková  tl. stěny 9 mm vnitřní průměr 28 mm</t>
  </si>
  <si>
    <t>68,8</t>
  </si>
  <si>
    <t>odpočet izolace z MW:-53,2</t>
  </si>
  <si>
    <t>722181242RW2</t>
  </si>
  <si>
    <t>Izolace návleková tl. stěny 9 mm vnitřní průměr 45 mm</t>
  </si>
  <si>
    <t>9</t>
  </si>
  <si>
    <t>odpočet izolace z MW:-7,2</t>
  </si>
  <si>
    <t>722182001R00</t>
  </si>
  <si>
    <t xml:space="preserve">Montáž izol.skruží na potrubí přímé DN 25,sam.spoj </t>
  </si>
  <si>
    <t>soláry:66,5</t>
  </si>
  <si>
    <t>733113113R00</t>
  </si>
  <si>
    <t xml:space="preserve">Příplatek za zhotovení přípojky DN 15 </t>
  </si>
  <si>
    <t>1.pp:11*2</t>
  </si>
  <si>
    <t>1.np:17*2</t>
  </si>
  <si>
    <t>2.np:17*2</t>
  </si>
  <si>
    <t>3.np:9*2</t>
  </si>
  <si>
    <t>733113116R00</t>
  </si>
  <si>
    <t xml:space="preserve">Příplatek za zhotovení přípojky DN 32 </t>
  </si>
  <si>
    <t>733120815R00</t>
  </si>
  <si>
    <t xml:space="preserve">Demontáž potrubí z hladkých trubek D 38 </t>
  </si>
  <si>
    <t>(2*15*2+2*16,5*2+3*4*2+7*2+8*2)*3</t>
  </si>
  <si>
    <t>30</t>
  </si>
  <si>
    <t>733120819R00</t>
  </si>
  <si>
    <t xml:space="preserve">Demontáž potrubí z hladkých trubek D 60,3 </t>
  </si>
  <si>
    <t>733121215R00</t>
  </si>
  <si>
    <t xml:space="preserve">Potrubí hladké bezešvé v kotelnách D 38 x 2,6 mm </t>
  </si>
  <si>
    <t>1,5+5+2,5+7</t>
  </si>
  <si>
    <t>733163102R00</t>
  </si>
  <si>
    <t xml:space="preserve">Potrubí z měděných trubek vytápění D 15 x 1,0 mm </t>
  </si>
  <si>
    <t>V položkách jsou započteny náklady na dodávku potrubí a tvarovek včetně montáže.</t>
  </si>
  <si>
    <t>1.pp:3*2+0,6*2+0,6*2+1,5*2+1*2+4*2+5*2+2*2</t>
  </si>
  <si>
    <t>3*2*12</t>
  </si>
  <si>
    <t>0,6*3</t>
  </si>
  <si>
    <t>1.np:2,5*2+0,5*2*2+1,5*2+4,5*2+2,5*2+1,5*2+3*2+4,5*2+2*2+1,5*2+3*2</t>
  </si>
  <si>
    <t>1,5*2+3*2+0,5*2*2</t>
  </si>
  <si>
    <t>0,5*2*17</t>
  </si>
  <si>
    <t>2.np:5,8*2+1,8*2+1,5*2+4,5*2+0,5*2+3*2+1,5*2+1,5*2+1,5*2+1,5*2+4,5*2</t>
  </si>
  <si>
    <t>4*2+3,5*2+4*2+3,5*2+2,5*2</t>
  </si>
  <si>
    <t>3.np:1,5*2+2,5*2+3,5*2+1,5*2+6,5*2+2*2+0,6*2+1*2</t>
  </si>
  <si>
    <t>2,5*2</t>
  </si>
  <si>
    <t>0,5*2*10+1,5*2</t>
  </si>
  <si>
    <t>733163103R00</t>
  </si>
  <si>
    <t xml:space="preserve">Potrubí z měděných trubek vytápění D 18 x 1,0 mm </t>
  </si>
  <si>
    <t>1.pp:1*2+3*2</t>
  </si>
  <si>
    <t>1.np:2*2+3*2</t>
  </si>
  <si>
    <t>2.np:1,6*2+1,5*2+1,5*2+3*2+2,8*2+2*2</t>
  </si>
  <si>
    <t>3,4*2*2</t>
  </si>
  <si>
    <t>3.np:2,5*2+3,5*2+3*2</t>
  </si>
  <si>
    <t>733163104R00</t>
  </si>
  <si>
    <t xml:space="preserve">Potrubí z měděných trubek vytápění D 22 x 1 ,0mm </t>
  </si>
  <si>
    <t>1.pp:3,5*2</t>
  </si>
  <si>
    <t>0,6*4</t>
  </si>
  <si>
    <t>1.np:3,6*2*4</t>
  </si>
  <si>
    <t>2.np:3,4*2*2</t>
  </si>
  <si>
    <t>3.np:2,5*2+0,5+4</t>
  </si>
  <si>
    <t>2,6*2</t>
  </si>
  <si>
    <t>733163105R00</t>
  </si>
  <si>
    <t xml:space="preserve">Potrubí z měděných trubek vytápění D 28 x 1,5 mm </t>
  </si>
  <si>
    <t>1.pp:5*2+5*2+4,5*2+2,6*2+4*2+1,5*2+4*2</t>
  </si>
  <si>
    <t>0,6*2</t>
  </si>
  <si>
    <t>1.np:3,6*2*2</t>
  </si>
  <si>
    <t>733163106R00</t>
  </si>
  <si>
    <t xml:space="preserve">Potrubí z měděných trubek vytápění D 35 x 1,5 mm </t>
  </si>
  <si>
    <t>1.pp:6,5*2</t>
  </si>
  <si>
    <t>733163107R00</t>
  </si>
  <si>
    <t xml:space="preserve">Potrubí z měděných trubek vytápění D 42 x 1,5 mm </t>
  </si>
  <si>
    <t>1.pp:4*2+0,5*2</t>
  </si>
  <si>
    <t>733171120R00</t>
  </si>
  <si>
    <t xml:space="preserve">Napojení potrubí u radiátoru,rozdělovače </t>
  </si>
  <si>
    <t>montáž adaptéru u těles:55</t>
  </si>
  <si>
    <t>u kotlů, rozdělovače:32</t>
  </si>
  <si>
    <t>733-100</t>
  </si>
  <si>
    <t>Izolace solárního potrubí 25/22 typ vzor Armaflex AC</t>
  </si>
  <si>
    <t>soláry:5,5+1+3,5+1+2,5+10*2+3*2+8*2+3,5*2</t>
  </si>
  <si>
    <t>998733101R00</t>
  </si>
  <si>
    <t xml:space="preserve">Přesun hmot pro rozvody potrubí, výšky do 6 m </t>
  </si>
  <si>
    <t>734</t>
  </si>
  <si>
    <t>Armatury</t>
  </si>
  <si>
    <t>734 Armatury</t>
  </si>
  <si>
    <t>722221112R00</t>
  </si>
  <si>
    <t xml:space="preserve">Kohout vypouštěcí kulový, DN 15 </t>
  </si>
  <si>
    <t>12</t>
  </si>
  <si>
    <t>734100811R00</t>
  </si>
  <si>
    <t xml:space="preserve">Demontáž armatur se dvěma přírubami do DN 50 </t>
  </si>
  <si>
    <t>(13+14+10+3)*2</t>
  </si>
  <si>
    <t>734100812R00</t>
  </si>
  <si>
    <t xml:space="preserve">Demontáž armatur se dvěma přírubami do DN 100 </t>
  </si>
  <si>
    <t>734164154R00</t>
  </si>
  <si>
    <t xml:space="preserve">Filtr přírubový , DN 32, do přírub </t>
  </si>
  <si>
    <t>734164155R00</t>
  </si>
  <si>
    <t xml:space="preserve">Filtr přírubový , DN 40, do přírub </t>
  </si>
  <si>
    <t>734209101R00</t>
  </si>
  <si>
    <t xml:space="preserve">Montáž armatur závitových,s 1závitem, G 1/4 </t>
  </si>
  <si>
    <t>termostatická hlavice:</t>
  </si>
  <si>
    <t>1.pp:11</t>
  </si>
  <si>
    <t>1.np:17</t>
  </si>
  <si>
    <t>2.np:17</t>
  </si>
  <si>
    <t>3.np:10</t>
  </si>
  <si>
    <t>734209113R00</t>
  </si>
  <si>
    <t xml:space="preserve">Montáž armatur závitových,se 2závity, G 1/2 </t>
  </si>
  <si>
    <t>připojovací ventil žebříků:4</t>
  </si>
  <si>
    <t>734213112R00</t>
  </si>
  <si>
    <t>Ventil automatický odvzdušňovací, DN 15 dod.+mont.</t>
  </si>
  <si>
    <t>na stoupacím potrubí ve 3.NP:2</t>
  </si>
  <si>
    <t>solár:4</t>
  </si>
  <si>
    <t>734233113R00</t>
  </si>
  <si>
    <t>Kohout kulový, vnitř.-vnitř.z.  DN 25 dod.+mont.</t>
  </si>
  <si>
    <t>734233114R00</t>
  </si>
  <si>
    <t>Kohout kulový, vnitř.-vnitř. DN 32 dod.+mont.</t>
  </si>
  <si>
    <t>7+2</t>
  </si>
  <si>
    <t>734233115R00</t>
  </si>
  <si>
    <t>Kohout kulový, vnitř.-vnitř.z.  DN 40 dod.+mont.</t>
  </si>
  <si>
    <t>734233141R00</t>
  </si>
  <si>
    <t xml:space="preserve">Kohout kulový s odvodn. vnitř.-vnitř.z. DN 15 </t>
  </si>
  <si>
    <t>na stoupačkách:18</t>
  </si>
  <si>
    <t>734234145R00</t>
  </si>
  <si>
    <t xml:space="preserve">Kohout kulový s vypouš.vnitř.-vnitř.z.  DN 25 </t>
  </si>
  <si>
    <t>734245423R00</t>
  </si>
  <si>
    <t>Klapka zpětná,2xvnitř.závit  DN 25,top dod.+mont.</t>
  </si>
  <si>
    <t>734245424R00</t>
  </si>
  <si>
    <t>Klapka zpětná,2xvnitř.závit DN 32 dod.+mont.</t>
  </si>
  <si>
    <t>734245425R00</t>
  </si>
  <si>
    <t>Klapka zpětná,2xvnitřní závit  DN 40 dod.+mont.</t>
  </si>
  <si>
    <t>734255143R00</t>
  </si>
  <si>
    <t xml:space="preserve">Ventil pojistný,  DN 32 x 3,5 bar </t>
  </si>
  <si>
    <t>734266413R00</t>
  </si>
  <si>
    <t>Šroubení připojovací dvoutrub.přímé, DN 20 dod.+mont.</t>
  </si>
  <si>
    <t>3.np:9</t>
  </si>
  <si>
    <t>734266417R00</t>
  </si>
  <si>
    <t>Šroubení připojovací dvoutr.rohové,  DN 20 dod.+mont.</t>
  </si>
  <si>
    <t>734295112R00</t>
  </si>
  <si>
    <t>Směšovací armatury trojcestné , DN 25 vč. servo pohonu</t>
  </si>
  <si>
    <t>poz. X:1</t>
  </si>
  <si>
    <t>734300813R00</t>
  </si>
  <si>
    <t>Demontáž armatur horkovod.,ventily do DN 40 dod.+mont.</t>
  </si>
  <si>
    <t>734419111R00</t>
  </si>
  <si>
    <t xml:space="preserve">Montáž teploměru s pouzdrem nebo stonkem a jímkou </t>
  </si>
  <si>
    <t>734429101R00</t>
  </si>
  <si>
    <t xml:space="preserve">Montáž tlakoměru deformačního 0-10 MPa </t>
  </si>
  <si>
    <t>734449101R00</t>
  </si>
  <si>
    <t xml:space="preserve">Montáž regulátoru tlaku </t>
  </si>
  <si>
    <t>regulátor tlakové diference:7</t>
  </si>
  <si>
    <t>422-100</t>
  </si>
  <si>
    <t xml:space="preserve">Připojovací radiátorový ventil DN15 </t>
  </si>
  <si>
    <t>typ. vzor: HEIMEIER radiátorový ventil Multilux 1/2"</t>
  </si>
  <si>
    <t>738119322V1</t>
  </si>
  <si>
    <t>Ventil termostat. směšovací 38-65st., 3/4" dod.+mont.</t>
  </si>
  <si>
    <t>typ vzor: Ventil termostatický směšovací TV Wmix-K S25 ZV 1“ M</t>
  </si>
  <si>
    <t>38833202</t>
  </si>
  <si>
    <t>Teploměr pro topení s jímkou  R540   1/2"</t>
  </si>
  <si>
    <t>40551821V</t>
  </si>
  <si>
    <t>Regulátor tlakové diference PV compact s vypouš. DN25 5-30 kPa</t>
  </si>
  <si>
    <t>55113669.A</t>
  </si>
  <si>
    <t>Adaptér pro měděné trubky R178 16x15</t>
  </si>
  <si>
    <t>55*2</t>
  </si>
  <si>
    <t>55137306.A</t>
  </si>
  <si>
    <t>Hlavice termostatická typ. vzor Heimeier K standard</t>
  </si>
  <si>
    <t>998734101R00</t>
  </si>
  <si>
    <t xml:space="preserve">Přesun hmot pro armatury, výšky do 6 m </t>
  </si>
  <si>
    <t>735</t>
  </si>
  <si>
    <t>Otopná tělesa</t>
  </si>
  <si>
    <t>735 Otopná tělesa</t>
  </si>
  <si>
    <t>735000912R00</t>
  </si>
  <si>
    <t xml:space="preserve">Oprava-vyregulování ventilů s termost.ovládáním </t>
  </si>
  <si>
    <t>735111810R00</t>
  </si>
  <si>
    <t xml:space="preserve">Demontáž těles otopných litinových článkových </t>
  </si>
  <si>
    <t>(13+14+10+3)*(0,2*0,6*20)</t>
  </si>
  <si>
    <t>735157260R00</t>
  </si>
  <si>
    <t>Otopná těl.panel.  600/ 400 typ. vzor Radik Ventil Kompakt 11</t>
  </si>
  <si>
    <t>cena zahrnuje dodávku a montáž včetně potřebného mateiálu</t>
  </si>
  <si>
    <t>735157262R00</t>
  </si>
  <si>
    <t>Otopná těl.panel. 600/ 600 typ. vzor Radik Ventil Kompakt 11</t>
  </si>
  <si>
    <t>735157263R00</t>
  </si>
  <si>
    <t>Otopná těl.panel.  600/ 700 typ. vzor Radik Ventil Kompakt 11</t>
  </si>
  <si>
    <t>3.np:5</t>
  </si>
  <si>
    <t>735157264R00</t>
  </si>
  <si>
    <t>Otopná těl.panel.  600/ 800 typ. vzor Radik Ventil Kompakt 11</t>
  </si>
  <si>
    <t>735157266R00</t>
  </si>
  <si>
    <t>Otopná těl.panel. 600/1000 typ. vzor Radik Ventil Kompakt 11</t>
  </si>
  <si>
    <t>1.pp:3</t>
  </si>
  <si>
    <t>1.np:6</t>
  </si>
  <si>
    <t>735157267R00</t>
  </si>
  <si>
    <t>Otopná těl.panel.  600/1100 typ. vzor Radik Ventil Kompakt 11</t>
  </si>
  <si>
    <t>735157562R00</t>
  </si>
  <si>
    <t>Otopná těl.panel.  600/ 600 typ. vzor Radik Ventil Kompakt 21</t>
  </si>
  <si>
    <t>735157563R00</t>
  </si>
  <si>
    <t>Otopná těl.panel.  600/ 700 typ. vzor Radik Ventil Kompakt 21</t>
  </si>
  <si>
    <t>735157564R00</t>
  </si>
  <si>
    <t>Otopná těl.panel.  600/ 800 typ. vzor Radik Ventil Kompakt 21</t>
  </si>
  <si>
    <t>735157565R00</t>
  </si>
  <si>
    <t>Otopná těl.panel. 600/ 900 typ. vzor Radik Ventil Kompakt 21</t>
  </si>
  <si>
    <t>735157567R00</t>
  </si>
  <si>
    <t>Otopná těl.panel.  600/1100 typ. vzor Radik Ventil Kompakt 21</t>
  </si>
  <si>
    <t>735157568R00</t>
  </si>
  <si>
    <t>Otopná těl.panel.  600/1200 typ. vzor Radik Ventil Kompakt 21</t>
  </si>
  <si>
    <t>735157667R00</t>
  </si>
  <si>
    <t>Otopná těl.panel.  600/1100 typ. vzor Radik Ventil Kompakt 22</t>
  </si>
  <si>
    <t>735157682R00</t>
  </si>
  <si>
    <t>Otopná těl.panel.  900/ 600 typ. vzor Radik Ventil Kompakt 22</t>
  </si>
  <si>
    <t>735159521R00</t>
  </si>
  <si>
    <t xml:space="preserve">Montáž panel.těles 2řadých,bez odvzd.,1200 mm </t>
  </si>
  <si>
    <t>cena zahrnuje montáž včetně potřebného mateiálu</t>
  </si>
  <si>
    <t>735179110R00</t>
  </si>
  <si>
    <t xml:space="preserve">Montáž otopných těles koupelnových (žebříků) </t>
  </si>
  <si>
    <t>735191905R00</t>
  </si>
  <si>
    <t xml:space="preserve">Oprava - odvzdušnění otopných těles </t>
  </si>
  <si>
    <t>735291800R00</t>
  </si>
  <si>
    <t xml:space="preserve">Demontáž konzol otopných těles do odpadu </t>
  </si>
  <si>
    <t>(13+14+10+3)</t>
  </si>
  <si>
    <t>735494811R00</t>
  </si>
  <si>
    <t xml:space="preserve">Vypuštění vody z otopných těles </t>
  </si>
  <si>
    <t>484518109</t>
  </si>
  <si>
    <t>Těleso otopné trubkové typ. vzor Koralux Standard KS1220.600</t>
  </si>
  <si>
    <t>998735101R00</t>
  </si>
  <si>
    <t xml:space="preserve">Přesun hmot pro otopná tělesa, výšky do 6 m </t>
  </si>
  <si>
    <t>783424240R00</t>
  </si>
  <si>
    <t xml:space="preserve">Nátěr syntet. potrubí do DN 50 mm  Z+1x +1x email </t>
  </si>
  <si>
    <t>210140650RT1</t>
  </si>
  <si>
    <t>Termostat prostorový včetně dodávky</t>
  </si>
  <si>
    <t>2018/12,k Ústřední vytápění</t>
  </si>
  <si>
    <t>04</t>
  </si>
  <si>
    <t>Eelektroinstalace</t>
  </si>
  <si>
    <t>04 Eelektroinstalace</t>
  </si>
  <si>
    <t>05</t>
  </si>
  <si>
    <t>Nábytkové vybavení</t>
  </si>
  <si>
    <t>05 Nábytkové vybavení</t>
  </si>
  <si>
    <t xml:space="preserve"> Nábytkové vybavení</t>
  </si>
  <si>
    <t>766812111R00</t>
  </si>
  <si>
    <t xml:space="preserve">Montáž kuchyňských linek dřevěných linek š.do 1,2m </t>
  </si>
  <si>
    <t>3.np -minikuchyňka:1</t>
  </si>
  <si>
    <t>766812115R00</t>
  </si>
  <si>
    <t>Montáž kuchyňských linek dřevěných linek š.do 2,4m spodní + vrchní skříňky</t>
  </si>
  <si>
    <t>cena zahrnuje kompletní montáž kuchyňské linky vč. veškerého potřebného montážního materiálu</t>
  </si>
  <si>
    <t>108/09:2</t>
  </si>
  <si>
    <t>205/09:2</t>
  </si>
  <si>
    <t>Šatní skříň 600x600x1800 15.1.2018</t>
  </si>
  <si>
    <t>CENA BYLA STANOVENA NA ZÁKLADĚ PRŮZKUMU TRHU (viz příloha) A NÁSLEDNOU APROXIMACÍ CENY DLE ROZMĚRU VÝROBKU A ZOHLEDNĚNÍ ZAKÁZKOVÉ VÝROBY.</t>
  </si>
  <si>
    <t>766-102</t>
  </si>
  <si>
    <t>Skříňka 1000x350x850mm 017/01,103/01</t>
  </si>
  <si>
    <t>766-103</t>
  </si>
  <si>
    <t>Skříňka 1500x350x850mm 017/02.103/02</t>
  </si>
  <si>
    <t>766-104</t>
  </si>
  <si>
    <t>Šatní skříň 1000x600x2100, police 017/04,106/02,202/02</t>
  </si>
  <si>
    <t>Šatní skříň 1000x600x2100, police + věš. tyč 017/03,202/01</t>
  </si>
  <si>
    <t>766-105</t>
  </si>
  <si>
    <t>Skříňka  1000x600x1200, 2 dveř. 1.6.0206</t>
  </si>
  <si>
    <t>766-106</t>
  </si>
  <si>
    <t>Skříňka 1000x400x1800mm 1.1.0101</t>
  </si>
  <si>
    <t>766-107</t>
  </si>
  <si>
    <t>Šatní odkládací stěna s kov. háčky 1750x1100mm 1.3.0103</t>
  </si>
  <si>
    <t>766-108</t>
  </si>
  <si>
    <t>Šatní skříň patrová 600x500x1800 1.4.0103</t>
  </si>
  <si>
    <t>766-109</t>
  </si>
  <si>
    <t>Skříňka 800x400x850mm 1.1.0106</t>
  </si>
  <si>
    <t>CENA BYLA STANOVENA NA ZÁKLADĚ PRŮZKUMU TRHU (viz příloha) A NÁSLEDNOU APROXIMACÍ CENY DLE ROZMĚRU VÝROBKU A ZOHLEDNĚNÍ ZAKÁZKOVÉ VÝROBY..</t>
  </si>
  <si>
    <t>766-110</t>
  </si>
  <si>
    <t>Postel s úlož. prosotrem 1950x850x450mm 107-112/01,206-211/01</t>
  </si>
  <si>
    <t>1.np:8</t>
  </si>
  <si>
    <t>2.np:8</t>
  </si>
  <si>
    <t>766-111</t>
  </si>
  <si>
    <t>Rošt + matrace na postel 1950x850x450mm 107-112/01,206-211/01</t>
  </si>
  <si>
    <t>popis matrace:</t>
  </si>
  <si>
    <t>7-zónová matrace s polyetherovým pěnovým jádrem</t>
  </si>
  <si>
    <t xml:space="preserve"> Dobré ergonomické přizpůsobení v oblasti ramen, bederní páteře a pánve zajistí vysoký komfort spánku</t>
  </si>
  <si>
    <t xml:space="preserve">Matraci lze libovolně otáčet díky symetrickému uspořádání klidových zón </t>
  </si>
  <si>
    <t xml:space="preserve">Prodyšný, snímatelný, pratelný potah do 60 °C pro zdravé klima </t>
  </si>
  <si>
    <t>hodná i pro polohovací lamelové rošty</t>
  </si>
  <si>
    <t>766-112</t>
  </si>
  <si>
    <t>Noční stolek 450x450x450mm 107-112/03</t>
  </si>
  <si>
    <t>766-113</t>
  </si>
  <si>
    <t>Šatní skříň 600x600x2100, 1 dveře, s policemi 017/05,107-112/04,114/01,202/03,206/03</t>
  </si>
  <si>
    <t>766-114</t>
  </si>
  <si>
    <t>Skříňka 1000x400x850mm 107-112/05,108/01,205/01,205/12,206/04</t>
  </si>
  <si>
    <t>766-115</t>
  </si>
  <si>
    <t>Skříňka 1500x400x850mm 107-112/06</t>
  </si>
  <si>
    <t>766-116</t>
  </si>
  <si>
    <t>Police nástěnná s kov. konzolami, 1000x250mm 107-112/07,206/05</t>
  </si>
  <si>
    <t>766-117</t>
  </si>
  <si>
    <t>Police nástěnná s kov. konzolami, 750x250mm 107-112/08</t>
  </si>
  <si>
    <t>1.np:7</t>
  </si>
  <si>
    <t>766-118</t>
  </si>
  <si>
    <t>Psací stůl 1200x700x750mm 107-112/09,108/04,203/02,205/04,206/07</t>
  </si>
  <si>
    <t>766-119</t>
  </si>
  <si>
    <t>Židle kanceléřská - otočná s područkami 107-112/10,108/05,203/03,205/05,206/08,304/06,306</t>
  </si>
  <si>
    <t>CENA BYLA STANOVENA NA ZÁKLADĚ PRŮZKUMU TRHU (viz příloha) A NÁSLEDNOU APROXIMACÍ CENY DLE ROZMĚRU VÝROBKU.</t>
  </si>
  <si>
    <t>766-120</t>
  </si>
  <si>
    <t>Skříňka horní 1000x350x850mm 108/02,205/02</t>
  </si>
  <si>
    <t>Led televize uhlopř. 100cm+držák na stěnu 108/03,205/03</t>
  </si>
  <si>
    <t>Televize Panasonic TX-40ES513E, úhlopříčka 40" (100 cm), LED LCD, Full HD, Bright Panel, 800 Hz BMR, VR-Audio True Surround, Smart TV, WiFi, DVB-T2 (H.265 HEVC), DVB-C, DVB-S2</t>
  </si>
  <si>
    <t>vychovatelna:1</t>
  </si>
  <si>
    <t>766-121</t>
  </si>
  <si>
    <t>Pohovka rozkládací 2700x800x750mm 108/06,205/06</t>
  </si>
  <si>
    <t>766-122</t>
  </si>
  <si>
    <t>Konferenční stolek kulatý pr. 70cm 108/07,205/07</t>
  </si>
  <si>
    <t>766-123</t>
  </si>
  <si>
    <t>Křeslo čalouněné 850x750x750 108/08,205/08</t>
  </si>
  <si>
    <t>766-124</t>
  </si>
  <si>
    <t>Křeslo čalouněné 900x850x750 1.4.0203</t>
  </si>
  <si>
    <t>Myčka vestavná 1.9.0108</t>
  </si>
  <si>
    <t>CENA BYLA STANOVENA NA ZÁKLADĚ PRŮZKUMU TRHU (viz příloha)</t>
  </si>
  <si>
    <t>beko DSN26420X</t>
  </si>
  <si>
    <t>766-125</t>
  </si>
  <si>
    <t>Elektrická trouba vestavná 108/09,205/09</t>
  </si>
  <si>
    <t>beko BCM 15400 XG</t>
  </si>
  <si>
    <t>766-126</t>
  </si>
  <si>
    <t>Varná deska - indukční 108/09,205/09</t>
  </si>
  <si>
    <t>beko HII64200AT</t>
  </si>
  <si>
    <t>766-127</t>
  </si>
  <si>
    <t>Vestavná lednice s mrazákem (objem 175 l +65 l) 108/09,205/09</t>
  </si>
  <si>
    <t>beko BCN130001</t>
  </si>
  <si>
    <t>766-128</t>
  </si>
  <si>
    <t>Vestavná mikrovlná trouba 108/09,205/09</t>
  </si>
  <si>
    <t>beko MGB25333WG</t>
  </si>
  <si>
    <t>766-129</t>
  </si>
  <si>
    <t>Odsavač par výsuvný 108/09,205/09</t>
  </si>
  <si>
    <t>Electrolux EFP6500X nerez</t>
  </si>
  <si>
    <t>766-130</t>
  </si>
  <si>
    <t>Jídelní stůl 1200x800x750mm 108/10,205/10</t>
  </si>
  <si>
    <t>766-131</t>
  </si>
  <si>
    <t>Jídelní židle plast+ kov 108/11,205/11</t>
  </si>
  <si>
    <t xml:space="preserve">CENA BYLA STANOVENA NA ZÁKLADĚ PRŮZKUMU TRHU (viz příloha) </t>
  </si>
  <si>
    <t>1.np:9</t>
  </si>
  <si>
    <t>2.np:9</t>
  </si>
  <si>
    <t>766-132</t>
  </si>
  <si>
    <t>Skříňka 600x400x850mm 1.2.0114</t>
  </si>
  <si>
    <t>766-133</t>
  </si>
  <si>
    <t>Skříňka 4 dveř. s policemi 1000x400x1800mm 1.1.0203</t>
  </si>
  <si>
    <t>766-134</t>
  </si>
  <si>
    <t>Regál s policí 1000x400x1800mm 205/13</t>
  </si>
  <si>
    <t>766-135</t>
  </si>
  <si>
    <t>Rychlovarná konvice nerez 1,7l 302/01,304/03</t>
  </si>
  <si>
    <t>766-136</t>
  </si>
  <si>
    <t>Skříňka 1000x600x850mm, 2 dveř. 304/01,306/01</t>
  </si>
  <si>
    <t>766-137</t>
  </si>
  <si>
    <t>Skříňka 1000x600x1800mm, 2 dveř. 1.2.0304</t>
  </si>
  <si>
    <t>766-138</t>
  </si>
  <si>
    <t>Psací stůl 1800x700x750mm 304/04,306/03</t>
  </si>
  <si>
    <t>766-139</t>
  </si>
  <si>
    <t>Zasedací stůl 1800x800x750mm 1.5.0304</t>
  </si>
  <si>
    <t>766-140</t>
  </si>
  <si>
    <t>Konferenční židle 1.7.0304</t>
  </si>
  <si>
    <t>766-141</t>
  </si>
  <si>
    <t>Skříňka s výsuv roletou, 1000x400x1800mm 1.2.0306</t>
  </si>
  <si>
    <t>766-142</t>
  </si>
  <si>
    <t xml:space="preserve">Stolní lampa LED </t>
  </si>
  <si>
    <t>Typ. vzor: Eglo 75208 - LED stolní lampa IMOLA 1xLED/0,64W/USB</t>
  </si>
  <si>
    <t>766414133V</t>
  </si>
  <si>
    <t>Obložení stěn pl. do 5 m2, panely dýh. nad 1,5 m2 vč. dodávky desek lamino tl. 18mm</t>
  </si>
  <si>
    <t>cena zahrnuje dod.+montáž a veškerý materiál potřebný pro provedení obložení</t>
  </si>
  <si>
    <t>obložení stěn za postelemi:</t>
  </si>
  <si>
    <t>1.np 107-112/02:1,95*0,6*8</t>
  </si>
  <si>
    <t>2.np 206-211/01:1,95*0,6*8</t>
  </si>
  <si>
    <t>61581624.A</t>
  </si>
  <si>
    <t>Linka kuchyňská atypická dl. 405 cm vč. horních skříněk</t>
  </si>
  <si>
    <t>CENA BYLA STANOVENA APROXIMACÍ CENÍKOVÉ POLOŽKY.</t>
  </si>
  <si>
    <t>108/09:1</t>
  </si>
  <si>
    <t>61581624.A1</t>
  </si>
  <si>
    <t>Linka kuchyňská atypická dl. 510 cm vč. horních skříněk</t>
  </si>
  <si>
    <t>205/09:1</t>
  </si>
  <si>
    <t>6158162V1</t>
  </si>
  <si>
    <t>Linka kuchyňská atypická 90 cm</t>
  </si>
  <si>
    <t>302/01:1</t>
  </si>
  <si>
    <t>6158162V2</t>
  </si>
  <si>
    <t>Linka kuchyňská atypická 110 cm</t>
  </si>
  <si>
    <t>302/03:1</t>
  </si>
  <si>
    <t>doprava a montáž nábytku:382</t>
  </si>
  <si>
    <t>2018/12,k  Nábytkové vybavení</t>
  </si>
  <si>
    <t>Slepý rozpočet stavby</t>
  </si>
  <si>
    <t>Hakenova  716/18</t>
  </si>
  <si>
    <t>Znojmo</t>
  </si>
  <si>
    <t>66902</t>
  </si>
  <si>
    <t>Výkaz výměr stavebního objektu:</t>
  </si>
  <si>
    <t>Stavba:</t>
  </si>
  <si>
    <t>Stavební úpravy objektu Na Návrší č. 3, Znojmo</t>
  </si>
  <si>
    <t>parc. Č. 2842/1, 2843</t>
  </si>
  <si>
    <t>Objekt:</t>
  </si>
  <si>
    <t xml:space="preserve">Vnitřní el. instalace </t>
  </si>
  <si>
    <t>Rekapitulace montážních prací</t>
  </si>
  <si>
    <t>Revize</t>
  </si>
  <si>
    <t>Montážní práce - vnitřní el. instalace</t>
  </si>
  <si>
    <t>Materiál - vnitřní el. instalace</t>
  </si>
  <si>
    <t>Svítidla</t>
  </si>
  <si>
    <t>Rozvaděče</t>
  </si>
  <si>
    <t>Pomocné práce</t>
  </si>
  <si>
    <t>Celkem:</t>
  </si>
  <si>
    <t>Celkem (dodávka + montáž + revize) :</t>
  </si>
  <si>
    <t>(bez DPH)</t>
  </si>
  <si>
    <t>Revize:</t>
  </si>
  <si>
    <t>Množství</t>
  </si>
  <si>
    <t>Cena</t>
  </si>
  <si>
    <t>Celkem</t>
  </si>
  <si>
    <t>Výchozí revize el. rozvodů (1mil. Kč)</t>
  </si>
  <si>
    <t>Demontáž stáv. el. instalace</t>
  </si>
  <si>
    <t>hod.</t>
  </si>
  <si>
    <t>Úpravy a napojení stáv. obvodů+DT</t>
  </si>
  <si>
    <t>Součet:</t>
  </si>
  <si>
    <t>Vnitřní el. instalace</t>
  </si>
  <si>
    <t>Montážní práce</t>
  </si>
  <si>
    <t>Materiál</t>
  </si>
  <si>
    <t>Trubka elektroinst. tuhá 25mm</t>
  </si>
  <si>
    <t>Trubka elektroinst. ohebná toy25mm</t>
  </si>
  <si>
    <t>PVC žlab s víkem 24x22mm</t>
  </si>
  <si>
    <t>Drátěný žlab  50x60mm vč. konzol</t>
  </si>
  <si>
    <t>Krabice 68mm s víčkem (KO68)</t>
  </si>
  <si>
    <t>Krabice 97mm s víčkem (KO97)</t>
  </si>
  <si>
    <t>Krabice 125mm s víčkem (KO125)</t>
  </si>
  <si>
    <t>Krabice 250mm s víčkem (KT250)</t>
  </si>
  <si>
    <t>Krabice 68mm přístrojová (KP68)</t>
  </si>
  <si>
    <t>Krabice 68mm s víčkem a svorkovnicí (KR68)</t>
  </si>
  <si>
    <t>Krabice 97mm s víčkem a svorkovnicí (KR97)</t>
  </si>
  <si>
    <t>Krabice s víčk. a svork.100x100 (plast. IP44)</t>
  </si>
  <si>
    <t>Spínač polozapuštěný řaz. 1, IP20 (V1)</t>
  </si>
  <si>
    <t>Spínač polozapuštěný řaz. 5, IP20 (V5)</t>
  </si>
  <si>
    <t>Spínač polozapuštěný řaz. 6, IP20 (V6)</t>
  </si>
  <si>
    <t>Spínač polozapuštěný řaz. 7, IP20 (V7)</t>
  </si>
  <si>
    <t>Spínač nástěnný řaz. 1, IP44 (V01)</t>
  </si>
  <si>
    <t>Spínač nástěnný řaz. 5, IP44 (V05)</t>
  </si>
  <si>
    <t>Spínač nástěnný řaz. 6, IP44 (V06)</t>
  </si>
  <si>
    <t>Sporáková přípojka p.o., IP20, 25A, 400V (V25)</t>
  </si>
  <si>
    <t>Zásuvka domovní polozapuštěná 2P+Z (Z1)</t>
  </si>
  <si>
    <t>Zásuvka domovní polozap. dvojitá 2x2P+Z (Z2)</t>
  </si>
  <si>
    <t>Zás. dom. polozap. dvojitá 2x2P+Z s přep.o.(Z2P)</t>
  </si>
  <si>
    <t>Zásuvka nástěnná 2P+Z, IP44 (Z01)</t>
  </si>
  <si>
    <t>Zásuvka nástěnná 3+PE+N, 16A, 400V, IP44 (Z16)</t>
  </si>
  <si>
    <t>Zásuvka účastnická TV</t>
  </si>
  <si>
    <t>Zásuvka PC dvojitá RJ6</t>
  </si>
  <si>
    <t>Vodič uzemňovací CYA1PEx6</t>
  </si>
  <si>
    <t>Vodič uzemňovací CYA1PEx16</t>
  </si>
  <si>
    <t>Kabel CYKY-O 3x1,5 ulož. volně</t>
  </si>
  <si>
    <t>Kabel CYKY-J 3x1,5 ulož. volně</t>
  </si>
  <si>
    <t>Kabel CYKY-J 5x1,5 ulož. volně</t>
  </si>
  <si>
    <t>Kabel CYKY-J 3x2,5 ulož. volně</t>
  </si>
  <si>
    <t>Kabel CYKY-J 5x2,5 ulož. volně</t>
  </si>
  <si>
    <t>Kabel CYKY-J 5x6 ulož. volně</t>
  </si>
  <si>
    <t>Kabel CYKY-J 4x16 ulož. volně</t>
  </si>
  <si>
    <t>Šňůra CGSG-J 5x2,5 ulož. volně</t>
  </si>
  <si>
    <t>Kabel UTP CAT6</t>
  </si>
  <si>
    <t>Kabel koaxiální 75Ohm</t>
  </si>
  <si>
    <t>Osazení hmoždinek 8mm</t>
  </si>
  <si>
    <t>Výstražná tab. č. 0146 do koupelny</t>
  </si>
  <si>
    <t>Svorka pospojování "Bernard"</t>
  </si>
  <si>
    <t>Zapojení vodičů v rozvaděčích do 2,5mm2</t>
  </si>
  <si>
    <t>-</t>
  </si>
  <si>
    <t>Zapojení vodičů v rozvaděčích do 6mm2</t>
  </si>
  <si>
    <t>Zapojení vodičů v rozvaděčích do 25mm2</t>
  </si>
  <si>
    <t>Montáž rozvaděče do 25kg</t>
  </si>
  <si>
    <t>Montáž rozvaděče do 50kg</t>
  </si>
  <si>
    <t>Montáž svítidla EL1</t>
  </si>
  <si>
    <t>Montáž svítidla EL2</t>
  </si>
  <si>
    <t>Montáž svítidla EL3</t>
  </si>
  <si>
    <t>Montáž svítidla EL4</t>
  </si>
  <si>
    <t>Montáž svítidla EL5</t>
  </si>
  <si>
    <t>Montáž svítidla EL6</t>
  </si>
  <si>
    <t>Montáž svítidla EL7</t>
  </si>
  <si>
    <t>Montáž svítidla EL8</t>
  </si>
  <si>
    <t>Montáž svítidla EL9</t>
  </si>
  <si>
    <t>Montáž svítidla EL10</t>
  </si>
  <si>
    <t>Montáž svítidla EL11</t>
  </si>
  <si>
    <t>Ventilátor s doběhem 230V, 25W</t>
  </si>
  <si>
    <t>Odsavač par 230V</t>
  </si>
  <si>
    <t>Pojistková skříň SS100</t>
  </si>
  <si>
    <t>Pojistka PNA2 63A</t>
  </si>
  <si>
    <t>Sběrnice HOP</t>
  </si>
  <si>
    <t>Hlásič požáru vč. baterií</t>
  </si>
  <si>
    <t>Svorka SZ</t>
  </si>
  <si>
    <t>Součet montáž:</t>
  </si>
  <si>
    <t>Součet materiál:</t>
  </si>
  <si>
    <t>Prořez (5%-m):</t>
  </si>
  <si>
    <t>Podružný materiál (5%-ks):</t>
  </si>
  <si>
    <t>Materiál celkem:</t>
  </si>
  <si>
    <t>Svítidlo EL1</t>
  </si>
  <si>
    <t>Svítidlo EL2</t>
  </si>
  <si>
    <t>Svítidlo EL3</t>
  </si>
  <si>
    <t>Svítidlo EL4</t>
  </si>
  <si>
    <t>Svítidlo EL5</t>
  </si>
  <si>
    <t>Svítidlo EL6</t>
  </si>
  <si>
    <t>Svítidlo EL7</t>
  </si>
  <si>
    <t>Svítidlo EL8</t>
  </si>
  <si>
    <t>Svítidlo EL9</t>
  </si>
  <si>
    <t>Svítidlo EL10</t>
  </si>
  <si>
    <t>Svítidlo EL11</t>
  </si>
  <si>
    <t>Svítidla budou dodána kompletní, vč. světelných zdrojů apod.</t>
  </si>
  <si>
    <t>K nouzovým svítidlům dodat piktogramy se směrem úniku.</t>
  </si>
  <si>
    <t>Svítidla celkem:</t>
  </si>
  <si>
    <t>Rozvaděč RE</t>
  </si>
  <si>
    <t>Skříň oceloplech. Z500x700x250mm</t>
  </si>
  <si>
    <t>Místo pro elektroměr 3f</t>
  </si>
  <si>
    <t>Místo pro HDO</t>
  </si>
  <si>
    <t>Jistič B2/1</t>
  </si>
  <si>
    <t>Jistič B40/3</t>
  </si>
  <si>
    <t>Napájecí lišta</t>
  </si>
  <si>
    <t>Nul. lišta</t>
  </si>
  <si>
    <t xml:space="preserve">Bezp. tabulka </t>
  </si>
  <si>
    <t>Nápis na dveře - počet písmen</t>
  </si>
  <si>
    <t>Obal na schema</t>
  </si>
  <si>
    <t>Rozvaděč R1</t>
  </si>
  <si>
    <t xml:space="preserve">Skříň plech. Z550x700x150mm s dveřmi </t>
  </si>
  <si>
    <t>Jistič B6/1</t>
  </si>
  <si>
    <t>Jistič B16/1</t>
  </si>
  <si>
    <t>Jistič B16/3</t>
  </si>
  <si>
    <t>Jistič B20/3</t>
  </si>
  <si>
    <t>Proudový chránič s jističem FI10/003/2</t>
  </si>
  <si>
    <t>Proudový chránič FI40/003/4</t>
  </si>
  <si>
    <t>Spínač 40A, 400V stř. na DIN</t>
  </si>
  <si>
    <t>Přepěťová ochrana typu SPD T1 a T2</t>
  </si>
  <si>
    <t>Síť. napaječ dom. telefonů</t>
  </si>
  <si>
    <t>Rozvaděč R01</t>
  </si>
  <si>
    <t xml:space="preserve">Skříň plast. Z350x670x100mm s dveřmi </t>
  </si>
  <si>
    <t>Proudový chránič FI25/003/4</t>
  </si>
  <si>
    <t>Spínač 25A, 400V stř. na DIN</t>
  </si>
  <si>
    <t>Rozvaděč R2</t>
  </si>
  <si>
    <t>Rozvaděč R3</t>
  </si>
  <si>
    <t>Jistič C16/1</t>
  </si>
  <si>
    <t>Rozvaděč Rk</t>
  </si>
  <si>
    <t xml:space="preserve">Skříň plast. P350x530x100mm s dveřmi </t>
  </si>
  <si>
    <t>Jistič B13/1</t>
  </si>
  <si>
    <t>Rekapitulace rozvaděčů</t>
  </si>
  <si>
    <t>Dopravné:</t>
  </si>
  <si>
    <t>Dodávka celkem:</t>
  </si>
  <si>
    <t>Pomocné zednické práce</t>
  </si>
  <si>
    <t>Vysekání drážek, kapes, provedení průrazů,</t>
  </si>
  <si>
    <t>úprava výklenků pro rozvaděče a pojistkovou skříň vč. osazení skříně</t>
  </si>
  <si>
    <t>vč. zaomítání</t>
  </si>
  <si>
    <t>Pozn.</t>
  </si>
  <si>
    <t>Rozpočet je vyhotoven v rozsahu dle projektu vnitřní el. instalace.</t>
  </si>
  <si>
    <t>Elektroinstalace</t>
  </si>
  <si>
    <t>2018/12 Elektroinstalace</t>
  </si>
  <si>
    <t>pod pozednicí :0,1*(4+9,5+4,6)*2</t>
  </si>
  <si>
    <t>parapety "imitace dřeva" - pro šířku do 500 mm: délka celkem 3,00 m                                                                                             pro šířku  do 400 mm:  délka celkem  43,10 m                                                                                                   parapety z keramických dlažeb (včetně dodávky materiálu) v celk. ploše: 11.60 m2</t>
  </si>
  <si>
    <r>
      <t xml:space="preserve">specifikace - </t>
    </r>
    <r>
      <rPr>
        <sz val="8"/>
        <color rgb="FFFF0000"/>
        <rFont val="Arial"/>
        <family val="2"/>
      </rPr>
      <t>podomítková schránka z purenitu, zapuštěné vodící lišty, lamely šířky 500 mm z hliníkového plechu, barva stříbrná</t>
    </r>
  </si>
  <si>
    <t>61165611.R</t>
  </si>
  <si>
    <t>Dveře protipožární EI30 plné 80x197 cm CPL 0,2</t>
  </si>
  <si>
    <t>61165612.R</t>
  </si>
  <si>
    <t>Dveře protipožární EI30 plné 90x197 cm CPL 0,2</t>
  </si>
  <si>
    <t>611813102.R</t>
  </si>
  <si>
    <t>Zárubeň obkladová OKZ š. 70 cm/stěna 6-17 cm fólie</t>
  </si>
  <si>
    <t>611813103.R</t>
  </si>
  <si>
    <t>Zárubeň obkladová OKZ š. 80 cm/stěna 6-17 cm fólie</t>
  </si>
  <si>
    <t>611601202.R</t>
  </si>
  <si>
    <t>Dveře vnitřní CPL 0,2 KLASIK plné 1kř. 70x197 cm</t>
  </si>
  <si>
    <t>611601203.R</t>
  </si>
  <si>
    <t>Dveře vnitřní CPL 0,2 KLASIK plné 1kř. 80x197 cm</t>
  </si>
  <si>
    <t>61160622.R</t>
  </si>
  <si>
    <t>Dveře vnitřní CPL KLASIK 2/3 sklo 1kř. 80x197 cm sklo: kůra-čiré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</si>
</sst>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&quot;Kč&quot;"/>
  </numFmts>
  <fonts count="25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58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6" fontId="15" fillId="0" borderId="0" xfId="20" applyNumberFormat="1" applyFont="1" applyAlignment="1">
      <alignment wrapText="1"/>
      <protection/>
    </xf>
    <xf numFmtId="4" fontId="21" fillId="5" borderId="54" xfId="20" applyNumberFormat="1" applyFont="1" applyFill="1" applyBorder="1" applyAlignment="1">
      <alignment horizontal="right" wrapText="1"/>
      <protection/>
    </xf>
    <xf numFmtId="20" fontId="15" fillId="0" borderId="0" xfId="20" applyNumberFormat="1" applyFont="1" applyAlignment="1">
      <alignment wrapText="1"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4" fontId="1" fillId="0" borderId="0" xfId="21" applyNumberFormat="1">
      <alignment/>
      <protection/>
    </xf>
    <xf numFmtId="0" fontId="1" fillId="0" borderId="0" xfId="21" applyFont="1">
      <alignment/>
      <protection/>
    </xf>
    <xf numFmtId="4" fontId="1" fillId="0" borderId="0" xfId="21" applyNumberFormat="1" applyFont="1">
      <alignment/>
      <protection/>
    </xf>
    <xf numFmtId="169" fontId="1" fillId="0" borderId="0" xfId="21" applyNumberFormat="1">
      <alignment/>
      <protection/>
    </xf>
    <xf numFmtId="0" fontId="22" fillId="0" borderId="0" xfId="21" applyFont="1">
      <alignment/>
      <protection/>
    </xf>
    <xf numFmtId="167" fontId="7" fillId="0" borderId="0" xfId="21" applyNumberFormat="1" applyFont="1">
      <alignment/>
      <protection/>
    </xf>
    <xf numFmtId="167" fontId="23" fillId="0" borderId="0" xfId="21" applyNumberFormat="1" applyFont="1">
      <alignment/>
      <protection/>
    </xf>
    <xf numFmtId="4" fontId="23" fillId="0" borderId="0" xfId="21" applyNumberFormat="1" applyFont="1">
      <alignment/>
      <protection/>
    </xf>
    <xf numFmtId="0" fontId="23" fillId="0" borderId="0" xfId="21" applyFont="1">
      <alignment/>
      <protection/>
    </xf>
    <xf numFmtId="0" fontId="1" fillId="0" borderId="0" xfId="21" applyNumberFormat="1" applyAlignment="1">
      <alignment horizontal="left"/>
      <protection/>
    </xf>
    <xf numFmtId="0" fontId="1" fillId="0" borderId="0" xfId="21" applyAlignment="1">
      <alignment horizontal="left"/>
      <protection/>
    </xf>
    <xf numFmtId="2" fontId="1" fillId="0" borderId="0" xfId="21" applyNumberFormat="1">
      <alignment/>
      <protection/>
    </xf>
    <xf numFmtId="4" fontId="1" fillId="0" borderId="0" xfId="21" applyNumberFormat="1" applyAlignment="1">
      <alignment horizontal="center"/>
      <protection/>
    </xf>
    <xf numFmtId="4" fontId="1" fillId="0" borderId="0" xfId="21" applyNumberFormat="1" applyAlignment="1">
      <alignment horizontal="right"/>
      <protection/>
    </xf>
    <xf numFmtId="4" fontId="23" fillId="0" borderId="0" xfId="21" applyNumberFormat="1" applyFont="1" applyAlignment="1">
      <alignment horizontal="right"/>
      <protection/>
    </xf>
    <xf numFmtId="0" fontId="1" fillId="0" borderId="0" xfId="21" applyFont="1" applyAlignment="1">
      <alignment horizontal="left"/>
      <protection/>
    </xf>
    <xf numFmtId="4" fontId="24" fillId="5" borderId="54" xfId="20" applyNumberFormat="1" applyFont="1" applyFill="1" applyBorder="1" applyAlignment="1">
      <alignment horizontal="right" wrapText="1"/>
      <protection/>
    </xf>
    <xf numFmtId="4" fontId="24" fillId="0" borderId="14" xfId="20" applyNumberFormat="1" applyFont="1" applyBorder="1" applyAlignment="1">
      <alignment horizontal="right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6" fillId="5" borderId="64" xfId="20" applyNumberFormat="1" applyFont="1" applyFill="1" applyBorder="1" applyAlignment="1">
      <alignment horizontal="left" wrapText="1"/>
      <protection/>
    </xf>
    <xf numFmtId="49" fontId="17" fillId="0" borderId="65" xfId="0" applyNumberFormat="1" applyFont="1" applyBorder="1" applyAlignment="1">
      <alignment horizontal="left" wrapText="1"/>
    </xf>
    <xf numFmtId="49" fontId="21" fillId="5" borderId="64" xfId="20" applyNumberFormat="1" applyFont="1" applyFill="1" applyBorder="1" applyAlignment="1">
      <alignment horizontal="left" wrapText="1"/>
      <protection/>
    </xf>
    <xf numFmtId="0" fontId="24" fillId="5" borderId="4" xfId="20" applyNumberFormat="1" applyFont="1" applyFill="1" applyBorder="1" applyAlignment="1">
      <alignment horizontal="left" wrapText="1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11"/>
  <sheetViews>
    <sheetView showGridLines="0" zoomScaleSheetLayoutView="75" workbookViewId="0" topLeftCell="B40">
      <selection activeCell="H49" sqref="H49"/>
    </sheetView>
  </sheetViews>
  <sheetFormatPr defaultColWidth="9.1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625" style="1" customWidth="1"/>
    <col min="5" max="5" width="6.875" style="1" customWidth="1"/>
    <col min="6" max="6" width="13.125" style="1" customWidth="1"/>
    <col min="7" max="7" width="12.50390625" style="2" customWidth="1"/>
    <col min="8" max="8" width="13.50390625" style="1" customWidth="1"/>
    <col min="9" max="9" width="11.50390625" style="2" customWidth="1"/>
    <col min="10" max="10" width="7.00390625" style="2" customWidth="1"/>
    <col min="11" max="15" width="10.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2651</v>
      </c>
      <c r="E2" s="5"/>
      <c r="F2" s="4"/>
      <c r="G2" s="6"/>
      <c r="H2" s="7" t="s">
        <v>0</v>
      </c>
      <c r="I2" s="8">
        <f ca="1">TODAY()</f>
        <v>43509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128</v>
      </c>
      <c r="H7" s="18" t="s">
        <v>4</v>
      </c>
      <c r="J7" s="17"/>
      <c r="K7" s="17"/>
    </row>
    <row r="8" spans="4:11" ht="12.75">
      <c r="D8" s="17" t="s">
        <v>2652</v>
      </c>
      <c r="H8" s="18" t="s">
        <v>5</v>
      </c>
      <c r="J8" s="17"/>
      <c r="K8" s="17"/>
    </row>
    <row r="9" spans="3:10" ht="12.75">
      <c r="C9" s="18" t="s">
        <v>2654</v>
      </c>
      <c r="D9" s="17" t="s">
        <v>2653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18">
        <f>ROUND(G36,0)</f>
        <v>0</v>
      </c>
      <c r="J19" s="319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20">
        <f>ROUND(I19*D20/100,0)</f>
        <v>0</v>
      </c>
      <c r="J20" s="321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20">
        <f>ROUND(H36,0)</f>
        <v>0</v>
      </c>
      <c r="J21" s="321"/>
      <c r="K21" s="34"/>
    </row>
    <row r="22" spans="2:11" ht="13.8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22">
        <f>ROUND(I21*D21/100,0)</f>
        <v>0</v>
      </c>
      <c r="J22" s="323"/>
      <c r="K22" s="34"/>
    </row>
    <row r="23" spans="2:11" ht="16.2" thickBot="1">
      <c r="B23" s="39" t="s">
        <v>14</v>
      </c>
      <c r="C23" s="40"/>
      <c r="D23" s="40"/>
      <c r="E23" s="41"/>
      <c r="F23" s="42"/>
      <c r="G23" s="43"/>
      <c r="H23" s="43"/>
      <c r="I23" s="324">
        <f>SUM(I19:I22)</f>
        <v>0</v>
      </c>
      <c r="J23" s="325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107</v>
      </c>
      <c r="C30" s="53" t="s">
        <v>108</v>
      </c>
      <c r="D30" s="54"/>
      <c r="E30" s="55"/>
      <c r="F30" s="56">
        <f>G30+H30+I30</f>
        <v>0</v>
      </c>
      <c r="G30" s="57">
        <f>'00 201812 KL'!C23</f>
        <v>0</v>
      </c>
      <c r="H30" s="58">
        <v>0</v>
      </c>
      <c r="I30" s="58">
        <f aca="true" t="shared" si="0" ref="I30:I35">(G30*SazbaDPH1)/100+(H30*SazbaDPH2)/100</f>
        <v>0</v>
      </c>
      <c r="J30" s="59" t="str">
        <f aca="true" t="shared" si="1" ref="J30:J35">IF(CelkemObjekty=0,"",F30/CelkemObjekty*100)</f>
        <v/>
      </c>
    </row>
    <row r="31" spans="2:10" ht="12.75">
      <c r="B31" s="60" t="s">
        <v>130</v>
      </c>
      <c r="C31" s="61" t="s">
        <v>131</v>
      </c>
      <c r="D31" s="62"/>
      <c r="E31" s="63"/>
      <c r="F31" s="64">
        <f aca="true" t="shared" si="2" ref="F31:F35">G31+H31+I31</f>
        <v>0</v>
      </c>
      <c r="G31" s="65">
        <f>'01 201812,k KL'!C23</f>
        <v>0</v>
      </c>
      <c r="H31" s="66">
        <v>0</v>
      </c>
      <c r="I31" s="66">
        <f t="shared" si="0"/>
        <v>0</v>
      </c>
      <c r="J31" s="59" t="str">
        <f t="shared" si="1"/>
        <v/>
      </c>
    </row>
    <row r="32" spans="2:10" ht="12.75">
      <c r="B32" s="60" t="s">
        <v>1799</v>
      </c>
      <c r="C32" s="61" t="s">
        <v>1800</v>
      </c>
      <c r="D32" s="62"/>
      <c r="E32" s="63"/>
      <c r="F32" s="64">
        <f t="shared" si="2"/>
        <v>0</v>
      </c>
      <c r="G32" s="65">
        <f>'02 201812,k KL'!C23</f>
        <v>0</v>
      </c>
      <c r="H32" s="66">
        <v>0</v>
      </c>
      <c r="I32" s="66">
        <f t="shared" si="0"/>
        <v>0</v>
      </c>
      <c r="J32" s="59" t="str">
        <f t="shared" si="1"/>
        <v/>
      </c>
    </row>
    <row r="33" spans="2:10" ht="12.75">
      <c r="B33" s="60" t="s">
        <v>2069</v>
      </c>
      <c r="C33" s="61" t="s">
        <v>2070</v>
      </c>
      <c r="D33" s="62"/>
      <c r="E33" s="63"/>
      <c r="F33" s="64">
        <f t="shared" si="2"/>
        <v>0</v>
      </c>
      <c r="G33" s="65">
        <f>'03 201812,k KL'!C23</f>
        <v>0</v>
      </c>
      <c r="H33" s="66">
        <v>0</v>
      </c>
      <c r="I33" s="66">
        <f t="shared" si="0"/>
        <v>0</v>
      </c>
      <c r="J33" s="59" t="str">
        <f t="shared" si="1"/>
        <v/>
      </c>
    </row>
    <row r="34" spans="2:10" ht="12.75">
      <c r="B34" s="60" t="s">
        <v>2504</v>
      </c>
      <c r="C34" s="61" t="s">
        <v>2809</v>
      </c>
      <c r="D34" s="62"/>
      <c r="E34" s="63"/>
      <c r="F34" s="64">
        <f t="shared" si="2"/>
        <v>0</v>
      </c>
      <c r="G34" s="65">
        <f>'04 201812 KL'!C23</f>
        <v>0</v>
      </c>
      <c r="H34" s="66">
        <v>0</v>
      </c>
      <c r="I34" s="66">
        <f t="shared" si="0"/>
        <v>0</v>
      </c>
      <c r="J34" s="59" t="str">
        <f t="shared" si="1"/>
        <v/>
      </c>
    </row>
    <row r="35" spans="2:10" ht="12.75">
      <c r="B35" s="60" t="s">
        <v>2507</v>
      </c>
      <c r="C35" s="61" t="s">
        <v>2508</v>
      </c>
      <c r="D35" s="62"/>
      <c r="E35" s="63"/>
      <c r="F35" s="64">
        <f t="shared" si="2"/>
        <v>0</v>
      </c>
      <c r="G35" s="65">
        <v>0</v>
      </c>
      <c r="H35" s="66">
        <f>'05 201812,k KL'!C23</f>
        <v>0</v>
      </c>
      <c r="I35" s="66">
        <f t="shared" si="0"/>
        <v>0</v>
      </c>
      <c r="J35" s="59" t="str">
        <f t="shared" si="1"/>
        <v/>
      </c>
    </row>
    <row r="36" spans="2:10" ht="17.25" customHeight="1">
      <c r="B36" s="68" t="s">
        <v>19</v>
      </c>
      <c r="C36" s="69"/>
      <c r="D36" s="70"/>
      <c r="E36" s="71"/>
      <c r="F36" s="72">
        <f>SUM(F30:F35)</f>
        <v>0</v>
      </c>
      <c r="G36" s="72">
        <f>SUM(G30:G35)</f>
        <v>0</v>
      </c>
      <c r="H36" s="72">
        <f>SUM(H30:H35)</f>
        <v>0</v>
      </c>
      <c r="I36" s="72">
        <f>SUM(I30:I35)</f>
        <v>0</v>
      </c>
      <c r="J36" s="73" t="str">
        <f aca="true" t="shared" si="3" ref="J36">IF(CelkemObjekty=0,"",F36/CelkemObjekty*100)</f>
        <v/>
      </c>
    </row>
    <row r="37" spans="2:11" ht="12.75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 ht="9.75" customHeight="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 ht="7.5" customHeight="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 ht="17.4">
      <c r="B40" s="13" t="s">
        <v>20</v>
      </c>
      <c r="C40" s="45"/>
      <c r="D40" s="45"/>
      <c r="E40" s="45"/>
      <c r="F40" s="45"/>
      <c r="G40" s="45"/>
      <c r="H40" s="45"/>
      <c r="I40" s="45"/>
      <c r="J40" s="45"/>
      <c r="K40" s="74"/>
    </row>
    <row r="41" ht="12.75">
      <c r="K41" s="74"/>
    </row>
    <row r="42" spans="2:10" ht="26.4">
      <c r="B42" s="75" t="s">
        <v>21</v>
      </c>
      <c r="C42" s="76" t="s">
        <v>22</v>
      </c>
      <c r="D42" s="48"/>
      <c r="E42" s="49"/>
      <c r="F42" s="50" t="s">
        <v>17</v>
      </c>
      <c r="G42" s="51" t="str">
        <f>CONCATENATE("Základ DPH ",SazbaDPH1," %")</f>
        <v>Základ DPH 15 %</v>
      </c>
      <c r="H42" s="50" t="str">
        <f>CONCATENATE("Základ DPH ",SazbaDPH2," %")</f>
        <v>Základ DPH 21 %</v>
      </c>
      <c r="I42" s="51" t="s">
        <v>18</v>
      </c>
      <c r="J42" s="50" t="s">
        <v>12</v>
      </c>
    </row>
    <row r="43" spans="2:10" ht="12.75">
      <c r="B43" s="77" t="s">
        <v>107</v>
      </c>
      <c r="C43" s="78" t="s">
        <v>129</v>
      </c>
      <c r="D43" s="54"/>
      <c r="E43" s="55"/>
      <c r="F43" s="56">
        <f>G43+H43+I43</f>
        <v>0</v>
      </c>
      <c r="G43" s="57">
        <f>G30</f>
        <v>0</v>
      </c>
      <c r="H43" s="58">
        <v>0</v>
      </c>
      <c r="I43" s="65">
        <f aca="true" t="shared" si="4" ref="I43:I48">(G43*SazbaDPH1)/100+(H43*SazbaDPH2)/100</f>
        <v>0</v>
      </c>
      <c r="J43" s="59" t="str">
        <f aca="true" t="shared" si="5" ref="J43:J48">IF(CelkemObjekty=0,"",F43/CelkemObjekty*100)</f>
        <v/>
      </c>
    </row>
    <row r="44" spans="2:10" ht="12.75">
      <c r="B44" s="79" t="s">
        <v>130</v>
      </c>
      <c r="C44" s="80" t="s">
        <v>1798</v>
      </c>
      <c r="D44" s="62"/>
      <c r="E44" s="63"/>
      <c r="F44" s="64">
        <f aca="true" t="shared" si="6" ref="F44:F48">G44+H44+I44</f>
        <v>0</v>
      </c>
      <c r="G44" s="65">
        <f>G31</f>
        <v>0</v>
      </c>
      <c r="H44" s="66">
        <v>0</v>
      </c>
      <c r="I44" s="65">
        <f t="shared" si="4"/>
        <v>0</v>
      </c>
      <c r="J44" s="59" t="str">
        <f t="shared" si="5"/>
        <v/>
      </c>
    </row>
    <row r="45" spans="2:10" ht="12.75">
      <c r="B45" s="79" t="s">
        <v>1799</v>
      </c>
      <c r="C45" s="80" t="s">
        <v>2068</v>
      </c>
      <c r="D45" s="62"/>
      <c r="E45" s="63"/>
      <c r="F45" s="64">
        <f t="shared" si="6"/>
        <v>0</v>
      </c>
      <c r="G45" s="65">
        <f>G32</f>
        <v>0</v>
      </c>
      <c r="H45" s="66">
        <v>0</v>
      </c>
      <c r="I45" s="65">
        <f t="shared" si="4"/>
        <v>0</v>
      </c>
      <c r="J45" s="59" t="str">
        <f t="shared" si="5"/>
        <v/>
      </c>
    </row>
    <row r="46" spans="2:10" ht="12.75">
      <c r="B46" s="79" t="s">
        <v>2069</v>
      </c>
      <c r="C46" s="80" t="s">
        <v>2503</v>
      </c>
      <c r="D46" s="62"/>
      <c r="E46" s="63"/>
      <c r="F46" s="64">
        <f t="shared" si="6"/>
        <v>0</v>
      </c>
      <c r="G46" s="65">
        <f>G33</f>
        <v>0</v>
      </c>
      <c r="H46" s="66">
        <v>0</v>
      </c>
      <c r="I46" s="65">
        <f t="shared" si="4"/>
        <v>0</v>
      </c>
      <c r="J46" s="59" t="str">
        <f t="shared" si="5"/>
        <v/>
      </c>
    </row>
    <row r="47" spans="2:10" ht="12.75">
      <c r="B47" s="79" t="s">
        <v>2504</v>
      </c>
      <c r="C47" s="80" t="s">
        <v>2810</v>
      </c>
      <c r="D47" s="62"/>
      <c r="E47" s="63"/>
      <c r="F47" s="64">
        <f t="shared" si="6"/>
        <v>0</v>
      </c>
      <c r="G47" s="65">
        <f>G34</f>
        <v>0</v>
      </c>
      <c r="H47" s="66">
        <v>0</v>
      </c>
      <c r="I47" s="65">
        <f t="shared" si="4"/>
        <v>0</v>
      </c>
      <c r="J47" s="59" t="str">
        <f t="shared" si="5"/>
        <v/>
      </c>
    </row>
    <row r="48" spans="2:10" ht="12.75">
      <c r="B48" s="79" t="s">
        <v>2507</v>
      </c>
      <c r="C48" s="80" t="s">
        <v>2650</v>
      </c>
      <c r="D48" s="62"/>
      <c r="E48" s="63"/>
      <c r="F48" s="64">
        <f t="shared" si="6"/>
        <v>0</v>
      </c>
      <c r="G48" s="65">
        <v>0</v>
      </c>
      <c r="H48" s="66">
        <f>H35</f>
        <v>0</v>
      </c>
      <c r="I48" s="65">
        <f t="shared" si="4"/>
        <v>0</v>
      </c>
      <c r="J48" s="59" t="str">
        <f t="shared" si="5"/>
        <v/>
      </c>
    </row>
    <row r="49" spans="2:10" ht="12.75">
      <c r="B49" s="68" t="s">
        <v>19</v>
      </c>
      <c r="C49" s="69"/>
      <c r="D49" s="70"/>
      <c r="E49" s="71"/>
      <c r="F49" s="72">
        <f>SUM(F43:F48)</f>
        <v>0</v>
      </c>
      <c r="G49" s="81">
        <f>SUM(G43:G48)</f>
        <v>0</v>
      </c>
      <c r="H49" s="72">
        <f>SUM(H43:H48)</f>
        <v>0</v>
      </c>
      <c r="I49" s="81">
        <f>SUM(I43:I48)</f>
        <v>0</v>
      </c>
      <c r="J49" s="73" t="str">
        <f aca="true" t="shared" si="7" ref="J49">IF(CelkemObjekty=0,"",F49/CelkemObjekty*100)</f>
        <v/>
      </c>
    </row>
    <row r="50" ht="9" customHeight="1"/>
    <row r="51" ht="6" customHeight="1"/>
    <row r="52" ht="3" customHeight="1"/>
    <row r="53" ht="6.75" customHeight="1"/>
    <row r="54" spans="2:10" ht="20.25" customHeight="1">
      <c r="B54" s="13" t="s">
        <v>23</v>
      </c>
      <c r="C54" s="45"/>
      <c r="D54" s="45"/>
      <c r="E54" s="45"/>
      <c r="F54" s="45"/>
      <c r="G54" s="45"/>
      <c r="H54" s="45"/>
      <c r="I54" s="45"/>
      <c r="J54" s="45"/>
    </row>
    <row r="55" ht="9" customHeight="1"/>
    <row r="56" spans="2:10" ht="12.75">
      <c r="B56" s="47" t="s">
        <v>24</v>
      </c>
      <c r="C56" s="48"/>
      <c r="D56" s="48"/>
      <c r="E56" s="50" t="s">
        <v>12</v>
      </c>
      <c r="F56" s="50" t="s">
        <v>25</v>
      </c>
      <c r="G56" s="51" t="s">
        <v>26</v>
      </c>
      <c r="H56" s="50" t="s">
        <v>27</v>
      </c>
      <c r="I56" s="51" t="s">
        <v>28</v>
      </c>
      <c r="J56" s="82" t="s">
        <v>29</v>
      </c>
    </row>
    <row r="57" spans="2:10" ht="12.75">
      <c r="B57" s="52" t="s">
        <v>110</v>
      </c>
      <c r="C57" s="53" t="s">
        <v>108</v>
      </c>
      <c r="D57" s="54"/>
      <c r="E57" s="83" t="str">
        <f aca="true" t="shared" si="8" ref="E57:E100">IF(SUM(SoucetDilu)=0,"",SUM(F57:J57)/SUM(SoucetDilu)*100)</f>
        <v/>
      </c>
      <c r="F57" s="58">
        <v>0</v>
      </c>
      <c r="G57" s="57">
        <v>0</v>
      </c>
      <c r="H57" s="58">
        <v>0</v>
      </c>
      <c r="I57" s="57">
        <v>0</v>
      </c>
      <c r="J57" s="58">
        <v>0</v>
      </c>
    </row>
    <row r="58" spans="2:10" ht="12.75">
      <c r="B58" s="60" t="s">
        <v>98</v>
      </c>
      <c r="C58" s="61" t="s">
        <v>99</v>
      </c>
      <c r="D58" s="62"/>
      <c r="E58" s="84" t="str">
        <f t="shared" si="8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168</v>
      </c>
      <c r="C59" s="61" t="s">
        <v>169</v>
      </c>
      <c r="D59" s="62"/>
      <c r="E59" s="84" t="str">
        <f t="shared" si="8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190</v>
      </c>
      <c r="C60" s="61" t="s">
        <v>191</v>
      </c>
      <c r="D60" s="62"/>
      <c r="E60" s="84" t="str">
        <f t="shared" si="8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382</v>
      </c>
      <c r="C61" s="61" t="s">
        <v>383</v>
      </c>
      <c r="D61" s="62"/>
      <c r="E61" s="84" t="str">
        <f t="shared" si="8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444</v>
      </c>
      <c r="C62" s="61" t="s">
        <v>445</v>
      </c>
      <c r="D62" s="62"/>
      <c r="E62" s="84" t="str">
        <f t="shared" si="8"/>
        <v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458</v>
      </c>
      <c r="C63" s="61" t="s">
        <v>459</v>
      </c>
      <c r="D63" s="62"/>
      <c r="E63" s="84" t="str">
        <f t="shared" si="8"/>
        <v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563</v>
      </c>
      <c r="C64" s="61" t="s">
        <v>564</v>
      </c>
      <c r="D64" s="62"/>
      <c r="E64" s="84" t="str">
        <f t="shared" si="8"/>
        <v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666</v>
      </c>
      <c r="C65" s="61" t="s">
        <v>667</v>
      </c>
      <c r="D65" s="62"/>
      <c r="E65" s="84" t="str">
        <f t="shared" si="8"/>
        <v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720</v>
      </c>
      <c r="C66" s="61" t="s">
        <v>721</v>
      </c>
      <c r="D66" s="62"/>
      <c r="E66" s="84" t="str">
        <f t="shared" si="8"/>
        <v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960</v>
      </c>
      <c r="C67" s="61" t="s">
        <v>961</v>
      </c>
      <c r="D67" s="62"/>
      <c r="E67" s="84" t="str">
        <f t="shared" si="8"/>
        <v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1002</v>
      </c>
      <c r="C68" s="61" t="s">
        <v>1003</v>
      </c>
      <c r="D68" s="62"/>
      <c r="E68" s="84" t="str">
        <f t="shared" si="8"/>
        <v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1032</v>
      </c>
      <c r="C69" s="61" t="s">
        <v>1033</v>
      </c>
      <c r="D69" s="62"/>
      <c r="E69" s="84" t="str">
        <f t="shared" si="8"/>
        <v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1841</v>
      </c>
      <c r="C70" s="67" t="s">
        <v>1842</v>
      </c>
      <c r="D70" s="62"/>
      <c r="E70" s="84" t="str">
        <f t="shared" si="8"/>
        <v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1910</v>
      </c>
      <c r="C71" s="67" t="s">
        <v>1911</v>
      </c>
      <c r="D71" s="62"/>
      <c r="E71" s="84" t="str">
        <f t="shared" si="8"/>
        <v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2101</v>
      </c>
      <c r="C72" s="67" t="s">
        <v>2102</v>
      </c>
      <c r="D72" s="62"/>
      <c r="E72" s="84" t="str">
        <f t="shared" si="8"/>
        <v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1092</v>
      </c>
      <c r="C73" s="61" t="s">
        <v>1093</v>
      </c>
      <c r="D73" s="62"/>
      <c r="E73" s="84" t="str">
        <f t="shared" si="8"/>
        <v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 ht="12.75">
      <c r="B74" s="60" t="s">
        <v>2115</v>
      </c>
      <c r="C74" s="67" t="s">
        <v>2116</v>
      </c>
      <c r="D74" s="62"/>
      <c r="E74" s="84" t="str">
        <f t="shared" si="8"/>
        <v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 ht="12.75">
      <c r="B75" s="60" t="s">
        <v>2171</v>
      </c>
      <c r="C75" s="67" t="s">
        <v>2172</v>
      </c>
      <c r="D75" s="62"/>
      <c r="E75" s="84" t="str">
        <f t="shared" si="8"/>
        <v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 ht="12.75">
      <c r="B76" s="60" t="s">
        <v>2274</v>
      </c>
      <c r="C76" s="67" t="s">
        <v>2275</v>
      </c>
      <c r="D76" s="62"/>
      <c r="E76" s="84" t="str">
        <f t="shared" si="8"/>
        <v/>
      </c>
      <c r="F76" s="66">
        <v>0</v>
      </c>
      <c r="G76" s="65">
        <v>0</v>
      </c>
      <c r="H76" s="66">
        <v>0</v>
      </c>
      <c r="I76" s="65">
        <v>0</v>
      </c>
      <c r="J76" s="66">
        <v>0</v>
      </c>
    </row>
    <row r="77" spans="2:10" ht="12.75">
      <c r="B77" s="60" t="s">
        <v>2360</v>
      </c>
      <c r="C77" s="67" t="s">
        <v>2361</v>
      </c>
      <c r="D77" s="62"/>
      <c r="E77" s="84" t="str">
        <f t="shared" si="8"/>
        <v/>
      </c>
      <c r="F77" s="66">
        <v>0</v>
      </c>
      <c r="G77" s="65">
        <v>0</v>
      </c>
      <c r="H77" s="66">
        <v>0</v>
      </c>
      <c r="I77" s="65">
        <v>0</v>
      </c>
      <c r="J77" s="66">
        <v>0</v>
      </c>
    </row>
    <row r="78" spans="2:10" ht="12.75">
      <c r="B78" s="60" t="s">
        <v>2443</v>
      </c>
      <c r="C78" s="67" t="s">
        <v>2444</v>
      </c>
      <c r="D78" s="62"/>
      <c r="E78" s="84" t="str">
        <f t="shared" si="8"/>
        <v/>
      </c>
      <c r="F78" s="66">
        <v>0</v>
      </c>
      <c r="G78" s="65">
        <v>0</v>
      </c>
      <c r="H78" s="66">
        <v>0</v>
      </c>
      <c r="I78" s="65">
        <v>0</v>
      </c>
      <c r="J78" s="66">
        <v>0</v>
      </c>
    </row>
    <row r="79" spans="2:10" ht="12.75">
      <c r="B79" s="60" t="s">
        <v>1118</v>
      </c>
      <c r="C79" s="61" t="s">
        <v>1119</v>
      </c>
      <c r="D79" s="62"/>
      <c r="E79" s="84" t="str">
        <f t="shared" si="8"/>
        <v/>
      </c>
      <c r="F79" s="66"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 ht="12.75">
      <c r="B80" s="60" t="s">
        <v>1225</v>
      </c>
      <c r="C80" s="61" t="s">
        <v>1226</v>
      </c>
      <c r="D80" s="62"/>
      <c r="E80" s="84" t="str">
        <f t="shared" si="8"/>
        <v/>
      </c>
      <c r="F80" s="66"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 ht="12.75">
      <c r="B81" s="60" t="s">
        <v>1290</v>
      </c>
      <c r="C81" s="61" t="s">
        <v>1291</v>
      </c>
      <c r="D81" s="62"/>
      <c r="E81" s="84" t="str">
        <f t="shared" si="8"/>
        <v/>
      </c>
      <c r="F81" s="66">
        <v>0</v>
      </c>
      <c r="G81" s="65">
        <v>0</v>
      </c>
      <c r="H81" s="66">
        <v>0</v>
      </c>
      <c r="I81" s="65">
        <v>0</v>
      </c>
      <c r="J81" s="66">
        <v>0</v>
      </c>
    </row>
    <row r="82" spans="2:10" ht="12.75">
      <c r="B82" s="60" t="s">
        <v>1329</v>
      </c>
      <c r="C82" s="61" t="s">
        <v>1330</v>
      </c>
      <c r="D82" s="62"/>
      <c r="E82" s="84" t="str">
        <f t="shared" si="8"/>
        <v/>
      </c>
      <c r="F82" s="66">
        <v>0</v>
      </c>
      <c r="G82" s="65">
        <v>0</v>
      </c>
      <c r="H82" s="66">
        <v>0</v>
      </c>
      <c r="I82" s="65">
        <v>0</v>
      </c>
      <c r="J82" s="66">
        <v>0</v>
      </c>
    </row>
    <row r="83" spans="2:10" ht="12.75">
      <c r="B83" s="60" t="s">
        <v>1431</v>
      </c>
      <c r="C83" s="61" t="s">
        <v>1432</v>
      </c>
      <c r="D83" s="62"/>
      <c r="E83" s="84" t="str">
        <f t="shared" si="8"/>
        <v/>
      </c>
      <c r="F83" s="66">
        <v>0</v>
      </c>
      <c r="G83" s="65">
        <v>0</v>
      </c>
      <c r="H83" s="66">
        <v>0</v>
      </c>
      <c r="I83" s="65">
        <v>0</v>
      </c>
      <c r="J83" s="66">
        <v>0</v>
      </c>
    </row>
    <row r="84" spans="2:10" ht="12.75">
      <c r="B84" s="60" t="s">
        <v>1450</v>
      </c>
      <c r="C84" s="61" t="s">
        <v>1451</v>
      </c>
      <c r="D84" s="62"/>
      <c r="E84" s="84" t="str">
        <f t="shared" si="8"/>
        <v/>
      </c>
      <c r="F84" s="66">
        <v>0</v>
      </c>
      <c r="G84" s="65">
        <v>0</v>
      </c>
      <c r="H84" s="66">
        <v>0</v>
      </c>
      <c r="I84" s="65">
        <v>0</v>
      </c>
      <c r="J84" s="66">
        <v>0</v>
      </c>
    </row>
    <row r="85" spans="2:10" ht="12.75">
      <c r="B85" s="60" t="s">
        <v>1522</v>
      </c>
      <c r="C85" s="61" t="s">
        <v>1523</v>
      </c>
      <c r="D85" s="62"/>
      <c r="E85" s="84" t="str">
        <f t="shared" si="8"/>
        <v/>
      </c>
      <c r="F85" s="66">
        <v>0</v>
      </c>
      <c r="G85" s="65">
        <v>0</v>
      </c>
      <c r="H85" s="66">
        <v>0</v>
      </c>
      <c r="I85" s="65">
        <v>0</v>
      </c>
      <c r="J85" s="66">
        <v>0</v>
      </c>
    </row>
    <row r="86" spans="2:10" ht="12.75">
      <c r="B86" s="60" t="s">
        <v>1529</v>
      </c>
      <c r="C86" s="61" t="s">
        <v>1530</v>
      </c>
      <c r="D86" s="62"/>
      <c r="E86" s="84" t="str">
        <f t="shared" si="8"/>
        <v/>
      </c>
      <c r="F86" s="66">
        <v>0</v>
      </c>
      <c r="G86" s="65">
        <v>0</v>
      </c>
      <c r="H86" s="66">
        <v>0</v>
      </c>
      <c r="I86" s="65">
        <v>0</v>
      </c>
      <c r="J86" s="66">
        <v>0</v>
      </c>
    </row>
    <row r="87" spans="2:10" ht="12.75">
      <c r="B87" s="60" t="s">
        <v>1563</v>
      </c>
      <c r="C87" s="61" t="s">
        <v>1564</v>
      </c>
      <c r="D87" s="62"/>
      <c r="E87" s="84" t="str">
        <f t="shared" si="8"/>
        <v/>
      </c>
      <c r="F87" s="66">
        <v>0</v>
      </c>
      <c r="G87" s="65">
        <v>0</v>
      </c>
      <c r="H87" s="66">
        <v>0</v>
      </c>
      <c r="I87" s="65">
        <v>0</v>
      </c>
      <c r="J87" s="66">
        <v>0</v>
      </c>
    </row>
    <row r="88" spans="2:10" ht="12.75">
      <c r="B88" s="60" t="s">
        <v>1603</v>
      </c>
      <c r="C88" s="61" t="s">
        <v>1604</v>
      </c>
      <c r="D88" s="62"/>
      <c r="E88" s="84" t="str">
        <f t="shared" si="8"/>
        <v/>
      </c>
      <c r="F88" s="66">
        <v>0</v>
      </c>
      <c r="G88" s="65">
        <v>0</v>
      </c>
      <c r="H88" s="66">
        <v>0</v>
      </c>
      <c r="I88" s="65">
        <v>0</v>
      </c>
      <c r="J88" s="66">
        <v>0</v>
      </c>
    </row>
    <row r="89" spans="2:10" ht="12.75">
      <c r="B89" s="60" t="s">
        <v>1638</v>
      </c>
      <c r="C89" s="61" t="s">
        <v>1639</v>
      </c>
      <c r="D89" s="62"/>
      <c r="E89" s="84" t="str">
        <f t="shared" si="8"/>
        <v/>
      </c>
      <c r="F89" s="66">
        <v>0</v>
      </c>
      <c r="G89" s="65">
        <v>0</v>
      </c>
      <c r="H89" s="66">
        <v>0</v>
      </c>
      <c r="I89" s="65">
        <v>0</v>
      </c>
      <c r="J89" s="66">
        <v>0</v>
      </c>
    </row>
    <row r="90" spans="2:10" ht="12.75">
      <c r="B90" s="60" t="s">
        <v>1717</v>
      </c>
      <c r="C90" s="61" t="s">
        <v>1718</v>
      </c>
      <c r="D90" s="62"/>
      <c r="E90" s="84" t="str">
        <f t="shared" si="8"/>
        <v/>
      </c>
      <c r="F90" s="66">
        <v>0</v>
      </c>
      <c r="G90" s="65">
        <v>0</v>
      </c>
      <c r="H90" s="66">
        <v>0</v>
      </c>
      <c r="I90" s="65">
        <v>0</v>
      </c>
      <c r="J90" s="66">
        <v>0</v>
      </c>
    </row>
    <row r="91" spans="2:10" ht="12.75">
      <c r="B91" s="60" t="s">
        <v>1735</v>
      </c>
      <c r="C91" s="61" t="s">
        <v>1736</v>
      </c>
      <c r="D91" s="62"/>
      <c r="E91" s="84" t="str">
        <f t="shared" si="8"/>
        <v/>
      </c>
      <c r="F91" s="66">
        <v>0</v>
      </c>
      <c r="G91" s="65">
        <v>0</v>
      </c>
      <c r="H91" s="66">
        <v>0</v>
      </c>
      <c r="I91" s="65">
        <v>0</v>
      </c>
      <c r="J91" s="66">
        <v>0</v>
      </c>
    </row>
    <row r="92" spans="2:10" ht="12.75">
      <c r="B92" s="60" t="s">
        <v>734</v>
      </c>
      <c r="C92" s="61" t="s">
        <v>735</v>
      </c>
      <c r="D92" s="62"/>
      <c r="E92" s="84" t="str">
        <f t="shared" si="8"/>
        <v/>
      </c>
      <c r="F92" s="66">
        <v>0</v>
      </c>
      <c r="G92" s="65">
        <v>0</v>
      </c>
      <c r="H92" s="66">
        <v>0</v>
      </c>
      <c r="I92" s="65">
        <v>0</v>
      </c>
      <c r="J92" s="66">
        <v>0</v>
      </c>
    </row>
    <row r="93" spans="2:10" ht="12.75">
      <c r="B93" s="60" t="s">
        <v>759</v>
      </c>
      <c r="C93" s="61" t="s">
        <v>760</v>
      </c>
      <c r="D93" s="62"/>
      <c r="E93" s="84" t="str">
        <f t="shared" si="8"/>
        <v/>
      </c>
      <c r="F93" s="66">
        <v>0</v>
      </c>
      <c r="G93" s="65">
        <v>0</v>
      </c>
      <c r="H93" s="66">
        <v>0</v>
      </c>
      <c r="I93" s="65">
        <v>0</v>
      </c>
      <c r="J93" s="66">
        <v>0</v>
      </c>
    </row>
    <row r="94" spans="2:10" ht="12.75">
      <c r="B94" s="60" t="s">
        <v>805</v>
      </c>
      <c r="C94" s="61" t="s">
        <v>806</v>
      </c>
      <c r="D94" s="62"/>
      <c r="E94" s="84" t="str">
        <f t="shared" si="8"/>
        <v/>
      </c>
      <c r="F94" s="66">
        <v>0</v>
      </c>
      <c r="G94" s="65">
        <v>0</v>
      </c>
      <c r="H94" s="66">
        <v>0</v>
      </c>
      <c r="I94" s="65">
        <v>0</v>
      </c>
      <c r="J94" s="66">
        <v>0</v>
      </c>
    </row>
    <row r="95" spans="2:10" ht="12.75">
      <c r="B95" s="60" t="s">
        <v>884</v>
      </c>
      <c r="C95" s="61" t="s">
        <v>885</v>
      </c>
      <c r="D95" s="62"/>
      <c r="E95" s="84" t="str">
        <f t="shared" si="8"/>
        <v/>
      </c>
      <c r="F95" s="66">
        <v>0</v>
      </c>
      <c r="G95" s="65">
        <v>0</v>
      </c>
      <c r="H95" s="66">
        <v>0</v>
      </c>
      <c r="I95" s="65">
        <v>0</v>
      </c>
      <c r="J95" s="66">
        <v>0</v>
      </c>
    </row>
    <row r="96" spans="2:10" ht="12.75">
      <c r="B96" s="60" t="s">
        <v>955</v>
      </c>
      <c r="C96" s="61" t="s">
        <v>956</v>
      </c>
      <c r="D96" s="62"/>
      <c r="E96" s="84" t="str">
        <f t="shared" si="8"/>
        <v/>
      </c>
      <c r="F96" s="66">
        <v>0</v>
      </c>
      <c r="G96" s="65">
        <v>0</v>
      </c>
      <c r="H96" s="66">
        <v>0</v>
      </c>
      <c r="I96" s="65">
        <v>0</v>
      </c>
      <c r="J96" s="66">
        <v>0</v>
      </c>
    </row>
    <row r="97" spans="2:10" ht="12.75">
      <c r="B97" s="60" t="s">
        <v>1779</v>
      </c>
      <c r="C97" s="67" t="s">
        <v>1780</v>
      </c>
      <c r="D97" s="62"/>
      <c r="E97" s="84" t="str">
        <f t="shared" si="8"/>
        <v/>
      </c>
      <c r="F97" s="66">
        <v>0</v>
      </c>
      <c r="G97" s="65">
        <v>0</v>
      </c>
      <c r="H97" s="66">
        <v>0</v>
      </c>
      <c r="I97" s="65">
        <v>0</v>
      </c>
      <c r="J97" s="66">
        <v>0</v>
      </c>
    </row>
    <row r="98" spans="2:10" ht="12.75">
      <c r="B98" s="60" t="s">
        <v>1747</v>
      </c>
      <c r="C98" s="61" t="s">
        <v>1748</v>
      </c>
      <c r="D98" s="62"/>
      <c r="E98" s="84" t="str">
        <f t="shared" si="8"/>
        <v/>
      </c>
      <c r="F98" s="66">
        <v>0</v>
      </c>
      <c r="G98" s="65">
        <v>0</v>
      </c>
      <c r="H98" s="66">
        <v>0</v>
      </c>
      <c r="I98" s="65">
        <v>0</v>
      </c>
      <c r="J98" s="66">
        <v>0</v>
      </c>
    </row>
    <row r="99" spans="2:10" ht="12.75">
      <c r="B99" s="60" t="s">
        <v>1754</v>
      </c>
      <c r="C99" s="67" t="s">
        <v>1755</v>
      </c>
      <c r="D99" s="62"/>
      <c r="E99" s="84" t="str">
        <f t="shared" si="8"/>
        <v/>
      </c>
      <c r="F99" s="66">
        <v>0</v>
      </c>
      <c r="G99" s="65">
        <v>0</v>
      </c>
      <c r="H99" s="66">
        <v>0</v>
      </c>
      <c r="I99" s="65">
        <v>0</v>
      </c>
      <c r="J99" s="66">
        <v>0</v>
      </c>
    </row>
    <row r="100" spans="2:10" ht="12.75">
      <c r="B100" s="68" t="s">
        <v>19</v>
      </c>
      <c r="C100" s="69"/>
      <c r="D100" s="70"/>
      <c r="E100" s="85" t="str">
        <f t="shared" si="8"/>
        <v/>
      </c>
      <c r="F100" s="72">
        <f>SUM(F57:F99)</f>
        <v>0</v>
      </c>
      <c r="G100" s="81">
        <f>SUM(G57:G99)</f>
        <v>0</v>
      </c>
      <c r="H100" s="72">
        <f>SUM(H57:H99)</f>
        <v>0</v>
      </c>
      <c r="I100" s="81">
        <f>SUM(I57:I99)</f>
        <v>0</v>
      </c>
      <c r="J100" s="72">
        <f>SUM(J57:J99)</f>
        <v>0</v>
      </c>
    </row>
    <row r="102" ht="2.25" customHeight="1"/>
    <row r="103" ht="1.5" customHeight="1"/>
    <row r="104" ht="0.75" customHeight="1"/>
    <row r="105" ht="0.75" customHeight="1"/>
    <row r="106" ht="0.75" customHeight="1"/>
    <row r="107" spans="2:10" ht="17.4">
      <c r="B107" s="13" t="s">
        <v>30</v>
      </c>
      <c r="C107" s="45"/>
      <c r="D107" s="45"/>
      <c r="E107" s="45"/>
      <c r="F107" s="45"/>
      <c r="G107" s="45"/>
      <c r="H107" s="45"/>
      <c r="I107" s="45"/>
      <c r="J107" s="45"/>
    </row>
    <row r="109" spans="2:10" ht="12.75">
      <c r="B109" s="47" t="s">
        <v>31</v>
      </c>
      <c r="C109" s="48"/>
      <c r="D109" s="48"/>
      <c r="E109" s="86"/>
      <c r="F109" s="87"/>
      <c r="G109" s="51"/>
      <c r="H109" s="50" t="s">
        <v>17</v>
      </c>
      <c r="I109" s="1"/>
      <c r="J109" s="1"/>
    </row>
    <row r="110" spans="2:10" ht="12.75">
      <c r="B110" s="68" t="s">
        <v>19</v>
      </c>
      <c r="C110" s="69"/>
      <c r="D110" s="70"/>
      <c r="E110" s="88"/>
      <c r="F110" s="89"/>
      <c r="G110" s="81"/>
      <c r="H110" s="72">
        <v>0</v>
      </c>
      <c r="I110" s="1"/>
      <c r="J110" s="1"/>
    </row>
    <row r="111" spans="9:10" ht="12.75">
      <c r="I111" s="1"/>
      <c r="J111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B391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29" customWidth="1"/>
    <col min="2" max="2" width="11.50390625" style="229" customWidth="1"/>
    <col min="3" max="3" width="40.50390625" style="229" customWidth="1"/>
    <col min="4" max="4" width="5.50390625" style="229" customWidth="1"/>
    <col min="5" max="5" width="8.50390625" style="239" customWidth="1"/>
    <col min="6" max="6" width="9.875" style="229" customWidth="1"/>
    <col min="7" max="7" width="13.875" style="229" customWidth="1"/>
    <col min="8" max="8" width="11.625" style="229" hidden="1" customWidth="1"/>
    <col min="9" max="9" width="11.50390625" style="229" hidden="1" customWidth="1"/>
    <col min="10" max="10" width="11.00390625" style="229" hidden="1" customWidth="1"/>
    <col min="11" max="11" width="10.50390625" style="229" hidden="1" customWidth="1"/>
    <col min="12" max="12" width="75.50390625" style="229" customWidth="1"/>
    <col min="13" max="13" width="45.375" style="229" customWidth="1"/>
    <col min="14" max="16384" width="9.125" style="229" customWidth="1"/>
  </cols>
  <sheetData>
    <row r="1" spans="1:7" ht="15.6">
      <c r="A1" s="349" t="s">
        <v>103</v>
      </c>
      <c r="B1" s="349"/>
      <c r="C1" s="349"/>
      <c r="D1" s="349"/>
      <c r="E1" s="349"/>
      <c r="F1" s="349"/>
      <c r="G1" s="349"/>
    </row>
    <row r="2" spans="2:7" ht="14.25" customHeight="1" thickBot="1">
      <c r="B2" s="230"/>
      <c r="C2" s="231"/>
      <c r="D2" s="231"/>
      <c r="E2" s="232"/>
      <c r="F2" s="231"/>
      <c r="G2" s="231"/>
    </row>
    <row r="3" spans="1:7" ht="13.8" thickTop="1">
      <c r="A3" s="337" t="s">
        <v>2</v>
      </c>
      <c r="B3" s="338"/>
      <c r="C3" s="183" t="s">
        <v>106</v>
      </c>
      <c r="D3" s="233"/>
      <c r="E3" s="234" t="s">
        <v>85</v>
      </c>
      <c r="F3" s="235" t="str">
        <f>'02 201812,k Rek'!H1</f>
        <v>2018/12,k</v>
      </c>
      <c r="G3" s="236"/>
    </row>
    <row r="4" spans="1:7" ht="13.8" thickBot="1">
      <c r="A4" s="350" t="s">
        <v>76</v>
      </c>
      <c r="B4" s="340"/>
      <c r="C4" s="189" t="s">
        <v>1801</v>
      </c>
      <c r="D4" s="237"/>
      <c r="E4" s="351" t="str">
        <f>'02 201812,k Rek'!G2</f>
        <v>ZTI</v>
      </c>
      <c r="F4" s="352"/>
      <c r="G4" s="353"/>
    </row>
    <row r="5" spans="1:7" ht="13.8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152</v>
      </c>
      <c r="C8" s="259" t="s">
        <v>153</v>
      </c>
      <c r="D8" s="260" t="s">
        <v>144</v>
      </c>
      <c r="E8" s="261">
        <v>14.64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29">
        <v>1</v>
      </c>
      <c r="AB8" s="229">
        <v>1</v>
      </c>
      <c r="AC8" s="229">
        <v>1</v>
      </c>
      <c r="AZ8" s="229">
        <v>1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6">
        <v>1</v>
      </c>
      <c r="CB8" s="256">
        <v>1</v>
      </c>
    </row>
    <row r="9" spans="1:15" ht="12.75">
      <c r="A9" s="265"/>
      <c r="B9" s="269"/>
      <c r="C9" s="354" t="s">
        <v>1802</v>
      </c>
      <c r="D9" s="355"/>
      <c r="E9" s="270">
        <v>0</v>
      </c>
      <c r="F9" s="271"/>
      <c r="G9" s="272"/>
      <c r="H9" s="273"/>
      <c r="I9" s="267"/>
      <c r="J9" s="274"/>
      <c r="K9" s="267"/>
      <c r="M9" s="268" t="s">
        <v>1802</v>
      </c>
      <c r="O9" s="256"/>
    </row>
    <row r="10" spans="1:15" ht="12.75">
      <c r="A10" s="265"/>
      <c r="B10" s="269"/>
      <c r="C10" s="354" t="s">
        <v>1803</v>
      </c>
      <c r="D10" s="355"/>
      <c r="E10" s="270">
        <v>14.64</v>
      </c>
      <c r="F10" s="271"/>
      <c r="G10" s="272"/>
      <c r="H10" s="273"/>
      <c r="I10" s="267"/>
      <c r="J10" s="274"/>
      <c r="K10" s="267"/>
      <c r="M10" s="268" t="s">
        <v>1803</v>
      </c>
      <c r="O10" s="256"/>
    </row>
    <row r="11" spans="1:80" ht="12.75">
      <c r="A11" s="257">
        <v>2</v>
      </c>
      <c r="B11" s="258" t="s">
        <v>159</v>
      </c>
      <c r="C11" s="259" t="s">
        <v>160</v>
      </c>
      <c r="D11" s="260" t="s">
        <v>144</v>
      </c>
      <c r="E11" s="261">
        <v>7.32</v>
      </c>
      <c r="F11" s="261">
        <v>0</v>
      </c>
      <c r="G11" s="262">
        <f>E11*F11</f>
        <v>0</v>
      </c>
      <c r="H11" s="263">
        <v>0</v>
      </c>
      <c r="I11" s="264">
        <f>E11*H11</f>
        <v>0</v>
      </c>
      <c r="J11" s="263">
        <v>0</v>
      </c>
      <c r="K11" s="264">
        <f>E11*J11</f>
        <v>0</v>
      </c>
      <c r="O11" s="256">
        <v>2</v>
      </c>
      <c r="AA11" s="229">
        <v>1</v>
      </c>
      <c r="AB11" s="229">
        <v>1</v>
      </c>
      <c r="AC11" s="229">
        <v>1</v>
      </c>
      <c r="AZ11" s="229">
        <v>1</v>
      </c>
      <c r="BA11" s="229">
        <f>IF(AZ11=1,G11,0)</f>
        <v>0</v>
      </c>
      <c r="BB11" s="229">
        <f>IF(AZ11=2,G11,0)</f>
        <v>0</v>
      </c>
      <c r="BC11" s="229">
        <f>IF(AZ11=3,G11,0)</f>
        <v>0</v>
      </c>
      <c r="BD11" s="229">
        <f>IF(AZ11=4,G11,0)</f>
        <v>0</v>
      </c>
      <c r="BE11" s="229">
        <f>IF(AZ11=5,G11,0)</f>
        <v>0</v>
      </c>
      <c r="CA11" s="256">
        <v>1</v>
      </c>
      <c r="CB11" s="256">
        <v>1</v>
      </c>
    </row>
    <row r="12" spans="1:15" ht="12.75">
      <c r="A12" s="265"/>
      <c r="B12" s="269"/>
      <c r="C12" s="354" t="s">
        <v>1802</v>
      </c>
      <c r="D12" s="355"/>
      <c r="E12" s="270">
        <v>0</v>
      </c>
      <c r="F12" s="271"/>
      <c r="G12" s="272"/>
      <c r="H12" s="273"/>
      <c r="I12" s="267"/>
      <c r="J12" s="274"/>
      <c r="K12" s="267"/>
      <c r="M12" s="268" t="s">
        <v>1802</v>
      </c>
      <c r="O12" s="256"/>
    </row>
    <row r="13" spans="1:15" ht="12.75">
      <c r="A13" s="265"/>
      <c r="B13" s="269"/>
      <c r="C13" s="354" t="s">
        <v>1804</v>
      </c>
      <c r="D13" s="355"/>
      <c r="E13" s="270">
        <v>7.32</v>
      </c>
      <c r="F13" s="271"/>
      <c r="G13" s="272"/>
      <c r="H13" s="273"/>
      <c r="I13" s="267"/>
      <c r="J13" s="274"/>
      <c r="K13" s="267"/>
      <c r="M13" s="268" t="s">
        <v>1804</v>
      </c>
      <c r="O13" s="256"/>
    </row>
    <row r="14" spans="1:80" ht="20.4">
      <c r="A14" s="257">
        <v>3</v>
      </c>
      <c r="B14" s="258" t="s">
        <v>1805</v>
      </c>
      <c r="C14" s="259" t="s">
        <v>1806</v>
      </c>
      <c r="D14" s="260" t="s">
        <v>144</v>
      </c>
      <c r="E14" s="261">
        <v>4.575</v>
      </c>
      <c r="F14" s="261">
        <v>0</v>
      </c>
      <c r="G14" s="262">
        <f>E14*F14</f>
        <v>0</v>
      </c>
      <c r="H14" s="263">
        <v>1.7</v>
      </c>
      <c r="I14" s="264">
        <f>E14*H14</f>
        <v>7.7775</v>
      </c>
      <c r="J14" s="263">
        <v>0</v>
      </c>
      <c r="K14" s="264">
        <f>E14*J14</f>
        <v>0</v>
      </c>
      <c r="O14" s="256">
        <v>2</v>
      </c>
      <c r="AA14" s="229">
        <v>1</v>
      </c>
      <c r="AB14" s="229">
        <v>1</v>
      </c>
      <c r="AC14" s="229">
        <v>1</v>
      </c>
      <c r="AZ14" s="229">
        <v>1</v>
      </c>
      <c r="BA14" s="229">
        <f>IF(AZ14=1,G14,0)</f>
        <v>0</v>
      </c>
      <c r="BB14" s="229">
        <f>IF(AZ14=2,G14,0)</f>
        <v>0</v>
      </c>
      <c r="BC14" s="229">
        <f>IF(AZ14=3,G14,0)</f>
        <v>0</v>
      </c>
      <c r="BD14" s="229">
        <f>IF(AZ14=4,G14,0)</f>
        <v>0</v>
      </c>
      <c r="BE14" s="229">
        <f>IF(AZ14=5,G14,0)</f>
        <v>0</v>
      </c>
      <c r="CA14" s="256">
        <v>1</v>
      </c>
      <c r="CB14" s="256">
        <v>1</v>
      </c>
    </row>
    <row r="15" spans="1:15" ht="12.75">
      <c r="A15" s="265"/>
      <c r="B15" s="269"/>
      <c r="C15" s="354" t="s">
        <v>1802</v>
      </c>
      <c r="D15" s="355"/>
      <c r="E15" s="270">
        <v>0</v>
      </c>
      <c r="F15" s="271"/>
      <c r="G15" s="272"/>
      <c r="H15" s="273"/>
      <c r="I15" s="267"/>
      <c r="J15" s="274"/>
      <c r="K15" s="267"/>
      <c r="M15" s="268" t="s">
        <v>1802</v>
      </c>
      <c r="O15" s="256"/>
    </row>
    <row r="16" spans="1:15" ht="12.75">
      <c r="A16" s="265"/>
      <c r="B16" s="269"/>
      <c r="C16" s="354" t="s">
        <v>1807</v>
      </c>
      <c r="D16" s="355"/>
      <c r="E16" s="270">
        <v>4.575</v>
      </c>
      <c r="F16" s="271"/>
      <c r="G16" s="272"/>
      <c r="H16" s="273"/>
      <c r="I16" s="267"/>
      <c r="J16" s="274"/>
      <c r="K16" s="267"/>
      <c r="M16" s="268" t="s">
        <v>1807</v>
      </c>
      <c r="O16" s="256"/>
    </row>
    <row r="17" spans="1:80" ht="12.75">
      <c r="A17" s="257">
        <v>4</v>
      </c>
      <c r="B17" s="258" t="s">
        <v>1808</v>
      </c>
      <c r="C17" s="259" t="s">
        <v>1809</v>
      </c>
      <c r="D17" s="260" t="s">
        <v>166</v>
      </c>
      <c r="E17" s="261">
        <v>13.908</v>
      </c>
      <c r="F17" s="261">
        <v>0</v>
      </c>
      <c r="G17" s="262">
        <f>E17*F17</f>
        <v>0</v>
      </c>
      <c r="H17" s="263">
        <v>1</v>
      </c>
      <c r="I17" s="264">
        <f>E17*H17</f>
        <v>13.908</v>
      </c>
      <c r="J17" s="263"/>
      <c r="K17" s="264">
        <f>E17*J17</f>
        <v>0</v>
      </c>
      <c r="O17" s="256">
        <v>2</v>
      </c>
      <c r="AA17" s="229">
        <v>3</v>
      </c>
      <c r="AB17" s="229">
        <v>1</v>
      </c>
      <c r="AC17" s="229">
        <v>583315004</v>
      </c>
      <c r="AZ17" s="229">
        <v>1</v>
      </c>
      <c r="BA17" s="229">
        <f>IF(AZ17=1,G17,0)</f>
        <v>0</v>
      </c>
      <c r="BB17" s="229">
        <f>IF(AZ17=2,G17,0)</f>
        <v>0</v>
      </c>
      <c r="BC17" s="229">
        <f>IF(AZ17=3,G17,0)</f>
        <v>0</v>
      </c>
      <c r="BD17" s="229">
        <f>IF(AZ17=4,G17,0)</f>
        <v>0</v>
      </c>
      <c r="BE17" s="229">
        <f>IF(AZ17=5,G17,0)</f>
        <v>0</v>
      </c>
      <c r="CA17" s="256">
        <v>3</v>
      </c>
      <c r="CB17" s="256">
        <v>1</v>
      </c>
    </row>
    <row r="18" spans="1:15" ht="12.75">
      <c r="A18" s="265"/>
      <c r="B18" s="269"/>
      <c r="C18" s="354" t="s">
        <v>1802</v>
      </c>
      <c r="D18" s="355"/>
      <c r="E18" s="270">
        <v>0</v>
      </c>
      <c r="F18" s="271"/>
      <c r="G18" s="272"/>
      <c r="H18" s="273"/>
      <c r="I18" s="267"/>
      <c r="J18" s="274"/>
      <c r="K18" s="267"/>
      <c r="M18" s="268" t="s">
        <v>1802</v>
      </c>
      <c r="O18" s="256"/>
    </row>
    <row r="19" spans="1:15" ht="12.75">
      <c r="A19" s="265"/>
      <c r="B19" s="269"/>
      <c r="C19" s="354" t="s">
        <v>1810</v>
      </c>
      <c r="D19" s="355"/>
      <c r="E19" s="270">
        <v>13.908</v>
      </c>
      <c r="F19" s="271"/>
      <c r="G19" s="272"/>
      <c r="H19" s="273"/>
      <c r="I19" s="267"/>
      <c r="J19" s="274"/>
      <c r="K19" s="267"/>
      <c r="M19" s="268" t="s">
        <v>1810</v>
      </c>
      <c r="O19" s="256"/>
    </row>
    <row r="20" spans="1:57" ht="12.75">
      <c r="A20" s="275"/>
      <c r="B20" s="276" t="s">
        <v>101</v>
      </c>
      <c r="C20" s="277" t="s">
        <v>134</v>
      </c>
      <c r="D20" s="278"/>
      <c r="E20" s="279"/>
      <c r="F20" s="280"/>
      <c r="G20" s="281">
        <f>SUM(G7:G19)</f>
        <v>0</v>
      </c>
      <c r="H20" s="282"/>
      <c r="I20" s="283">
        <f>SUM(I7:I19)</f>
        <v>21.685499999999998</v>
      </c>
      <c r="J20" s="282"/>
      <c r="K20" s="283">
        <f>SUM(K7:K19)</f>
        <v>0</v>
      </c>
      <c r="O20" s="256">
        <v>4</v>
      </c>
      <c r="BA20" s="284">
        <f>SUM(BA7:BA19)</f>
        <v>0</v>
      </c>
      <c r="BB20" s="284">
        <f>SUM(BB7:BB19)</f>
        <v>0</v>
      </c>
      <c r="BC20" s="284">
        <f>SUM(BC7:BC19)</f>
        <v>0</v>
      </c>
      <c r="BD20" s="284">
        <f>SUM(BD7:BD19)</f>
        <v>0</v>
      </c>
      <c r="BE20" s="284">
        <f>SUM(BE7:BE19)</f>
        <v>0</v>
      </c>
    </row>
    <row r="21" spans="1:15" ht="12.75">
      <c r="A21" s="246" t="s">
        <v>97</v>
      </c>
      <c r="B21" s="247" t="s">
        <v>382</v>
      </c>
      <c r="C21" s="248" t="s">
        <v>383</v>
      </c>
      <c r="D21" s="249"/>
      <c r="E21" s="250"/>
      <c r="F21" s="250"/>
      <c r="G21" s="251"/>
      <c r="H21" s="252"/>
      <c r="I21" s="253"/>
      <c r="J21" s="254"/>
      <c r="K21" s="255"/>
      <c r="O21" s="256">
        <v>1</v>
      </c>
    </row>
    <row r="22" spans="1:80" ht="12.75">
      <c r="A22" s="257">
        <v>5</v>
      </c>
      <c r="B22" s="258" t="s">
        <v>1811</v>
      </c>
      <c r="C22" s="259" t="s">
        <v>1812</v>
      </c>
      <c r="D22" s="260" t="s">
        <v>144</v>
      </c>
      <c r="E22" s="261">
        <v>2.745</v>
      </c>
      <c r="F22" s="261">
        <v>0</v>
      </c>
      <c r="G22" s="262">
        <f>E22*F22</f>
        <v>0</v>
      </c>
      <c r="H22" s="263">
        <v>1.89077</v>
      </c>
      <c r="I22" s="264">
        <f>E22*H22</f>
        <v>5.190163650000001</v>
      </c>
      <c r="J22" s="263">
        <v>0</v>
      </c>
      <c r="K22" s="264">
        <f>E22*J22</f>
        <v>0</v>
      </c>
      <c r="O22" s="256">
        <v>2</v>
      </c>
      <c r="AA22" s="229">
        <v>1</v>
      </c>
      <c r="AB22" s="229">
        <v>1</v>
      </c>
      <c r="AC22" s="229">
        <v>1</v>
      </c>
      <c r="AZ22" s="229">
        <v>1</v>
      </c>
      <c r="BA22" s="229">
        <f>IF(AZ22=1,G22,0)</f>
        <v>0</v>
      </c>
      <c r="BB22" s="229">
        <f>IF(AZ22=2,G22,0)</f>
        <v>0</v>
      </c>
      <c r="BC22" s="229">
        <f>IF(AZ22=3,G22,0)</f>
        <v>0</v>
      </c>
      <c r="BD22" s="229">
        <f>IF(AZ22=4,G22,0)</f>
        <v>0</v>
      </c>
      <c r="BE22" s="229">
        <f>IF(AZ22=5,G22,0)</f>
        <v>0</v>
      </c>
      <c r="CA22" s="256">
        <v>1</v>
      </c>
      <c r="CB22" s="256">
        <v>1</v>
      </c>
    </row>
    <row r="23" spans="1:15" ht="12.75">
      <c r="A23" s="265"/>
      <c r="B23" s="269"/>
      <c r="C23" s="354" t="s">
        <v>1802</v>
      </c>
      <c r="D23" s="355"/>
      <c r="E23" s="270">
        <v>0</v>
      </c>
      <c r="F23" s="271"/>
      <c r="G23" s="272"/>
      <c r="H23" s="273"/>
      <c r="I23" s="267"/>
      <c r="J23" s="274"/>
      <c r="K23" s="267"/>
      <c r="M23" s="268" t="s">
        <v>1802</v>
      </c>
      <c r="O23" s="256"/>
    </row>
    <row r="24" spans="1:15" ht="12.75">
      <c r="A24" s="265"/>
      <c r="B24" s="269"/>
      <c r="C24" s="354" t="s">
        <v>1813</v>
      </c>
      <c r="D24" s="355"/>
      <c r="E24" s="270">
        <v>2.745</v>
      </c>
      <c r="F24" s="271"/>
      <c r="G24" s="272"/>
      <c r="H24" s="273"/>
      <c r="I24" s="267"/>
      <c r="J24" s="274"/>
      <c r="K24" s="267"/>
      <c r="M24" s="268" t="s">
        <v>1813</v>
      </c>
      <c r="O24" s="256"/>
    </row>
    <row r="25" spans="1:57" ht="12.75">
      <c r="A25" s="275"/>
      <c r="B25" s="276" t="s">
        <v>101</v>
      </c>
      <c r="C25" s="277" t="s">
        <v>384</v>
      </c>
      <c r="D25" s="278"/>
      <c r="E25" s="279"/>
      <c r="F25" s="280"/>
      <c r="G25" s="281">
        <f>SUM(G21:G24)</f>
        <v>0</v>
      </c>
      <c r="H25" s="282"/>
      <c r="I25" s="283">
        <f>SUM(I21:I24)</f>
        <v>5.190163650000001</v>
      </c>
      <c r="J25" s="282"/>
      <c r="K25" s="283">
        <f>SUM(K21:K24)</f>
        <v>0</v>
      </c>
      <c r="O25" s="256">
        <v>4</v>
      </c>
      <c r="BA25" s="284">
        <f>SUM(BA21:BA24)</f>
        <v>0</v>
      </c>
      <c r="BB25" s="284">
        <f>SUM(BB21:BB24)</f>
        <v>0</v>
      </c>
      <c r="BC25" s="284">
        <f>SUM(BC21:BC24)</f>
        <v>0</v>
      </c>
      <c r="BD25" s="284">
        <f>SUM(BD21:BD24)</f>
        <v>0</v>
      </c>
      <c r="BE25" s="284">
        <f>SUM(BE21:BE24)</f>
        <v>0</v>
      </c>
    </row>
    <row r="26" spans="1:15" ht="12.75">
      <c r="A26" s="246" t="s">
        <v>97</v>
      </c>
      <c r="B26" s="247" t="s">
        <v>666</v>
      </c>
      <c r="C26" s="248" t="s">
        <v>667</v>
      </c>
      <c r="D26" s="249"/>
      <c r="E26" s="250"/>
      <c r="F26" s="250"/>
      <c r="G26" s="251"/>
      <c r="H26" s="252"/>
      <c r="I26" s="253"/>
      <c r="J26" s="254"/>
      <c r="K26" s="255"/>
      <c r="O26" s="256">
        <v>1</v>
      </c>
    </row>
    <row r="27" spans="1:80" ht="12.75">
      <c r="A27" s="257">
        <v>6</v>
      </c>
      <c r="B27" s="258" t="s">
        <v>1814</v>
      </c>
      <c r="C27" s="259" t="s">
        <v>1815</v>
      </c>
      <c r="D27" s="260" t="s">
        <v>144</v>
      </c>
      <c r="E27" s="261">
        <v>4.761</v>
      </c>
      <c r="F27" s="261">
        <v>0</v>
      </c>
      <c r="G27" s="262">
        <f>E27*F27</f>
        <v>0</v>
      </c>
      <c r="H27" s="263">
        <v>2.5</v>
      </c>
      <c r="I27" s="264">
        <f>E27*H27</f>
        <v>11.9025</v>
      </c>
      <c r="J27" s="263">
        <v>0</v>
      </c>
      <c r="K27" s="264">
        <f>E27*J27</f>
        <v>0</v>
      </c>
      <c r="O27" s="256">
        <v>2</v>
      </c>
      <c r="AA27" s="229">
        <v>1</v>
      </c>
      <c r="AB27" s="229">
        <v>1</v>
      </c>
      <c r="AC27" s="229">
        <v>1</v>
      </c>
      <c r="AZ27" s="229">
        <v>1</v>
      </c>
      <c r="BA27" s="229">
        <f>IF(AZ27=1,G27,0)</f>
        <v>0</v>
      </c>
      <c r="BB27" s="229">
        <f>IF(AZ27=2,G27,0)</f>
        <v>0</v>
      </c>
      <c r="BC27" s="229">
        <f>IF(AZ27=3,G27,0)</f>
        <v>0</v>
      </c>
      <c r="BD27" s="229">
        <f>IF(AZ27=4,G27,0)</f>
        <v>0</v>
      </c>
      <c r="BE27" s="229">
        <f>IF(AZ27=5,G27,0)</f>
        <v>0</v>
      </c>
      <c r="CA27" s="256">
        <v>1</v>
      </c>
      <c r="CB27" s="256">
        <v>1</v>
      </c>
    </row>
    <row r="28" spans="1:15" ht="12.75">
      <c r="A28" s="265"/>
      <c r="B28" s="269"/>
      <c r="C28" s="354" t="s">
        <v>1802</v>
      </c>
      <c r="D28" s="355"/>
      <c r="E28" s="270">
        <v>0</v>
      </c>
      <c r="F28" s="271"/>
      <c r="G28" s="272"/>
      <c r="H28" s="273"/>
      <c r="I28" s="267"/>
      <c r="J28" s="274"/>
      <c r="K28" s="267"/>
      <c r="M28" s="268" t="s">
        <v>1802</v>
      </c>
      <c r="O28" s="256"/>
    </row>
    <row r="29" spans="1:15" ht="12.75">
      <c r="A29" s="265"/>
      <c r="B29" s="269"/>
      <c r="C29" s="354" t="s">
        <v>1816</v>
      </c>
      <c r="D29" s="355"/>
      <c r="E29" s="270">
        <v>3.66</v>
      </c>
      <c r="F29" s="271"/>
      <c r="G29" s="272"/>
      <c r="H29" s="273"/>
      <c r="I29" s="267"/>
      <c r="J29" s="274"/>
      <c r="K29" s="267"/>
      <c r="M29" s="268" t="s">
        <v>1816</v>
      </c>
      <c r="O29" s="256"/>
    </row>
    <row r="30" spans="1:15" ht="12.75">
      <c r="A30" s="265"/>
      <c r="B30" s="269"/>
      <c r="C30" s="354" t="s">
        <v>1817</v>
      </c>
      <c r="D30" s="355"/>
      <c r="E30" s="270">
        <v>0</v>
      </c>
      <c r="F30" s="271"/>
      <c r="G30" s="272"/>
      <c r="H30" s="273"/>
      <c r="I30" s="267"/>
      <c r="J30" s="274"/>
      <c r="K30" s="267"/>
      <c r="M30" s="268" t="s">
        <v>1817</v>
      </c>
      <c r="O30" s="256"/>
    </row>
    <row r="31" spans="1:15" ht="12.75">
      <c r="A31" s="265"/>
      <c r="B31" s="269"/>
      <c r="C31" s="354" t="s">
        <v>1818</v>
      </c>
      <c r="D31" s="355"/>
      <c r="E31" s="270">
        <v>0.417</v>
      </c>
      <c r="F31" s="271"/>
      <c r="G31" s="272"/>
      <c r="H31" s="273"/>
      <c r="I31" s="267"/>
      <c r="J31" s="274"/>
      <c r="K31" s="267"/>
      <c r="M31" s="268" t="s">
        <v>1818</v>
      </c>
      <c r="O31" s="256"/>
    </row>
    <row r="32" spans="1:15" ht="12.75">
      <c r="A32" s="265"/>
      <c r="B32" s="269"/>
      <c r="C32" s="354" t="s">
        <v>1819</v>
      </c>
      <c r="D32" s="355"/>
      <c r="E32" s="270">
        <v>0.429</v>
      </c>
      <c r="F32" s="271"/>
      <c r="G32" s="272"/>
      <c r="H32" s="273"/>
      <c r="I32" s="267"/>
      <c r="J32" s="274"/>
      <c r="K32" s="267"/>
      <c r="M32" s="268" t="s">
        <v>1819</v>
      </c>
      <c r="O32" s="256"/>
    </row>
    <row r="33" spans="1:15" ht="12.75">
      <c r="A33" s="265"/>
      <c r="B33" s="269"/>
      <c r="C33" s="354" t="s">
        <v>1820</v>
      </c>
      <c r="D33" s="355"/>
      <c r="E33" s="270">
        <v>0.255</v>
      </c>
      <c r="F33" s="271"/>
      <c r="G33" s="272"/>
      <c r="H33" s="273"/>
      <c r="I33" s="267"/>
      <c r="J33" s="274"/>
      <c r="K33" s="267"/>
      <c r="M33" s="268" t="s">
        <v>1820</v>
      </c>
      <c r="O33" s="256"/>
    </row>
    <row r="34" spans="1:57" ht="12.75">
      <c r="A34" s="275"/>
      <c r="B34" s="276" t="s">
        <v>101</v>
      </c>
      <c r="C34" s="277" t="s">
        <v>668</v>
      </c>
      <c r="D34" s="278"/>
      <c r="E34" s="279"/>
      <c r="F34" s="280"/>
      <c r="G34" s="281">
        <f>SUM(G26:G33)</f>
        <v>0</v>
      </c>
      <c r="H34" s="282"/>
      <c r="I34" s="283">
        <f>SUM(I26:I33)</f>
        <v>11.9025</v>
      </c>
      <c r="J34" s="282"/>
      <c r="K34" s="283">
        <f>SUM(K26:K33)</f>
        <v>0</v>
      </c>
      <c r="O34" s="256">
        <v>4</v>
      </c>
      <c r="BA34" s="284">
        <f>SUM(BA26:BA33)</f>
        <v>0</v>
      </c>
      <c r="BB34" s="284">
        <f>SUM(BB26:BB33)</f>
        <v>0</v>
      </c>
      <c r="BC34" s="284">
        <f>SUM(BC26:BC33)</f>
        <v>0</v>
      </c>
      <c r="BD34" s="284">
        <f>SUM(BD26:BD33)</f>
        <v>0</v>
      </c>
      <c r="BE34" s="284">
        <f>SUM(BE26:BE33)</f>
        <v>0</v>
      </c>
    </row>
    <row r="35" spans="1:15" ht="12.75">
      <c r="A35" s="246" t="s">
        <v>97</v>
      </c>
      <c r="B35" s="247" t="s">
        <v>805</v>
      </c>
      <c r="C35" s="248" t="s">
        <v>806</v>
      </c>
      <c r="D35" s="249"/>
      <c r="E35" s="250"/>
      <c r="F35" s="250"/>
      <c r="G35" s="251"/>
      <c r="H35" s="252"/>
      <c r="I35" s="253"/>
      <c r="J35" s="254"/>
      <c r="K35" s="255"/>
      <c r="O35" s="256">
        <v>1</v>
      </c>
    </row>
    <row r="36" spans="1:80" ht="20.4">
      <c r="A36" s="257">
        <v>7</v>
      </c>
      <c r="B36" s="258" t="s">
        <v>1821</v>
      </c>
      <c r="C36" s="259" t="s">
        <v>1822</v>
      </c>
      <c r="D36" s="260" t="s">
        <v>144</v>
      </c>
      <c r="E36" s="261">
        <v>4.761</v>
      </c>
      <c r="F36" s="261">
        <v>0</v>
      </c>
      <c r="G36" s="262">
        <f>E36*F36</f>
        <v>0</v>
      </c>
      <c r="H36" s="263">
        <v>0</v>
      </c>
      <c r="I36" s="264">
        <f>E36*H36</f>
        <v>0</v>
      </c>
      <c r="J36" s="263">
        <v>-2.2</v>
      </c>
      <c r="K36" s="264">
        <f>E36*J36</f>
        <v>-10.474200000000002</v>
      </c>
      <c r="O36" s="256">
        <v>2</v>
      </c>
      <c r="AA36" s="229">
        <v>1</v>
      </c>
      <c r="AB36" s="229">
        <v>1</v>
      </c>
      <c r="AC36" s="229">
        <v>1</v>
      </c>
      <c r="AZ36" s="229">
        <v>1</v>
      </c>
      <c r="BA36" s="229">
        <f>IF(AZ36=1,G36,0)</f>
        <v>0</v>
      </c>
      <c r="BB36" s="229">
        <f>IF(AZ36=2,G36,0)</f>
        <v>0</v>
      </c>
      <c r="BC36" s="229">
        <f>IF(AZ36=3,G36,0)</f>
        <v>0</v>
      </c>
      <c r="BD36" s="229">
        <f>IF(AZ36=4,G36,0)</f>
        <v>0</v>
      </c>
      <c r="BE36" s="229">
        <f>IF(AZ36=5,G36,0)</f>
        <v>0</v>
      </c>
      <c r="CA36" s="256">
        <v>1</v>
      </c>
      <c r="CB36" s="256">
        <v>1</v>
      </c>
    </row>
    <row r="37" spans="1:15" ht="12.75">
      <c r="A37" s="265"/>
      <c r="B37" s="269"/>
      <c r="C37" s="354" t="s">
        <v>1802</v>
      </c>
      <c r="D37" s="355"/>
      <c r="E37" s="270">
        <v>0</v>
      </c>
      <c r="F37" s="271"/>
      <c r="G37" s="272"/>
      <c r="H37" s="273"/>
      <c r="I37" s="267"/>
      <c r="J37" s="274"/>
      <c r="K37" s="267"/>
      <c r="M37" s="268" t="s">
        <v>1802</v>
      </c>
      <c r="O37" s="256"/>
    </row>
    <row r="38" spans="1:15" ht="12.75">
      <c r="A38" s="265"/>
      <c r="B38" s="269"/>
      <c r="C38" s="354" t="s">
        <v>1816</v>
      </c>
      <c r="D38" s="355"/>
      <c r="E38" s="270">
        <v>3.66</v>
      </c>
      <c r="F38" s="271"/>
      <c r="G38" s="272"/>
      <c r="H38" s="273"/>
      <c r="I38" s="267"/>
      <c r="J38" s="274"/>
      <c r="K38" s="267"/>
      <c r="M38" s="268" t="s">
        <v>1816</v>
      </c>
      <c r="O38" s="256"/>
    </row>
    <row r="39" spans="1:15" ht="12.75">
      <c r="A39" s="265"/>
      <c r="B39" s="269"/>
      <c r="C39" s="354" t="s">
        <v>1817</v>
      </c>
      <c r="D39" s="355"/>
      <c r="E39" s="270">
        <v>0</v>
      </c>
      <c r="F39" s="271"/>
      <c r="G39" s="272"/>
      <c r="H39" s="273"/>
      <c r="I39" s="267"/>
      <c r="J39" s="274"/>
      <c r="K39" s="267"/>
      <c r="M39" s="268" t="s">
        <v>1817</v>
      </c>
      <c r="O39" s="256"/>
    </row>
    <row r="40" spans="1:15" ht="12.75">
      <c r="A40" s="265"/>
      <c r="B40" s="269"/>
      <c r="C40" s="354" t="s">
        <v>1818</v>
      </c>
      <c r="D40" s="355"/>
      <c r="E40" s="270">
        <v>0.417</v>
      </c>
      <c r="F40" s="271"/>
      <c r="G40" s="272"/>
      <c r="H40" s="273"/>
      <c r="I40" s="267"/>
      <c r="J40" s="274"/>
      <c r="K40" s="267"/>
      <c r="M40" s="268" t="s">
        <v>1818</v>
      </c>
      <c r="O40" s="256"/>
    </row>
    <row r="41" spans="1:15" ht="12.75">
      <c r="A41" s="265"/>
      <c r="B41" s="269"/>
      <c r="C41" s="354" t="s">
        <v>1819</v>
      </c>
      <c r="D41" s="355"/>
      <c r="E41" s="270">
        <v>0.429</v>
      </c>
      <c r="F41" s="271"/>
      <c r="G41" s="272"/>
      <c r="H41" s="273"/>
      <c r="I41" s="267"/>
      <c r="J41" s="274"/>
      <c r="K41" s="267"/>
      <c r="M41" s="268" t="s">
        <v>1819</v>
      </c>
      <c r="O41" s="256"/>
    </row>
    <row r="42" spans="1:15" ht="12.75">
      <c r="A42" s="265"/>
      <c r="B42" s="269"/>
      <c r="C42" s="354" t="s">
        <v>1820</v>
      </c>
      <c r="D42" s="355"/>
      <c r="E42" s="270">
        <v>0.255</v>
      </c>
      <c r="F42" s="271"/>
      <c r="G42" s="272"/>
      <c r="H42" s="273"/>
      <c r="I42" s="267"/>
      <c r="J42" s="274"/>
      <c r="K42" s="267"/>
      <c r="M42" s="268" t="s">
        <v>1820</v>
      </c>
      <c r="O42" s="256"/>
    </row>
    <row r="43" spans="1:57" ht="12.75">
      <c r="A43" s="275"/>
      <c r="B43" s="276" t="s">
        <v>101</v>
      </c>
      <c r="C43" s="277" t="s">
        <v>807</v>
      </c>
      <c r="D43" s="278"/>
      <c r="E43" s="279"/>
      <c r="F43" s="280"/>
      <c r="G43" s="281">
        <f>SUM(G35:G42)</f>
        <v>0</v>
      </c>
      <c r="H43" s="282"/>
      <c r="I43" s="283">
        <f>SUM(I35:I42)</f>
        <v>0</v>
      </c>
      <c r="J43" s="282"/>
      <c r="K43" s="283">
        <f>SUM(K35:K42)</f>
        <v>-10.474200000000002</v>
      </c>
      <c r="O43" s="256">
        <v>4</v>
      </c>
      <c r="BA43" s="284">
        <f>SUM(BA35:BA42)</f>
        <v>0</v>
      </c>
      <c r="BB43" s="284">
        <f>SUM(BB35:BB42)</f>
        <v>0</v>
      </c>
      <c r="BC43" s="284">
        <f>SUM(BC35:BC42)</f>
        <v>0</v>
      </c>
      <c r="BD43" s="284">
        <f>SUM(BD35:BD42)</f>
        <v>0</v>
      </c>
      <c r="BE43" s="284">
        <f>SUM(BE35:BE42)</f>
        <v>0</v>
      </c>
    </row>
    <row r="44" spans="1:15" ht="12.75">
      <c r="A44" s="246" t="s">
        <v>97</v>
      </c>
      <c r="B44" s="247" t="s">
        <v>884</v>
      </c>
      <c r="C44" s="248" t="s">
        <v>885</v>
      </c>
      <c r="D44" s="249"/>
      <c r="E44" s="250"/>
      <c r="F44" s="250"/>
      <c r="G44" s="251"/>
      <c r="H44" s="252"/>
      <c r="I44" s="253"/>
      <c r="J44" s="254"/>
      <c r="K44" s="255"/>
      <c r="O44" s="256">
        <v>1</v>
      </c>
    </row>
    <row r="45" spans="1:80" ht="12.75">
      <c r="A45" s="257">
        <v>8</v>
      </c>
      <c r="B45" s="258" t="s">
        <v>1823</v>
      </c>
      <c r="C45" s="259" t="s">
        <v>1824</v>
      </c>
      <c r="D45" s="260" t="s">
        <v>179</v>
      </c>
      <c r="E45" s="261">
        <v>73.4</v>
      </c>
      <c r="F45" s="261">
        <v>0</v>
      </c>
      <c r="G45" s="262">
        <f>E45*F45</f>
        <v>0</v>
      </c>
      <c r="H45" s="263">
        <v>0</v>
      </c>
      <c r="I45" s="264">
        <f>E45*H45</f>
        <v>0</v>
      </c>
      <c r="J45" s="263">
        <v>-0.00046</v>
      </c>
      <c r="K45" s="264">
        <f>E45*J45</f>
        <v>-0.033764</v>
      </c>
      <c r="O45" s="256">
        <v>2</v>
      </c>
      <c r="AA45" s="229">
        <v>1</v>
      </c>
      <c r="AB45" s="229">
        <v>1</v>
      </c>
      <c r="AC45" s="229">
        <v>1</v>
      </c>
      <c r="AZ45" s="229">
        <v>1</v>
      </c>
      <c r="BA45" s="229">
        <f>IF(AZ45=1,G45,0)</f>
        <v>0</v>
      </c>
      <c r="BB45" s="229">
        <f>IF(AZ45=2,G45,0)</f>
        <v>0</v>
      </c>
      <c r="BC45" s="229">
        <f>IF(AZ45=3,G45,0)</f>
        <v>0</v>
      </c>
      <c r="BD45" s="229">
        <f>IF(AZ45=4,G45,0)</f>
        <v>0</v>
      </c>
      <c r="BE45" s="229">
        <f>IF(AZ45=5,G45,0)</f>
        <v>0</v>
      </c>
      <c r="CA45" s="256">
        <v>1</v>
      </c>
      <c r="CB45" s="256">
        <v>1</v>
      </c>
    </row>
    <row r="46" spans="1:15" ht="12.75">
      <c r="A46" s="265"/>
      <c r="B46" s="269"/>
      <c r="C46" s="354" t="s">
        <v>1817</v>
      </c>
      <c r="D46" s="355"/>
      <c r="E46" s="270">
        <v>0</v>
      </c>
      <c r="F46" s="271"/>
      <c r="G46" s="272"/>
      <c r="H46" s="273"/>
      <c r="I46" s="267"/>
      <c r="J46" s="274"/>
      <c r="K46" s="267"/>
      <c r="M46" s="268" t="s">
        <v>1817</v>
      </c>
      <c r="O46" s="256"/>
    </row>
    <row r="47" spans="1:15" ht="12.75">
      <c r="A47" s="265"/>
      <c r="B47" s="269"/>
      <c r="C47" s="354" t="s">
        <v>1825</v>
      </c>
      <c r="D47" s="355"/>
      <c r="E47" s="270">
        <v>27.8</v>
      </c>
      <c r="F47" s="271"/>
      <c r="G47" s="272"/>
      <c r="H47" s="273"/>
      <c r="I47" s="267"/>
      <c r="J47" s="274"/>
      <c r="K47" s="267"/>
      <c r="M47" s="268" t="s">
        <v>1825</v>
      </c>
      <c r="O47" s="256"/>
    </row>
    <row r="48" spans="1:15" ht="12.75">
      <c r="A48" s="265"/>
      <c r="B48" s="269"/>
      <c r="C48" s="354" t="s">
        <v>1826</v>
      </c>
      <c r="D48" s="355"/>
      <c r="E48" s="270">
        <v>28.6</v>
      </c>
      <c r="F48" s="271"/>
      <c r="G48" s="272"/>
      <c r="H48" s="273"/>
      <c r="I48" s="267"/>
      <c r="J48" s="274"/>
      <c r="K48" s="267"/>
      <c r="M48" s="268" t="s">
        <v>1826</v>
      </c>
      <c r="O48" s="256"/>
    </row>
    <row r="49" spans="1:15" ht="12.75">
      <c r="A49" s="265"/>
      <c r="B49" s="269"/>
      <c r="C49" s="354" t="s">
        <v>1827</v>
      </c>
      <c r="D49" s="355"/>
      <c r="E49" s="270">
        <v>17</v>
      </c>
      <c r="F49" s="271"/>
      <c r="G49" s="272"/>
      <c r="H49" s="273"/>
      <c r="I49" s="267"/>
      <c r="J49" s="274"/>
      <c r="K49" s="267"/>
      <c r="M49" s="268" t="s">
        <v>1827</v>
      </c>
      <c r="O49" s="256"/>
    </row>
    <row r="50" spans="1:80" ht="12.75">
      <c r="A50" s="257">
        <v>9</v>
      </c>
      <c r="B50" s="258" t="s">
        <v>1828</v>
      </c>
      <c r="C50" s="259" t="s">
        <v>1829</v>
      </c>
      <c r="D50" s="260" t="s">
        <v>179</v>
      </c>
      <c r="E50" s="261">
        <v>73.2</v>
      </c>
      <c r="F50" s="261">
        <v>0</v>
      </c>
      <c r="G50" s="262">
        <f>E50*F50</f>
        <v>0</v>
      </c>
      <c r="H50" s="263">
        <v>0</v>
      </c>
      <c r="I50" s="264">
        <f>E50*H50</f>
        <v>0</v>
      </c>
      <c r="J50" s="263">
        <v>-0.00046</v>
      </c>
      <c r="K50" s="264">
        <f>E50*J50</f>
        <v>-0.033672</v>
      </c>
      <c r="O50" s="256">
        <v>2</v>
      </c>
      <c r="AA50" s="229">
        <v>1</v>
      </c>
      <c r="AB50" s="229">
        <v>1</v>
      </c>
      <c r="AC50" s="229">
        <v>1</v>
      </c>
      <c r="AZ50" s="229">
        <v>1</v>
      </c>
      <c r="BA50" s="229">
        <f>IF(AZ50=1,G50,0)</f>
        <v>0</v>
      </c>
      <c r="BB50" s="229">
        <f>IF(AZ50=2,G50,0)</f>
        <v>0</v>
      </c>
      <c r="BC50" s="229">
        <f>IF(AZ50=3,G50,0)</f>
        <v>0</v>
      </c>
      <c r="BD50" s="229">
        <f>IF(AZ50=4,G50,0)</f>
        <v>0</v>
      </c>
      <c r="BE50" s="229">
        <f>IF(AZ50=5,G50,0)</f>
        <v>0</v>
      </c>
      <c r="CA50" s="256">
        <v>1</v>
      </c>
      <c r="CB50" s="256">
        <v>1</v>
      </c>
    </row>
    <row r="51" spans="1:15" ht="12.75">
      <c r="A51" s="265"/>
      <c r="B51" s="269"/>
      <c r="C51" s="354" t="s">
        <v>1802</v>
      </c>
      <c r="D51" s="355"/>
      <c r="E51" s="270">
        <v>0</v>
      </c>
      <c r="F51" s="271"/>
      <c r="G51" s="272"/>
      <c r="H51" s="273"/>
      <c r="I51" s="267"/>
      <c r="J51" s="274"/>
      <c r="K51" s="267"/>
      <c r="M51" s="268" t="s">
        <v>1802</v>
      </c>
      <c r="O51" s="256"/>
    </row>
    <row r="52" spans="1:15" ht="12.75">
      <c r="A52" s="265"/>
      <c r="B52" s="269"/>
      <c r="C52" s="354" t="s">
        <v>1830</v>
      </c>
      <c r="D52" s="355"/>
      <c r="E52" s="270">
        <v>73.2</v>
      </c>
      <c r="F52" s="271"/>
      <c r="G52" s="272"/>
      <c r="H52" s="273"/>
      <c r="I52" s="267"/>
      <c r="J52" s="274"/>
      <c r="K52" s="267"/>
      <c r="M52" s="268" t="s">
        <v>1830</v>
      </c>
      <c r="O52" s="256"/>
    </row>
    <row r="53" spans="1:80" ht="12.75">
      <c r="A53" s="257">
        <v>10</v>
      </c>
      <c r="B53" s="258" t="s">
        <v>1831</v>
      </c>
      <c r="C53" s="259" t="s">
        <v>1832</v>
      </c>
      <c r="D53" s="260" t="s">
        <v>195</v>
      </c>
      <c r="E53" s="261">
        <v>10</v>
      </c>
      <c r="F53" s="261">
        <v>0</v>
      </c>
      <c r="G53" s="262">
        <f>E53*F53</f>
        <v>0</v>
      </c>
      <c r="H53" s="263">
        <v>0.00133</v>
      </c>
      <c r="I53" s="264">
        <f>E53*H53</f>
        <v>0.0133</v>
      </c>
      <c r="J53" s="263">
        <v>-0.119</v>
      </c>
      <c r="K53" s="264">
        <f>E53*J53</f>
        <v>-1.19</v>
      </c>
      <c r="O53" s="256">
        <v>2</v>
      </c>
      <c r="AA53" s="229">
        <v>1</v>
      </c>
      <c r="AB53" s="229">
        <v>1</v>
      </c>
      <c r="AC53" s="229">
        <v>1</v>
      </c>
      <c r="AZ53" s="229">
        <v>1</v>
      </c>
      <c r="BA53" s="229">
        <f>IF(AZ53=1,G53,0)</f>
        <v>0</v>
      </c>
      <c r="BB53" s="229">
        <f>IF(AZ53=2,G53,0)</f>
        <v>0</v>
      </c>
      <c r="BC53" s="229">
        <f>IF(AZ53=3,G53,0)</f>
        <v>0</v>
      </c>
      <c r="BD53" s="229">
        <f>IF(AZ53=4,G53,0)</f>
        <v>0</v>
      </c>
      <c r="BE53" s="229">
        <f>IF(AZ53=5,G53,0)</f>
        <v>0</v>
      </c>
      <c r="CA53" s="256">
        <v>1</v>
      </c>
      <c r="CB53" s="256">
        <v>1</v>
      </c>
    </row>
    <row r="54" spans="1:15" ht="12.75">
      <c r="A54" s="265"/>
      <c r="B54" s="269"/>
      <c r="C54" s="354" t="s">
        <v>1833</v>
      </c>
      <c r="D54" s="355"/>
      <c r="E54" s="270">
        <v>10</v>
      </c>
      <c r="F54" s="271"/>
      <c r="G54" s="272"/>
      <c r="H54" s="273"/>
      <c r="I54" s="267"/>
      <c r="J54" s="274"/>
      <c r="K54" s="267"/>
      <c r="M54" s="268" t="s">
        <v>1833</v>
      </c>
      <c r="O54" s="256"/>
    </row>
    <row r="55" spans="1:57" ht="12.75">
      <c r="A55" s="275"/>
      <c r="B55" s="276" t="s">
        <v>101</v>
      </c>
      <c r="C55" s="277" t="s">
        <v>886</v>
      </c>
      <c r="D55" s="278"/>
      <c r="E55" s="279"/>
      <c r="F55" s="280"/>
      <c r="G55" s="281">
        <f>SUM(G44:G54)</f>
        <v>0</v>
      </c>
      <c r="H55" s="282"/>
      <c r="I55" s="283">
        <f>SUM(I44:I54)</f>
        <v>0.0133</v>
      </c>
      <c r="J55" s="282"/>
      <c r="K55" s="283">
        <f>SUM(K44:K54)</f>
        <v>-1.257436</v>
      </c>
      <c r="O55" s="256">
        <v>4</v>
      </c>
      <c r="BA55" s="284">
        <f>SUM(BA44:BA54)</f>
        <v>0</v>
      </c>
      <c r="BB55" s="284">
        <f>SUM(BB44:BB54)</f>
        <v>0</v>
      </c>
      <c r="BC55" s="284">
        <f>SUM(BC44:BC54)</f>
        <v>0</v>
      </c>
      <c r="BD55" s="284">
        <f>SUM(BD44:BD54)</f>
        <v>0</v>
      </c>
      <c r="BE55" s="284">
        <f>SUM(BE44:BE54)</f>
        <v>0</v>
      </c>
    </row>
    <row r="56" spans="1:15" ht="12.75">
      <c r="A56" s="246" t="s">
        <v>97</v>
      </c>
      <c r="B56" s="247" t="s">
        <v>955</v>
      </c>
      <c r="C56" s="248" t="s">
        <v>956</v>
      </c>
      <c r="D56" s="249"/>
      <c r="E56" s="250"/>
      <c r="F56" s="250"/>
      <c r="G56" s="251"/>
      <c r="H56" s="252"/>
      <c r="I56" s="253"/>
      <c r="J56" s="254"/>
      <c r="K56" s="255"/>
      <c r="O56" s="256">
        <v>1</v>
      </c>
    </row>
    <row r="57" spans="1:80" ht="12.75">
      <c r="A57" s="257">
        <v>11</v>
      </c>
      <c r="B57" s="258" t="s">
        <v>958</v>
      </c>
      <c r="C57" s="259" t="s">
        <v>959</v>
      </c>
      <c r="D57" s="260" t="s">
        <v>166</v>
      </c>
      <c r="E57" s="261">
        <v>38.79146365</v>
      </c>
      <c r="F57" s="261">
        <v>0</v>
      </c>
      <c r="G57" s="262">
        <f>E57*F57</f>
        <v>0</v>
      </c>
      <c r="H57" s="263">
        <v>0</v>
      </c>
      <c r="I57" s="264">
        <f>E57*H57</f>
        <v>0</v>
      </c>
      <c r="J57" s="263"/>
      <c r="K57" s="264">
        <f>E57*J57</f>
        <v>0</v>
      </c>
      <c r="O57" s="256">
        <v>2</v>
      </c>
      <c r="AA57" s="229">
        <v>7</v>
      </c>
      <c r="AB57" s="229">
        <v>1</v>
      </c>
      <c r="AC57" s="229">
        <v>2</v>
      </c>
      <c r="AZ57" s="229">
        <v>1</v>
      </c>
      <c r="BA57" s="229">
        <f>IF(AZ57=1,G57,0)</f>
        <v>0</v>
      </c>
      <c r="BB57" s="229">
        <f>IF(AZ57=2,G57,0)</f>
        <v>0</v>
      </c>
      <c r="BC57" s="229">
        <f>IF(AZ57=3,G57,0)</f>
        <v>0</v>
      </c>
      <c r="BD57" s="229">
        <f>IF(AZ57=4,G57,0)</f>
        <v>0</v>
      </c>
      <c r="BE57" s="229">
        <f>IF(AZ57=5,G57,0)</f>
        <v>0</v>
      </c>
      <c r="CA57" s="256">
        <v>7</v>
      </c>
      <c r="CB57" s="256">
        <v>1</v>
      </c>
    </row>
    <row r="58" spans="1:57" ht="12.75">
      <c r="A58" s="275"/>
      <c r="B58" s="276" t="s">
        <v>101</v>
      </c>
      <c r="C58" s="277" t="s">
        <v>957</v>
      </c>
      <c r="D58" s="278"/>
      <c r="E58" s="279"/>
      <c r="F58" s="280"/>
      <c r="G58" s="281">
        <f>SUM(G56:G57)</f>
        <v>0</v>
      </c>
      <c r="H58" s="282"/>
      <c r="I58" s="283">
        <f>SUM(I56:I57)</f>
        <v>0</v>
      </c>
      <c r="J58" s="282"/>
      <c r="K58" s="283">
        <f>SUM(K56:K57)</f>
        <v>0</v>
      </c>
      <c r="O58" s="256">
        <v>4</v>
      </c>
      <c r="BA58" s="284">
        <f>SUM(BA56:BA57)</f>
        <v>0</v>
      </c>
      <c r="BB58" s="284">
        <f>SUM(BB56:BB57)</f>
        <v>0</v>
      </c>
      <c r="BC58" s="284">
        <f>SUM(BC56:BC57)</f>
        <v>0</v>
      </c>
      <c r="BD58" s="284">
        <f>SUM(BD56:BD57)</f>
        <v>0</v>
      </c>
      <c r="BE58" s="284">
        <f>SUM(BE56:BE57)</f>
        <v>0</v>
      </c>
    </row>
    <row r="59" spans="1:15" ht="12.75">
      <c r="A59" s="246" t="s">
        <v>97</v>
      </c>
      <c r="B59" s="247" t="s">
        <v>960</v>
      </c>
      <c r="C59" s="248" t="s">
        <v>961</v>
      </c>
      <c r="D59" s="249"/>
      <c r="E59" s="250"/>
      <c r="F59" s="250"/>
      <c r="G59" s="251"/>
      <c r="H59" s="252"/>
      <c r="I59" s="253"/>
      <c r="J59" s="254"/>
      <c r="K59" s="255"/>
      <c r="O59" s="256">
        <v>1</v>
      </c>
    </row>
    <row r="60" spans="1:80" ht="12.75">
      <c r="A60" s="257">
        <v>12</v>
      </c>
      <c r="B60" s="258" t="s">
        <v>1834</v>
      </c>
      <c r="C60" s="259" t="s">
        <v>1835</v>
      </c>
      <c r="D60" s="260" t="s">
        <v>137</v>
      </c>
      <c r="E60" s="261">
        <v>18.3</v>
      </c>
      <c r="F60" s="261">
        <v>0</v>
      </c>
      <c r="G60" s="262">
        <f>E60*F60</f>
        <v>0</v>
      </c>
      <c r="H60" s="263">
        <v>0</v>
      </c>
      <c r="I60" s="264">
        <f>E60*H60</f>
        <v>0</v>
      </c>
      <c r="J60" s="263">
        <v>-0.00487</v>
      </c>
      <c r="K60" s="264">
        <f>E60*J60</f>
        <v>-0.089121</v>
      </c>
      <c r="O60" s="256">
        <v>2</v>
      </c>
      <c r="AA60" s="229">
        <v>1</v>
      </c>
      <c r="AB60" s="229">
        <v>7</v>
      </c>
      <c r="AC60" s="229">
        <v>7</v>
      </c>
      <c r="AZ60" s="229">
        <v>2</v>
      </c>
      <c r="BA60" s="229">
        <f>IF(AZ60=1,G60,0)</f>
        <v>0</v>
      </c>
      <c r="BB60" s="229">
        <f>IF(AZ60=2,G60,0)</f>
        <v>0</v>
      </c>
      <c r="BC60" s="229">
        <f>IF(AZ60=3,G60,0)</f>
        <v>0</v>
      </c>
      <c r="BD60" s="229">
        <f>IF(AZ60=4,G60,0)</f>
        <v>0</v>
      </c>
      <c r="BE60" s="229">
        <f>IF(AZ60=5,G60,0)</f>
        <v>0</v>
      </c>
      <c r="CA60" s="256">
        <v>1</v>
      </c>
      <c r="CB60" s="256">
        <v>7</v>
      </c>
    </row>
    <row r="61" spans="1:15" ht="12.75">
      <c r="A61" s="265"/>
      <c r="B61" s="269"/>
      <c r="C61" s="354" t="s">
        <v>1802</v>
      </c>
      <c r="D61" s="355"/>
      <c r="E61" s="270">
        <v>0</v>
      </c>
      <c r="F61" s="271"/>
      <c r="G61" s="272"/>
      <c r="H61" s="273"/>
      <c r="I61" s="267"/>
      <c r="J61" s="274"/>
      <c r="K61" s="267"/>
      <c r="M61" s="268" t="s">
        <v>1802</v>
      </c>
      <c r="O61" s="256"/>
    </row>
    <row r="62" spans="1:15" ht="12.75">
      <c r="A62" s="265"/>
      <c r="B62" s="269"/>
      <c r="C62" s="354" t="s">
        <v>1836</v>
      </c>
      <c r="D62" s="355"/>
      <c r="E62" s="270">
        <v>18.3</v>
      </c>
      <c r="F62" s="271"/>
      <c r="G62" s="272"/>
      <c r="H62" s="273"/>
      <c r="I62" s="267"/>
      <c r="J62" s="274"/>
      <c r="K62" s="267"/>
      <c r="M62" s="268" t="s">
        <v>1836</v>
      </c>
      <c r="O62" s="256"/>
    </row>
    <row r="63" spans="1:80" ht="12.75">
      <c r="A63" s="257">
        <v>13</v>
      </c>
      <c r="B63" s="258" t="s">
        <v>971</v>
      </c>
      <c r="C63" s="259" t="s">
        <v>972</v>
      </c>
      <c r="D63" s="260" t="s">
        <v>137</v>
      </c>
      <c r="E63" s="261">
        <v>32.94</v>
      </c>
      <c r="F63" s="261">
        <v>0</v>
      </c>
      <c r="G63" s="262">
        <f>E63*F63</f>
        <v>0</v>
      </c>
      <c r="H63" s="263">
        <v>0.00021</v>
      </c>
      <c r="I63" s="264">
        <f>E63*H63</f>
        <v>0.0069174</v>
      </c>
      <c r="J63" s="263">
        <v>0</v>
      </c>
      <c r="K63" s="264">
        <f>E63*J63</f>
        <v>0</v>
      </c>
      <c r="O63" s="256">
        <v>2</v>
      </c>
      <c r="AA63" s="229">
        <v>1</v>
      </c>
      <c r="AB63" s="229">
        <v>7</v>
      </c>
      <c r="AC63" s="229">
        <v>7</v>
      </c>
      <c r="AZ63" s="229">
        <v>2</v>
      </c>
      <c r="BA63" s="229">
        <f>IF(AZ63=1,G63,0)</f>
        <v>0</v>
      </c>
      <c r="BB63" s="229">
        <f>IF(AZ63=2,G63,0)</f>
        <v>0</v>
      </c>
      <c r="BC63" s="229">
        <f>IF(AZ63=3,G63,0)</f>
        <v>0</v>
      </c>
      <c r="BD63" s="229">
        <f>IF(AZ63=4,G63,0)</f>
        <v>0</v>
      </c>
      <c r="BE63" s="229">
        <f>IF(AZ63=5,G63,0)</f>
        <v>0</v>
      </c>
      <c r="CA63" s="256">
        <v>1</v>
      </c>
      <c r="CB63" s="256">
        <v>7</v>
      </c>
    </row>
    <row r="64" spans="1:15" ht="12.75">
      <c r="A64" s="265"/>
      <c r="B64" s="269"/>
      <c r="C64" s="354" t="s">
        <v>1802</v>
      </c>
      <c r="D64" s="355"/>
      <c r="E64" s="270">
        <v>0</v>
      </c>
      <c r="F64" s="271"/>
      <c r="G64" s="272"/>
      <c r="H64" s="273"/>
      <c r="I64" s="267"/>
      <c r="J64" s="274"/>
      <c r="K64" s="267"/>
      <c r="M64" s="268" t="s">
        <v>1802</v>
      </c>
      <c r="O64" s="256"/>
    </row>
    <row r="65" spans="1:15" ht="12.75">
      <c r="A65" s="265"/>
      <c r="B65" s="269"/>
      <c r="C65" s="354" t="s">
        <v>1837</v>
      </c>
      <c r="D65" s="355"/>
      <c r="E65" s="270">
        <v>32.94</v>
      </c>
      <c r="F65" s="271"/>
      <c r="G65" s="272"/>
      <c r="H65" s="273"/>
      <c r="I65" s="267"/>
      <c r="J65" s="274"/>
      <c r="K65" s="267"/>
      <c r="M65" s="268" t="s">
        <v>1837</v>
      </c>
      <c r="O65" s="256"/>
    </row>
    <row r="66" spans="1:80" ht="20.4">
      <c r="A66" s="257">
        <v>14</v>
      </c>
      <c r="B66" s="258" t="s">
        <v>1838</v>
      </c>
      <c r="C66" s="259" t="s">
        <v>1839</v>
      </c>
      <c r="D66" s="260" t="s">
        <v>137</v>
      </c>
      <c r="E66" s="261">
        <v>32.94</v>
      </c>
      <c r="F66" s="261">
        <v>0</v>
      </c>
      <c r="G66" s="262">
        <f>E66*F66</f>
        <v>0</v>
      </c>
      <c r="H66" s="263">
        <v>0.00473</v>
      </c>
      <c r="I66" s="264">
        <f>E66*H66</f>
        <v>0.15580619999999998</v>
      </c>
      <c r="J66" s="263">
        <v>0</v>
      </c>
      <c r="K66" s="264">
        <f>E66*J66</f>
        <v>0</v>
      </c>
      <c r="O66" s="256">
        <v>2</v>
      </c>
      <c r="AA66" s="229">
        <v>1</v>
      </c>
      <c r="AB66" s="229">
        <v>7</v>
      </c>
      <c r="AC66" s="229">
        <v>7</v>
      </c>
      <c r="AZ66" s="229">
        <v>2</v>
      </c>
      <c r="BA66" s="229">
        <f>IF(AZ66=1,G66,0)</f>
        <v>0</v>
      </c>
      <c r="BB66" s="229">
        <f>IF(AZ66=2,G66,0)</f>
        <v>0</v>
      </c>
      <c r="BC66" s="229">
        <f>IF(AZ66=3,G66,0)</f>
        <v>0</v>
      </c>
      <c r="BD66" s="229">
        <f>IF(AZ66=4,G66,0)</f>
        <v>0</v>
      </c>
      <c r="BE66" s="229">
        <f>IF(AZ66=5,G66,0)</f>
        <v>0</v>
      </c>
      <c r="CA66" s="256">
        <v>1</v>
      </c>
      <c r="CB66" s="256">
        <v>7</v>
      </c>
    </row>
    <row r="67" spans="1:15" ht="12.75">
      <c r="A67" s="265"/>
      <c r="B67" s="266"/>
      <c r="C67" s="346" t="s">
        <v>1840</v>
      </c>
      <c r="D67" s="347"/>
      <c r="E67" s="347"/>
      <c r="F67" s="347"/>
      <c r="G67" s="348"/>
      <c r="I67" s="267"/>
      <c r="K67" s="267"/>
      <c r="L67" s="268" t="s">
        <v>1840</v>
      </c>
      <c r="O67" s="256">
        <v>3</v>
      </c>
    </row>
    <row r="68" spans="1:15" ht="12.75">
      <c r="A68" s="265"/>
      <c r="B68" s="269"/>
      <c r="C68" s="354" t="s">
        <v>1802</v>
      </c>
      <c r="D68" s="355"/>
      <c r="E68" s="270">
        <v>0</v>
      </c>
      <c r="F68" s="271"/>
      <c r="G68" s="272"/>
      <c r="H68" s="273"/>
      <c r="I68" s="267"/>
      <c r="J68" s="274"/>
      <c r="K68" s="267"/>
      <c r="M68" s="268" t="s">
        <v>1802</v>
      </c>
      <c r="O68" s="256"/>
    </row>
    <row r="69" spans="1:15" ht="12.75">
      <c r="A69" s="265"/>
      <c r="B69" s="269"/>
      <c r="C69" s="354" t="s">
        <v>1837</v>
      </c>
      <c r="D69" s="355"/>
      <c r="E69" s="270">
        <v>32.94</v>
      </c>
      <c r="F69" s="271"/>
      <c r="G69" s="272"/>
      <c r="H69" s="273"/>
      <c r="I69" s="267"/>
      <c r="J69" s="274"/>
      <c r="K69" s="267"/>
      <c r="M69" s="268" t="s">
        <v>1837</v>
      </c>
      <c r="O69" s="256"/>
    </row>
    <row r="70" spans="1:80" ht="12.75">
      <c r="A70" s="257">
        <v>15</v>
      </c>
      <c r="B70" s="258" t="s">
        <v>1000</v>
      </c>
      <c r="C70" s="259" t="s">
        <v>1001</v>
      </c>
      <c r="D70" s="260" t="s">
        <v>166</v>
      </c>
      <c r="E70" s="261">
        <v>0.1627236</v>
      </c>
      <c r="F70" s="261">
        <v>0</v>
      </c>
      <c r="G70" s="262">
        <f>E70*F70</f>
        <v>0</v>
      </c>
      <c r="H70" s="263">
        <v>0</v>
      </c>
      <c r="I70" s="264">
        <f>E70*H70</f>
        <v>0</v>
      </c>
      <c r="J70" s="263"/>
      <c r="K70" s="264">
        <f>E70*J70</f>
        <v>0</v>
      </c>
      <c r="O70" s="256">
        <v>2</v>
      </c>
      <c r="AA70" s="229">
        <v>7</v>
      </c>
      <c r="AB70" s="229">
        <v>1001</v>
      </c>
      <c r="AC70" s="229">
        <v>5</v>
      </c>
      <c r="AZ70" s="229">
        <v>2</v>
      </c>
      <c r="BA70" s="229">
        <f>IF(AZ70=1,G70,0)</f>
        <v>0</v>
      </c>
      <c r="BB70" s="229">
        <f>IF(AZ70=2,G70,0)</f>
        <v>0</v>
      </c>
      <c r="BC70" s="229">
        <f>IF(AZ70=3,G70,0)</f>
        <v>0</v>
      </c>
      <c r="BD70" s="229">
        <f>IF(AZ70=4,G70,0)</f>
        <v>0</v>
      </c>
      <c r="BE70" s="229">
        <f>IF(AZ70=5,G70,0)</f>
        <v>0</v>
      </c>
      <c r="CA70" s="256">
        <v>7</v>
      </c>
      <c r="CB70" s="256">
        <v>1001</v>
      </c>
    </row>
    <row r="71" spans="1:57" ht="12.75">
      <c r="A71" s="275"/>
      <c r="B71" s="276" t="s">
        <v>101</v>
      </c>
      <c r="C71" s="277" t="s">
        <v>962</v>
      </c>
      <c r="D71" s="278"/>
      <c r="E71" s="279"/>
      <c r="F71" s="280"/>
      <c r="G71" s="281">
        <f>SUM(G59:G70)</f>
        <v>0</v>
      </c>
      <c r="H71" s="282"/>
      <c r="I71" s="283">
        <f>SUM(I59:I70)</f>
        <v>0.16272359999999997</v>
      </c>
      <c r="J71" s="282"/>
      <c r="K71" s="283">
        <f>SUM(K59:K70)</f>
        <v>-0.089121</v>
      </c>
      <c r="O71" s="256">
        <v>4</v>
      </c>
      <c r="BA71" s="284">
        <f>SUM(BA59:BA70)</f>
        <v>0</v>
      </c>
      <c r="BB71" s="284">
        <f>SUM(BB59:BB70)</f>
        <v>0</v>
      </c>
      <c r="BC71" s="284">
        <f>SUM(BC59:BC70)</f>
        <v>0</v>
      </c>
      <c r="BD71" s="284">
        <f>SUM(BD59:BD70)</f>
        <v>0</v>
      </c>
      <c r="BE71" s="284">
        <f>SUM(BE59:BE70)</f>
        <v>0</v>
      </c>
    </row>
    <row r="72" spans="1:15" ht="12.75">
      <c r="A72" s="246" t="s">
        <v>97</v>
      </c>
      <c r="B72" s="247" t="s">
        <v>1841</v>
      </c>
      <c r="C72" s="248" t="s">
        <v>1842</v>
      </c>
      <c r="D72" s="249"/>
      <c r="E72" s="250"/>
      <c r="F72" s="250"/>
      <c r="G72" s="251"/>
      <c r="H72" s="252"/>
      <c r="I72" s="253"/>
      <c r="J72" s="254"/>
      <c r="K72" s="255"/>
      <c r="O72" s="256">
        <v>1</v>
      </c>
    </row>
    <row r="73" spans="1:80" ht="12.75">
      <c r="A73" s="257">
        <v>16</v>
      </c>
      <c r="B73" s="258" t="s">
        <v>1844</v>
      </c>
      <c r="C73" s="259" t="s">
        <v>1845</v>
      </c>
      <c r="D73" s="260" t="s">
        <v>195</v>
      </c>
      <c r="E73" s="261">
        <v>2</v>
      </c>
      <c r="F73" s="261">
        <v>0</v>
      </c>
      <c r="G73" s="262">
        <f>E73*F73</f>
        <v>0</v>
      </c>
      <c r="H73" s="263">
        <v>0.00683</v>
      </c>
      <c r="I73" s="264">
        <f>E73*H73</f>
        <v>0.01366</v>
      </c>
      <c r="J73" s="263">
        <v>0</v>
      </c>
      <c r="K73" s="264">
        <f>E73*J73</f>
        <v>0</v>
      </c>
      <c r="O73" s="256">
        <v>2</v>
      </c>
      <c r="AA73" s="229">
        <v>1</v>
      </c>
      <c r="AB73" s="229">
        <v>7</v>
      </c>
      <c r="AC73" s="229">
        <v>7</v>
      </c>
      <c r="AZ73" s="229">
        <v>2</v>
      </c>
      <c r="BA73" s="229">
        <f>IF(AZ73=1,G73,0)</f>
        <v>0</v>
      </c>
      <c r="BB73" s="229">
        <f>IF(AZ73=2,G73,0)</f>
        <v>0</v>
      </c>
      <c r="BC73" s="229">
        <f>IF(AZ73=3,G73,0)</f>
        <v>0</v>
      </c>
      <c r="BD73" s="229">
        <f>IF(AZ73=4,G73,0)</f>
        <v>0</v>
      </c>
      <c r="BE73" s="229">
        <f>IF(AZ73=5,G73,0)</f>
        <v>0</v>
      </c>
      <c r="CA73" s="256">
        <v>1</v>
      </c>
      <c r="CB73" s="256">
        <v>7</v>
      </c>
    </row>
    <row r="74" spans="1:15" ht="12.75">
      <c r="A74" s="265"/>
      <c r="B74" s="269"/>
      <c r="C74" s="354" t="s">
        <v>1110</v>
      </c>
      <c r="D74" s="355"/>
      <c r="E74" s="270">
        <v>2</v>
      </c>
      <c r="F74" s="271"/>
      <c r="G74" s="272"/>
      <c r="H74" s="273"/>
      <c r="I74" s="267"/>
      <c r="J74" s="274"/>
      <c r="K74" s="267"/>
      <c r="M74" s="268" t="s">
        <v>1110</v>
      </c>
      <c r="O74" s="256"/>
    </row>
    <row r="75" spans="1:80" ht="12.75">
      <c r="A75" s="257">
        <v>17</v>
      </c>
      <c r="B75" s="258" t="s">
        <v>1846</v>
      </c>
      <c r="C75" s="259" t="s">
        <v>1847</v>
      </c>
      <c r="D75" s="260" t="s">
        <v>195</v>
      </c>
      <c r="E75" s="261">
        <v>6</v>
      </c>
      <c r="F75" s="261">
        <v>0</v>
      </c>
      <c r="G75" s="262">
        <f>E75*F75</f>
        <v>0</v>
      </c>
      <c r="H75" s="263">
        <v>0.00029</v>
      </c>
      <c r="I75" s="264">
        <f>E75*H75</f>
        <v>0.00174</v>
      </c>
      <c r="J75" s="263">
        <v>0</v>
      </c>
      <c r="K75" s="264">
        <f>E75*J75</f>
        <v>0</v>
      </c>
      <c r="O75" s="256">
        <v>2</v>
      </c>
      <c r="AA75" s="229">
        <v>1</v>
      </c>
      <c r="AB75" s="229">
        <v>7</v>
      </c>
      <c r="AC75" s="229">
        <v>7</v>
      </c>
      <c r="AZ75" s="229">
        <v>2</v>
      </c>
      <c r="BA75" s="229">
        <f>IF(AZ75=1,G75,0)</f>
        <v>0</v>
      </c>
      <c r="BB75" s="229">
        <f>IF(AZ75=2,G75,0)</f>
        <v>0</v>
      </c>
      <c r="BC75" s="229">
        <f>IF(AZ75=3,G75,0)</f>
        <v>0</v>
      </c>
      <c r="BD75" s="229">
        <f>IF(AZ75=4,G75,0)</f>
        <v>0</v>
      </c>
      <c r="BE75" s="229">
        <f>IF(AZ75=5,G75,0)</f>
        <v>0</v>
      </c>
      <c r="CA75" s="256">
        <v>1</v>
      </c>
      <c r="CB75" s="256">
        <v>7</v>
      </c>
    </row>
    <row r="76" spans="1:15" ht="12.75">
      <c r="A76" s="265"/>
      <c r="B76" s="269"/>
      <c r="C76" s="354" t="s">
        <v>1848</v>
      </c>
      <c r="D76" s="355"/>
      <c r="E76" s="270">
        <v>6</v>
      </c>
      <c r="F76" s="271"/>
      <c r="G76" s="272"/>
      <c r="H76" s="273"/>
      <c r="I76" s="267"/>
      <c r="J76" s="274"/>
      <c r="K76" s="267"/>
      <c r="M76" s="268">
        <v>6</v>
      </c>
      <c r="O76" s="256"/>
    </row>
    <row r="77" spans="1:80" ht="12.75">
      <c r="A77" s="257">
        <v>18</v>
      </c>
      <c r="B77" s="258" t="s">
        <v>1849</v>
      </c>
      <c r="C77" s="259" t="s">
        <v>1850</v>
      </c>
      <c r="D77" s="260" t="s">
        <v>179</v>
      </c>
      <c r="E77" s="261">
        <v>46.3</v>
      </c>
      <c r="F77" s="261">
        <v>0</v>
      </c>
      <c r="G77" s="262">
        <f>E77*F77</f>
        <v>0</v>
      </c>
      <c r="H77" s="263">
        <v>0.00047</v>
      </c>
      <c r="I77" s="264">
        <f>E77*H77</f>
        <v>0.021761</v>
      </c>
      <c r="J77" s="263">
        <v>0</v>
      </c>
      <c r="K77" s="264">
        <f>E77*J77</f>
        <v>0</v>
      </c>
      <c r="O77" s="256">
        <v>2</v>
      </c>
      <c r="AA77" s="229">
        <v>1</v>
      </c>
      <c r="AB77" s="229">
        <v>7</v>
      </c>
      <c r="AC77" s="229">
        <v>7</v>
      </c>
      <c r="AZ77" s="229">
        <v>2</v>
      </c>
      <c r="BA77" s="229">
        <f>IF(AZ77=1,G77,0)</f>
        <v>0</v>
      </c>
      <c r="BB77" s="229">
        <f>IF(AZ77=2,G77,0)</f>
        <v>0</v>
      </c>
      <c r="BC77" s="229">
        <f>IF(AZ77=3,G77,0)</f>
        <v>0</v>
      </c>
      <c r="BD77" s="229">
        <f>IF(AZ77=4,G77,0)</f>
        <v>0</v>
      </c>
      <c r="BE77" s="229">
        <f>IF(AZ77=5,G77,0)</f>
        <v>0</v>
      </c>
      <c r="CA77" s="256">
        <v>1</v>
      </c>
      <c r="CB77" s="256">
        <v>7</v>
      </c>
    </row>
    <row r="78" spans="1:15" ht="12.75">
      <c r="A78" s="265"/>
      <c r="B78" s="269"/>
      <c r="C78" s="354" t="s">
        <v>1851</v>
      </c>
      <c r="D78" s="355"/>
      <c r="E78" s="270">
        <v>3</v>
      </c>
      <c r="F78" s="271"/>
      <c r="G78" s="272"/>
      <c r="H78" s="273"/>
      <c r="I78" s="267"/>
      <c r="J78" s="274"/>
      <c r="K78" s="267"/>
      <c r="M78" s="268" t="s">
        <v>1851</v>
      </c>
      <c r="O78" s="256"/>
    </row>
    <row r="79" spans="1:15" ht="12.75">
      <c r="A79" s="265"/>
      <c r="B79" s="269"/>
      <c r="C79" s="354" t="s">
        <v>1852</v>
      </c>
      <c r="D79" s="355"/>
      <c r="E79" s="270">
        <v>10</v>
      </c>
      <c r="F79" s="271"/>
      <c r="G79" s="272"/>
      <c r="H79" s="273"/>
      <c r="I79" s="267"/>
      <c r="J79" s="274"/>
      <c r="K79" s="267"/>
      <c r="M79" s="268" t="s">
        <v>1852</v>
      </c>
      <c r="O79" s="256"/>
    </row>
    <row r="80" spans="1:15" ht="12.75">
      <c r="A80" s="265"/>
      <c r="B80" s="269"/>
      <c r="C80" s="354" t="s">
        <v>1853</v>
      </c>
      <c r="D80" s="355"/>
      <c r="E80" s="270">
        <v>5.9</v>
      </c>
      <c r="F80" s="271"/>
      <c r="G80" s="272"/>
      <c r="H80" s="273"/>
      <c r="I80" s="267"/>
      <c r="J80" s="274"/>
      <c r="K80" s="267"/>
      <c r="M80" s="268" t="s">
        <v>1853</v>
      </c>
      <c r="O80" s="256"/>
    </row>
    <row r="81" spans="1:15" ht="12.75">
      <c r="A81" s="265"/>
      <c r="B81" s="269"/>
      <c r="C81" s="354" t="s">
        <v>1854</v>
      </c>
      <c r="D81" s="355"/>
      <c r="E81" s="270">
        <v>9.9</v>
      </c>
      <c r="F81" s="271"/>
      <c r="G81" s="272"/>
      <c r="H81" s="273"/>
      <c r="I81" s="267"/>
      <c r="J81" s="274"/>
      <c r="K81" s="267"/>
      <c r="M81" s="268" t="s">
        <v>1854</v>
      </c>
      <c r="O81" s="256"/>
    </row>
    <row r="82" spans="1:15" ht="12.75">
      <c r="A82" s="265"/>
      <c r="B82" s="269"/>
      <c r="C82" s="354" t="s">
        <v>1855</v>
      </c>
      <c r="D82" s="355"/>
      <c r="E82" s="270">
        <v>5.5</v>
      </c>
      <c r="F82" s="271"/>
      <c r="G82" s="272"/>
      <c r="H82" s="273"/>
      <c r="I82" s="267"/>
      <c r="J82" s="274"/>
      <c r="K82" s="267"/>
      <c r="M82" s="268" t="s">
        <v>1855</v>
      </c>
      <c r="O82" s="256"/>
    </row>
    <row r="83" spans="1:15" ht="12.75">
      <c r="A83" s="265"/>
      <c r="B83" s="269"/>
      <c r="C83" s="354" t="s">
        <v>1856</v>
      </c>
      <c r="D83" s="355"/>
      <c r="E83" s="270">
        <v>12</v>
      </c>
      <c r="F83" s="271"/>
      <c r="G83" s="272"/>
      <c r="H83" s="273"/>
      <c r="I83" s="267"/>
      <c r="J83" s="274"/>
      <c r="K83" s="267"/>
      <c r="M83" s="268" t="s">
        <v>1856</v>
      </c>
      <c r="O83" s="256"/>
    </row>
    <row r="84" spans="1:80" ht="12.75">
      <c r="A84" s="257">
        <v>19</v>
      </c>
      <c r="B84" s="258" t="s">
        <v>1857</v>
      </c>
      <c r="C84" s="259" t="s">
        <v>1858</v>
      </c>
      <c r="D84" s="260" t="s">
        <v>179</v>
      </c>
      <c r="E84" s="261">
        <v>9</v>
      </c>
      <c r="F84" s="261">
        <v>0</v>
      </c>
      <c r="G84" s="262">
        <f>E84*F84</f>
        <v>0</v>
      </c>
      <c r="H84" s="263">
        <v>0.0007</v>
      </c>
      <c r="I84" s="264">
        <f>E84*H84</f>
        <v>0.0063</v>
      </c>
      <c r="J84" s="263">
        <v>0</v>
      </c>
      <c r="K84" s="264">
        <f>E84*J84</f>
        <v>0</v>
      </c>
      <c r="O84" s="256">
        <v>2</v>
      </c>
      <c r="AA84" s="229">
        <v>1</v>
      </c>
      <c r="AB84" s="229">
        <v>7</v>
      </c>
      <c r="AC84" s="229">
        <v>7</v>
      </c>
      <c r="AZ84" s="229">
        <v>2</v>
      </c>
      <c r="BA84" s="229">
        <f>IF(AZ84=1,G84,0)</f>
        <v>0</v>
      </c>
      <c r="BB84" s="229">
        <f>IF(AZ84=2,G84,0)</f>
        <v>0</v>
      </c>
      <c r="BC84" s="229">
        <f>IF(AZ84=3,G84,0)</f>
        <v>0</v>
      </c>
      <c r="BD84" s="229">
        <f>IF(AZ84=4,G84,0)</f>
        <v>0</v>
      </c>
      <c r="BE84" s="229">
        <f>IF(AZ84=5,G84,0)</f>
        <v>0</v>
      </c>
      <c r="CA84" s="256">
        <v>1</v>
      </c>
      <c r="CB84" s="256">
        <v>7</v>
      </c>
    </row>
    <row r="85" spans="1:15" ht="12.75">
      <c r="A85" s="265"/>
      <c r="B85" s="269"/>
      <c r="C85" s="354" t="s">
        <v>1859</v>
      </c>
      <c r="D85" s="355"/>
      <c r="E85" s="270">
        <v>3.5</v>
      </c>
      <c r="F85" s="271"/>
      <c r="G85" s="272"/>
      <c r="H85" s="273"/>
      <c r="I85" s="267"/>
      <c r="J85" s="274"/>
      <c r="K85" s="267"/>
      <c r="M85" s="268" t="s">
        <v>1859</v>
      </c>
      <c r="O85" s="256"/>
    </row>
    <row r="86" spans="1:15" ht="12.75">
      <c r="A86" s="265"/>
      <c r="B86" s="269"/>
      <c r="C86" s="354" t="s">
        <v>1860</v>
      </c>
      <c r="D86" s="355"/>
      <c r="E86" s="270">
        <v>5.5</v>
      </c>
      <c r="F86" s="271"/>
      <c r="G86" s="272"/>
      <c r="H86" s="273"/>
      <c r="I86" s="267"/>
      <c r="J86" s="274"/>
      <c r="K86" s="267"/>
      <c r="M86" s="268" t="s">
        <v>1860</v>
      </c>
      <c r="O86" s="256"/>
    </row>
    <row r="87" spans="1:80" ht="12.75">
      <c r="A87" s="257">
        <v>20</v>
      </c>
      <c r="B87" s="258" t="s">
        <v>1861</v>
      </c>
      <c r="C87" s="259" t="s">
        <v>1862</v>
      </c>
      <c r="D87" s="260" t="s">
        <v>179</v>
      </c>
      <c r="E87" s="261">
        <v>12.8</v>
      </c>
      <c r="F87" s="261">
        <v>0</v>
      </c>
      <c r="G87" s="262">
        <f>E87*F87</f>
        <v>0</v>
      </c>
      <c r="H87" s="263">
        <v>0.00152</v>
      </c>
      <c r="I87" s="264">
        <f>E87*H87</f>
        <v>0.019456</v>
      </c>
      <c r="J87" s="263">
        <v>0</v>
      </c>
      <c r="K87" s="264">
        <f>E87*J87</f>
        <v>0</v>
      </c>
      <c r="O87" s="256">
        <v>2</v>
      </c>
      <c r="AA87" s="229">
        <v>1</v>
      </c>
      <c r="AB87" s="229">
        <v>7</v>
      </c>
      <c r="AC87" s="229">
        <v>7</v>
      </c>
      <c r="AZ87" s="229">
        <v>2</v>
      </c>
      <c r="BA87" s="229">
        <f>IF(AZ87=1,G87,0)</f>
        <v>0</v>
      </c>
      <c r="BB87" s="229">
        <f>IF(AZ87=2,G87,0)</f>
        <v>0</v>
      </c>
      <c r="BC87" s="229">
        <f>IF(AZ87=3,G87,0)</f>
        <v>0</v>
      </c>
      <c r="BD87" s="229">
        <f>IF(AZ87=4,G87,0)</f>
        <v>0</v>
      </c>
      <c r="BE87" s="229">
        <f>IF(AZ87=5,G87,0)</f>
        <v>0</v>
      </c>
      <c r="CA87" s="256">
        <v>1</v>
      </c>
      <c r="CB87" s="256">
        <v>7</v>
      </c>
    </row>
    <row r="88" spans="1:15" ht="12.75">
      <c r="A88" s="265"/>
      <c r="B88" s="269"/>
      <c r="C88" s="354" t="s">
        <v>1863</v>
      </c>
      <c r="D88" s="355"/>
      <c r="E88" s="270">
        <v>3.6</v>
      </c>
      <c r="F88" s="271"/>
      <c r="G88" s="272"/>
      <c r="H88" s="273"/>
      <c r="I88" s="267"/>
      <c r="J88" s="274"/>
      <c r="K88" s="267"/>
      <c r="M88" s="268" t="s">
        <v>1863</v>
      </c>
      <c r="O88" s="256"/>
    </row>
    <row r="89" spans="1:15" ht="12.75">
      <c r="A89" s="265"/>
      <c r="B89" s="269"/>
      <c r="C89" s="354" t="s">
        <v>1864</v>
      </c>
      <c r="D89" s="355"/>
      <c r="E89" s="270">
        <v>7</v>
      </c>
      <c r="F89" s="271"/>
      <c r="G89" s="272"/>
      <c r="H89" s="273"/>
      <c r="I89" s="267"/>
      <c r="J89" s="274"/>
      <c r="K89" s="267"/>
      <c r="M89" s="268" t="s">
        <v>1864</v>
      </c>
      <c r="O89" s="256"/>
    </row>
    <row r="90" spans="1:15" ht="12.75">
      <c r="A90" s="265"/>
      <c r="B90" s="269"/>
      <c r="C90" s="354" t="s">
        <v>1865</v>
      </c>
      <c r="D90" s="355"/>
      <c r="E90" s="270">
        <v>2.2</v>
      </c>
      <c r="F90" s="271"/>
      <c r="G90" s="272"/>
      <c r="H90" s="273"/>
      <c r="I90" s="267"/>
      <c r="J90" s="274"/>
      <c r="K90" s="267"/>
      <c r="M90" s="268" t="s">
        <v>1865</v>
      </c>
      <c r="O90" s="256"/>
    </row>
    <row r="91" spans="1:80" ht="12.75">
      <c r="A91" s="257">
        <v>21</v>
      </c>
      <c r="B91" s="258" t="s">
        <v>1866</v>
      </c>
      <c r="C91" s="259" t="s">
        <v>1867</v>
      </c>
      <c r="D91" s="260" t="s">
        <v>179</v>
      </c>
      <c r="E91" s="261">
        <v>45.5</v>
      </c>
      <c r="F91" s="261">
        <v>0</v>
      </c>
      <c r="G91" s="262">
        <f>E91*F91</f>
        <v>0</v>
      </c>
      <c r="H91" s="263">
        <v>0.00131</v>
      </c>
      <c r="I91" s="264">
        <f>E91*H91</f>
        <v>0.059605</v>
      </c>
      <c r="J91" s="263">
        <v>0</v>
      </c>
      <c r="K91" s="264">
        <f>E91*J91</f>
        <v>0</v>
      </c>
      <c r="O91" s="256">
        <v>2</v>
      </c>
      <c r="AA91" s="229">
        <v>1</v>
      </c>
      <c r="AB91" s="229">
        <v>7</v>
      </c>
      <c r="AC91" s="229">
        <v>7</v>
      </c>
      <c r="AZ91" s="229">
        <v>2</v>
      </c>
      <c r="BA91" s="229">
        <f>IF(AZ91=1,G91,0)</f>
        <v>0</v>
      </c>
      <c r="BB91" s="229">
        <f>IF(AZ91=2,G91,0)</f>
        <v>0</v>
      </c>
      <c r="BC91" s="229">
        <f>IF(AZ91=3,G91,0)</f>
        <v>0</v>
      </c>
      <c r="BD91" s="229">
        <f>IF(AZ91=4,G91,0)</f>
        <v>0</v>
      </c>
      <c r="BE91" s="229">
        <f>IF(AZ91=5,G91,0)</f>
        <v>0</v>
      </c>
      <c r="CA91" s="256">
        <v>1</v>
      </c>
      <c r="CB91" s="256">
        <v>7</v>
      </c>
    </row>
    <row r="92" spans="1:15" ht="12.75">
      <c r="A92" s="265"/>
      <c r="B92" s="269"/>
      <c r="C92" s="354" t="s">
        <v>1868</v>
      </c>
      <c r="D92" s="355"/>
      <c r="E92" s="270">
        <v>16</v>
      </c>
      <c r="F92" s="271"/>
      <c r="G92" s="272"/>
      <c r="H92" s="273"/>
      <c r="I92" s="267"/>
      <c r="J92" s="274"/>
      <c r="K92" s="267"/>
      <c r="M92" s="268" t="s">
        <v>1868</v>
      </c>
      <c r="O92" s="256"/>
    </row>
    <row r="93" spans="1:15" ht="12.75">
      <c r="A93" s="265"/>
      <c r="B93" s="269"/>
      <c r="C93" s="354" t="s">
        <v>1869</v>
      </c>
      <c r="D93" s="355"/>
      <c r="E93" s="270">
        <v>14</v>
      </c>
      <c r="F93" s="271"/>
      <c r="G93" s="272"/>
      <c r="H93" s="273"/>
      <c r="I93" s="267"/>
      <c r="J93" s="274"/>
      <c r="K93" s="267"/>
      <c r="M93" s="268" t="s">
        <v>1869</v>
      </c>
      <c r="O93" s="256"/>
    </row>
    <row r="94" spans="1:15" ht="12.75">
      <c r="A94" s="265"/>
      <c r="B94" s="269"/>
      <c r="C94" s="354" t="s">
        <v>1870</v>
      </c>
      <c r="D94" s="355"/>
      <c r="E94" s="270">
        <v>10.5</v>
      </c>
      <c r="F94" s="271"/>
      <c r="G94" s="272"/>
      <c r="H94" s="273"/>
      <c r="I94" s="267"/>
      <c r="J94" s="274"/>
      <c r="K94" s="267"/>
      <c r="M94" s="268" t="s">
        <v>1870</v>
      </c>
      <c r="O94" s="256"/>
    </row>
    <row r="95" spans="1:15" ht="12.75">
      <c r="A95" s="265"/>
      <c r="B95" s="269"/>
      <c r="C95" s="354" t="s">
        <v>1871</v>
      </c>
      <c r="D95" s="355"/>
      <c r="E95" s="270">
        <v>5</v>
      </c>
      <c r="F95" s="271"/>
      <c r="G95" s="272"/>
      <c r="H95" s="273"/>
      <c r="I95" s="267"/>
      <c r="J95" s="274"/>
      <c r="K95" s="267"/>
      <c r="M95" s="268" t="s">
        <v>1871</v>
      </c>
      <c r="O95" s="256"/>
    </row>
    <row r="96" spans="1:80" ht="12.75">
      <c r="A96" s="257">
        <v>22</v>
      </c>
      <c r="B96" s="258" t="s">
        <v>1872</v>
      </c>
      <c r="C96" s="259" t="s">
        <v>1873</v>
      </c>
      <c r="D96" s="260" t="s">
        <v>179</v>
      </c>
      <c r="E96" s="261">
        <v>6</v>
      </c>
      <c r="F96" s="261">
        <v>0</v>
      </c>
      <c r="G96" s="262">
        <f>E96*F96</f>
        <v>0</v>
      </c>
      <c r="H96" s="263">
        <v>0.00137</v>
      </c>
      <c r="I96" s="264">
        <f>E96*H96</f>
        <v>0.00822</v>
      </c>
      <c r="J96" s="263">
        <v>0</v>
      </c>
      <c r="K96" s="264">
        <f>E96*J96</f>
        <v>0</v>
      </c>
      <c r="O96" s="256">
        <v>2</v>
      </c>
      <c r="AA96" s="229">
        <v>1</v>
      </c>
      <c r="AB96" s="229">
        <v>0</v>
      </c>
      <c r="AC96" s="229">
        <v>0</v>
      </c>
      <c r="AZ96" s="229">
        <v>2</v>
      </c>
      <c r="BA96" s="229">
        <f>IF(AZ96=1,G96,0)</f>
        <v>0</v>
      </c>
      <c r="BB96" s="229">
        <f>IF(AZ96=2,G96,0)</f>
        <v>0</v>
      </c>
      <c r="BC96" s="229">
        <f>IF(AZ96=3,G96,0)</f>
        <v>0</v>
      </c>
      <c r="BD96" s="229">
        <f>IF(AZ96=4,G96,0)</f>
        <v>0</v>
      </c>
      <c r="BE96" s="229">
        <f>IF(AZ96=5,G96,0)</f>
        <v>0</v>
      </c>
      <c r="CA96" s="256">
        <v>1</v>
      </c>
      <c r="CB96" s="256">
        <v>0</v>
      </c>
    </row>
    <row r="97" spans="1:15" ht="12.75">
      <c r="A97" s="265"/>
      <c r="B97" s="266"/>
      <c r="C97" s="346" t="s">
        <v>1874</v>
      </c>
      <c r="D97" s="347"/>
      <c r="E97" s="347"/>
      <c r="F97" s="347"/>
      <c r="G97" s="348"/>
      <c r="I97" s="267"/>
      <c r="K97" s="267"/>
      <c r="L97" s="268" t="s">
        <v>1874</v>
      </c>
      <c r="O97" s="256">
        <v>3</v>
      </c>
    </row>
    <row r="98" spans="1:15" ht="12.75">
      <c r="A98" s="265"/>
      <c r="B98" s="269"/>
      <c r="C98" s="354" t="s">
        <v>1875</v>
      </c>
      <c r="D98" s="355"/>
      <c r="E98" s="270">
        <v>6</v>
      </c>
      <c r="F98" s="271"/>
      <c r="G98" s="272"/>
      <c r="H98" s="273"/>
      <c r="I98" s="267"/>
      <c r="J98" s="274"/>
      <c r="K98" s="267"/>
      <c r="M98" s="268" t="s">
        <v>1875</v>
      </c>
      <c r="O98" s="256"/>
    </row>
    <row r="99" spans="1:80" ht="12.75">
      <c r="A99" s="257">
        <v>23</v>
      </c>
      <c r="B99" s="258" t="s">
        <v>1876</v>
      </c>
      <c r="C99" s="259" t="s">
        <v>1877</v>
      </c>
      <c r="D99" s="260" t="s">
        <v>179</v>
      </c>
      <c r="E99" s="261">
        <v>43.4</v>
      </c>
      <c r="F99" s="261">
        <v>0</v>
      </c>
      <c r="G99" s="262">
        <f>E99*F99</f>
        <v>0</v>
      </c>
      <c r="H99" s="263">
        <v>0.00252</v>
      </c>
      <c r="I99" s="264">
        <f>E99*H99</f>
        <v>0.109368</v>
      </c>
      <c r="J99" s="263">
        <v>0</v>
      </c>
      <c r="K99" s="264">
        <f>E99*J99</f>
        <v>0</v>
      </c>
      <c r="O99" s="256">
        <v>2</v>
      </c>
      <c r="AA99" s="229">
        <v>1</v>
      </c>
      <c r="AB99" s="229">
        <v>7</v>
      </c>
      <c r="AC99" s="229">
        <v>7</v>
      </c>
      <c r="AZ99" s="229">
        <v>2</v>
      </c>
      <c r="BA99" s="229">
        <f>IF(AZ99=1,G99,0)</f>
        <v>0</v>
      </c>
      <c r="BB99" s="229">
        <f>IF(AZ99=2,G99,0)</f>
        <v>0</v>
      </c>
      <c r="BC99" s="229">
        <f>IF(AZ99=3,G99,0)</f>
        <v>0</v>
      </c>
      <c r="BD99" s="229">
        <f>IF(AZ99=4,G99,0)</f>
        <v>0</v>
      </c>
      <c r="BE99" s="229">
        <f>IF(AZ99=5,G99,0)</f>
        <v>0</v>
      </c>
      <c r="CA99" s="256">
        <v>1</v>
      </c>
      <c r="CB99" s="256">
        <v>7</v>
      </c>
    </row>
    <row r="100" spans="1:15" ht="12.75">
      <c r="A100" s="265"/>
      <c r="B100" s="269"/>
      <c r="C100" s="354" t="s">
        <v>157</v>
      </c>
      <c r="D100" s="355"/>
      <c r="E100" s="270">
        <v>0</v>
      </c>
      <c r="F100" s="271"/>
      <c r="G100" s="272"/>
      <c r="H100" s="273"/>
      <c r="I100" s="267"/>
      <c r="J100" s="274"/>
      <c r="K100" s="267"/>
      <c r="M100" s="268" t="s">
        <v>157</v>
      </c>
      <c r="O100" s="256"/>
    </row>
    <row r="101" spans="1:15" ht="12.75">
      <c r="A101" s="265"/>
      <c r="B101" s="269"/>
      <c r="C101" s="354" t="s">
        <v>1878</v>
      </c>
      <c r="D101" s="355"/>
      <c r="E101" s="270">
        <v>43.4</v>
      </c>
      <c r="F101" s="271"/>
      <c r="G101" s="272"/>
      <c r="H101" s="273"/>
      <c r="I101" s="267"/>
      <c r="J101" s="274"/>
      <c r="K101" s="267"/>
      <c r="M101" s="268" t="s">
        <v>1878</v>
      </c>
      <c r="O101" s="256"/>
    </row>
    <row r="102" spans="1:80" ht="12.75">
      <c r="A102" s="257">
        <v>24</v>
      </c>
      <c r="B102" s="258" t="s">
        <v>1879</v>
      </c>
      <c r="C102" s="259" t="s">
        <v>1880</v>
      </c>
      <c r="D102" s="260" t="s">
        <v>195</v>
      </c>
      <c r="E102" s="261">
        <v>4</v>
      </c>
      <c r="F102" s="261">
        <v>0</v>
      </c>
      <c r="G102" s="262">
        <f>E102*F102</f>
        <v>0</v>
      </c>
      <c r="H102" s="263">
        <v>0.00024</v>
      </c>
      <c r="I102" s="264">
        <f>E102*H102</f>
        <v>0.00096</v>
      </c>
      <c r="J102" s="263">
        <v>0</v>
      </c>
      <c r="K102" s="264">
        <f>E102*J102</f>
        <v>0</v>
      </c>
      <c r="O102" s="256">
        <v>2</v>
      </c>
      <c r="AA102" s="229">
        <v>1</v>
      </c>
      <c r="AB102" s="229">
        <v>7</v>
      </c>
      <c r="AC102" s="229">
        <v>7</v>
      </c>
      <c r="AZ102" s="229">
        <v>2</v>
      </c>
      <c r="BA102" s="229">
        <f>IF(AZ102=1,G102,0)</f>
        <v>0</v>
      </c>
      <c r="BB102" s="229">
        <f>IF(AZ102=2,G102,0)</f>
        <v>0</v>
      </c>
      <c r="BC102" s="229">
        <f>IF(AZ102=3,G102,0)</f>
        <v>0</v>
      </c>
      <c r="BD102" s="229">
        <f>IF(AZ102=4,G102,0)</f>
        <v>0</v>
      </c>
      <c r="BE102" s="229">
        <f>IF(AZ102=5,G102,0)</f>
        <v>0</v>
      </c>
      <c r="CA102" s="256">
        <v>1</v>
      </c>
      <c r="CB102" s="256">
        <v>7</v>
      </c>
    </row>
    <row r="103" spans="1:15" ht="12.75">
      <c r="A103" s="265"/>
      <c r="B103" s="269"/>
      <c r="C103" s="354" t="s">
        <v>1881</v>
      </c>
      <c r="D103" s="355"/>
      <c r="E103" s="270">
        <v>4</v>
      </c>
      <c r="F103" s="271"/>
      <c r="G103" s="272"/>
      <c r="H103" s="273"/>
      <c r="I103" s="267"/>
      <c r="J103" s="274"/>
      <c r="K103" s="267"/>
      <c r="M103" s="268" t="s">
        <v>1881</v>
      </c>
      <c r="O103" s="256"/>
    </row>
    <row r="104" spans="1:80" ht="12.75">
      <c r="A104" s="257">
        <v>25</v>
      </c>
      <c r="B104" s="258" t="s">
        <v>1882</v>
      </c>
      <c r="C104" s="259" t="s">
        <v>1883</v>
      </c>
      <c r="D104" s="260" t="s">
        <v>195</v>
      </c>
      <c r="E104" s="261">
        <v>22</v>
      </c>
      <c r="F104" s="261">
        <v>0</v>
      </c>
      <c r="G104" s="262">
        <f>E104*F104</f>
        <v>0</v>
      </c>
      <c r="H104" s="263">
        <v>0</v>
      </c>
      <c r="I104" s="264">
        <f>E104*H104</f>
        <v>0</v>
      </c>
      <c r="J104" s="263">
        <v>0</v>
      </c>
      <c r="K104" s="264">
        <f>E104*J104</f>
        <v>0</v>
      </c>
      <c r="O104" s="256">
        <v>2</v>
      </c>
      <c r="AA104" s="229">
        <v>1</v>
      </c>
      <c r="AB104" s="229">
        <v>7</v>
      </c>
      <c r="AC104" s="229">
        <v>7</v>
      </c>
      <c r="AZ104" s="229">
        <v>2</v>
      </c>
      <c r="BA104" s="229">
        <f>IF(AZ104=1,G104,0)</f>
        <v>0</v>
      </c>
      <c r="BB104" s="229">
        <f>IF(AZ104=2,G104,0)</f>
        <v>0</v>
      </c>
      <c r="BC104" s="229">
        <f>IF(AZ104=3,G104,0)</f>
        <v>0</v>
      </c>
      <c r="BD104" s="229">
        <f>IF(AZ104=4,G104,0)</f>
        <v>0</v>
      </c>
      <c r="BE104" s="229">
        <f>IF(AZ104=5,G104,0)</f>
        <v>0</v>
      </c>
      <c r="CA104" s="256">
        <v>1</v>
      </c>
      <c r="CB104" s="256">
        <v>7</v>
      </c>
    </row>
    <row r="105" spans="1:15" ht="12.75">
      <c r="A105" s="265"/>
      <c r="B105" s="269"/>
      <c r="C105" s="354" t="s">
        <v>1884</v>
      </c>
      <c r="D105" s="355"/>
      <c r="E105" s="270">
        <v>2</v>
      </c>
      <c r="F105" s="271"/>
      <c r="G105" s="272"/>
      <c r="H105" s="273"/>
      <c r="I105" s="267"/>
      <c r="J105" s="274"/>
      <c r="K105" s="267"/>
      <c r="M105" s="268" t="s">
        <v>1884</v>
      </c>
      <c r="O105" s="256"/>
    </row>
    <row r="106" spans="1:15" ht="12.75">
      <c r="A106" s="265"/>
      <c r="B106" s="269"/>
      <c r="C106" s="354" t="s">
        <v>1885</v>
      </c>
      <c r="D106" s="355"/>
      <c r="E106" s="270">
        <v>7</v>
      </c>
      <c r="F106" s="271"/>
      <c r="G106" s="272"/>
      <c r="H106" s="273"/>
      <c r="I106" s="267"/>
      <c r="J106" s="274"/>
      <c r="K106" s="267"/>
      <c r="M106" s="268" t="s">
        <v>1885</v>
      </c>
      <c r="O106" s="256"/>
    </row>
    <row r="107" spans="1:15" ht="12.75">
      <c r="A107" s="265"/>
      <c r="B107" s="269"/>
      <c r="C107" s="354" t="s">
        <v>1886</v>
      </c>
      <c r="D107" s="355"/>
      <c r="E107" s="270">
        <v>10</v>
      </c>
      <c r="F107" s="271"/>
      <c r="G107" s="272"/>
      <c r="H107" s="273"/>
      <c r="I107" s="267"/>
      <c r="J107" s="274"/>
      <c r="K107" s="267"/>
      <c r="M107" s="268" t="s">
        <v>1886</v>
      </c>
      <c r="O107" s="256"/>
    </row>
    <row r="108" spans="1:15" ht="12.75">
      <c r="A108" s="265"/>
      <c r="B108" s="269"/>
      <c r="C108" s="354" t="s">
        <v>1887</v>
      </c>
      <c r="D108" s="355"/>
      <c r="E108" s="270">
        <v>3</v>
      </c>
      <c r="F108" s="271"/>
      <c r="G108" s="272"/>
      <c r="H108" s="273"/>
      <c r="I108" s="267"/>
      <c r="J108" s="274"/>
      <c r="K108" s="267"/>
      <c r="M108" s="268" t="s">
        <v>1887</v>
      </c>
      <c r="O108" s="256"/>
    </row>
    <row r="109" spans="1:80" ht="12.75">
      <c r="A109" s="257">
        <v>26</v>
      </c>
      <c r="B109" s="258" t="s">
        <v>1888</v>
      </c>
      <c r="C109" s="259" t="s">
        <v>1889</v>
      </c>
      <c r="D109" s="260" t="s">
        <v>195</v>
      </c>
      <c r="E109" s="261">
        <v>1</v>
      </c>
      <c r="F109" s="261">
        <v>0</v>
      </c>
      <c r="G109" s="262">
        <f>E109*F109</f>
        <v>0</v>
      </c>
      <c r="H109" s="263">
        <v>0</v>
      </c>
      <c r="I109" s="264">
        <f>E109*H109</f>
        <v>0</v>
      </c>
      <c r="J109" s="263">
        <v>0</v>
      </c>
      <c r="K109" s="264">
        <f>E109*J109</f>
        <v>0</v>
      </c>
      <c r="O109" s="256">
        <v>2</v>
      </c>
      <c r="AA109" s="229">
        <v>1</v>
      </c>
      <c r="AB109" s="229">
        <v>7</v>
      </c>
      <c r="AC109" s="229">
        <v>7</v>
      </c>
      <c r="AZ109" s="229">
        <v>2</v>
      </c>
      <c r="BA109" s="229">
        <f>IF(AZ109=1,G109,0)</f>
        <v>0</v>
      </c>
      <c r="BB109" s="229">
        <f>IF(AZ109=2,G109,0)</f>
        <v>0</v>
      </c>
      <c r="BC109" s="229">
        <f>IF(AZ109=3,G109,0)</f>
        <v>0</v>
      </c>
      <c r="BD109" s="229">
        <f>IF(AZ109=4,G109,0)</f>
        <v>0</v>
      </c>
      <c r="BE109" s="229">
        <f>IF(AZ109=5,G109,0)</f>
        <v>0</v>
      </c>
      <c r="CA109" s="256">
        <v>1</v>
      </c>
      <c r="CB109" s="256">
        <v>7</v>
      </c>
    </row>
    <row r="110" spans="1:15" ht="12.75">
      <c r="A110" s="265"/>
      <c r="B110" s="269"/>
      <c r="C110" s="354" t="s">
        <v>1107</v>
      </c>
      <c r="D110" s="355"/>
      <c r="E110" s="270">
        <v>1</v>
      </c>
      <c r="F110" s="271"/>
      <c r="G110" s="272"/>
      <c r="H110" s="273"/>
      <c r="I110" s="267"/>
      <c r="J110" s="274"/>
      <c r="K110" s="267"/>
      <c r="M110" s="268" t="s">
        <v>1107</v>
      </c>
      <c r="O110" s="256"/>
    </row>
    <row r="111" spans="1:80" ht="12.75">
      <c r="A111" s="257">
        <v>27</v>
      </c>
      <c r="B111" s="258" t="s">
        <v>1890</v>
      </c>
      <c r="C111" s="259" t="s">
        <v>1891</v>
      </c>
      <c r="D111" s="260" t="s">
        <v>195</v>
      </c>
      <c r="E111" s="261">
        <v>9</v>
      </c>
      <c r="F111" s="261">
        <v>0</v>
      </c>
      <c r="G111" s="262">
        <f>E111*F111</f>
        <v>0</v>
      </c>
      <c r="H111" s="263">
        <v>0</v>
      </c>
      <c r="I111" s="264">
        <f>E111*H111</f>
        <v>0</v>
      </c>
      <c r="J111" s="263">
        <v>0</v>
      </c>
      <c r="K111" s="264">
        <f>E111*J111</f>
        <v>0</v>
      </c>
      <c r="O111" s="256">
        <v>2</v>
      </c>
      <c r="AA111" s="229">
        <v>1</v>
      </c>
      <c r="AB111" s="229">
        <v>7</v>
      </c>
      <c r="AC111" s="229">
        <v>7</v>
      </c>
      <c r="AZ111" s="229">
        <v>2</v>
      </c>
      <c r="BA111" s="229">
        <f>IF(AZ111=1,G111,0)</f>
        <v>0</v>
      </c>
      <c r="BB111" s="229">
        <f>IF(AZ111=2,G111,0)</f>
        <v>0</v>
      </c>
      <c r="BC111" s="229">
        <f>IF(AZ111=3,G111,0)</f>
        <v>0</v>
      </c>
      <c r="BD111" s="229">
        <f>IF(AZ111=4,G111,0)</f>
        <v>0</v>
      </c>
      <c r="BE111" s="229">
        <f>IF(AZ111=5,G111,0)</f>
        <v>0</v>
      </c>
      <c r="CA111" s="256">
        <v>1</v>
      </c>
      <c r="CB111" s="256">
        <v>7</v>
      </c>
    </row>
    <row r="112" spans="1:15" ht="12.75">
      <c r="A112" s="265"/>
      <c r="B112" s="269"/>
      <c r="C112" s="354" t="s">
        <v>1107</v>
      </c>
      <c r="D112" s="355"/>
      <c r="E112" s="270">
        <v>1</v>
      </c>
      <c r="F112" s="271"/>
      <c r="G112" s="272"/>
      <c r="H112" s="273"/>
      <c r="I112" s="267"/>
      <c r="J112" s="274"/>
      <c r="K112" s="267"/>
      <c r="M112" s="268" t="s">
        <v>1107</v>
      </c>
      <c r="O112" s="256"/>
    </row>
    <row r="113" spans="1:15" ht="12.75">
      <c r="A113" s="265"/>
      <c r="B113" s="269"/>
      <c r="C113" s="354" t="s">
        <v>1892</v>
      </c>
      <c r="D113" s="355"/>
      <c r="E113" s="270">
        <v>3</v>
      </c>
      <c r="F113" s="271"/>
      <c r="G113" s="272"/>
      <c r="H113" s="273"/>
      <c r="I113" s="267"/>
      <c r="J113" s="274"/>
      <c r="K113" s="267"/>
      <c r="M113" s="268" t="s">
        <v>1892</v>
      </c>
      <c r="O113" s="256"/>
    </row>
    <row r="114" spans="1:15" ht="12.75">
      <c r="A114" s="265"/>
      <c r="B114" s="269"/>
      <c r="C114" s="354" t="s">
        <v>1893</v>
      </c>
      <c r="D114" s="355"/>
      <c r="E114" s="270">
        <v>4</v>
      </c>
      <c r="F114" s="271"/>
      <c r="G114" s="272"/>
      <c r="H114" s="273"/>
      <c r="I114" s="267"/>
      <c r="J114" s="274"/>
      <c r="K114" s="267"/>
      <c r="M114" s="268" t="s">
        <v>1893</v>
      </c>
      <c r="O114" s="256"/>
    </row>
    <row r="115" spans="1:15" ht="12.75">
      <c r="A115" s="265"/>
      <c r="B115" s="269"/>
      <c r="C115" s="354" t="s">
        <v>1894</v>
      </c>
      <c r="D115" s="355"/>
      <c r="E115" s="270">
        <v>1</v>
      </c>
      <c r="F115" s="271"/>
      <c r="G115" s="272"/>
      <c r="H115" s="273"/>
      <c r="I115" s="267"/>
      <c r="J115" s="274"/>
      <c r="K115" s="267"/>
      <c r="M115" s="268" t="s">
        <v>1894</v>
      </c>
      <c r="O115" s="256"/>
    </row>
    <row r="116" spans="1:80" ht="12.75">
      <c r="A116" s="257">
        <v>28</v>
      </c>
      <c r="B116" s="258" t="s">
        <v>1895</v>
      </c>
      <c r="C116" s="259" t="s">
        <v>1896</v>
      </c>
      <c r="D116" s="260" t="s">
        <v>195</v>
      </c>
      <c r="E116" s="261">
        <v>1</v>
      </c>
      <c r="F116" s="261">
        <v>0</v>
      </c>
      <c r="G116" s="262">
        <f>E116*F116</f>
        <v>0</v>
      </c>
      <c r="H116" s="263">
        <v>0.00747</v>
      </c>
      <c r="I116" s="264">
        <f>E116*H116</f>
        <v>0.00747</v>
      </c>
      <c r="J116" s="263">
        <v>0</v>
      </c>
      <c r="K116" s="264">
        <f>E116*J116</f>
        <v>0</v>
      </c>
      <c r="O116" s="256">
        <v>2</v>
      </c>
      <c r="AA116" s="229">
        <v>1</v>
      </c>
      <c r="AB116" s="229">
        <v>0</v>
      </c>
      <c r="AC116" s="229">
        <v>0</v>
      </c>
      <c r="AZ116" s="229">
        <v>2</v>
      </c>
      <c r="BA116" s="229">
        <f>IF(AZ116=1,G116,0)</f>
        <v>0</v>
      </c>
      <c r="BB116" s="229">
        <f>IF(AZ116=2,G116,0)</f>
        <v>0</v>
      </c>
      <c r="BC116" s="229">
        <f>IF(AZ116=3,G116,0)</f>
        <v>0</v>
      </c>
      <c r="BD116" s="229">
        <f>IF(AZ116=4,G116,0)</f>
        <v>0</v>
      </c>
      <c r="BE116" s="229">
        <f>IF(AZ116=5,G116,0)</f>
        <v>0</v>
      </c>
      <c r="CA116" s="256">
        <v>1</v>
      </c>
      <c r="CB116" s="256">
        <v>0</v>
      </c>
    </row>
    <row r="117" spans="1:15" ht="12.75">
      <c r="A117" s="265"/>
      <c r="B117" s="269"/>
      <c r="C117" s="354" t="s">
        <v>1107</v>
      </c>
      <c r="D117" s="355"/>
      <c r="E117" s="270">
        <v>1</v>
      </c>
      <c r="F117" s="271"/>
      <c r="G117" s="272"/>
      <c r="H117" s="273"/>
      <c r="I117" s="267"/>
      <c r="J117" s="274"/>
      <c r="K117" s="267"/>
      <c r="M117" s="268" t="s">
        <v>1107</v>
      </c>
      <c r="O117" s="256"/>
    </row>
    <row r="118" spans="1:80" ht="20.4">
      <c r="A118" s="257">
        <v>29</v>
      </c>
      <c r="B118" s="258" t="s">
        <v>1897</v>
      </c>
      <c r="C118" s="259" t="s">
        <v>1898</v>
      </c>
      <c r="D118" s="260" t="s">
        <v>195</v>
      </c>
      <c r="E118" s="261">
        <v>4</v>
      </c>
      <c r="F118" s="261">
        <v>0</v>
      </c>
      <c r="G118" s="262">
        <f>E118*F118</f>
        <v>0</v>
      </c>
      <c r="H118" s="263">
        <v>0.00049</v>
      </c>
      <c r="I118" s="264">
        <f>E118*H118</f>
        <v>0.00196</v>
      </c>
      <c r="J118" s="263">
        <v>0</v>
      </c>
      <c r="K118" s="264">
        <f>E118*J118</f>
        <v>0</v>
      </c>
      <c r="O118" s="256">
        <v>2</v>
      </c>
      <c r="AA118" s="229">
        <v>1</v>
      </c>
      <c r="AB118" s="229">
        <v>7</v>
      </c>
      <c r="AC118" s="229">
        <v>7</v>
      </c>
      <c r="AZ118" s="229">
        <v>2</v>
      </c>
      <c r="BA118" s="229">
        <f>IF(AZ118=1,G118,0)</f>
        <v>0</v>
      </c>
      <c r="BB118" s="229">
        <f>IF(AZ118=2,G118,0)</f>
        <v>0</v>
      </c>
      <c r="BC118" s="229">
        <f>IF(AZ118=3,G118,0)</f>
        <v>0</v>
      </c>
      <c r="BD118" s="229">
        <f>IF(AZ118=4,G118,0)</f>
        <v>0</v>
      </c>
      <c r="BE118" s="229">
        <f>IF(AZ118=5,G118,0)</f>
        <v>0</v>
      </c>
      <c r="CA118" s="256">
        <v>1</v>
      </c>
      <c r="CB118" s="256">
        <v>7</v>
      </c>
    </row>
    <row r="119" spans="1:15" ht="12.75">
      <c r="A119" s="265"/>
      <c r="B119" s="269"/>
      <c r="C119" s="354" t="s">
        <v>1899</v>
      </c>
      <c r="D119" s="355"/>
      <c r="E119" s="270">
        <v>4</v>
      </c>
      <c r="F119" s="271"/>
      <c r="G119" s="272"/>
      <c r="H119" s="273"/>
      <c r="I119" s="267"/>
      <c r="J119" s="274"/>
      <c r="K119" s="267"/>
      <c r="M119" s="268" t="s">
        <v>1899</v>
      </c>
      <c r="O119" s="256"/>
    </row>
    <row r="120" spans="1:80" ht="12.75">
      <c r="A120" s="257">
        <v>30</v>
      </c>
      <c r="B120" s="258" t="s">
        <v>1900</v>
      </c>
      <c r="C120" s="259" t="s">
        <v>1901</v>
      </c>
      <c r="D120" s="260" t="s">
        <v>179</v>
      </c>
      <c r="E120" s="261">
        <v>43.4</v>
      </c>
      <c r="F120" s="261">
        <v>0</v>
      </c>
      <c r="G120" s="262">
        <f>E120*F120</f>
        <v>0</v>
      </c>
      <c r="H120" s="263">
        <v>0</v>
      </c>
      <c r="I120" s="264">
        <f>E120*H120</f>
        <v>0</v>
      </c>
      <c r="J120" s="263">
        <v>0</v>
      </c>
      <c r="K120" s="264">
        <f>E120*J120</f>
        <v>0</v>
      </c>
      <c r="O120" s="256">
        <v>2</v>
      </c>
      <c r="AA120" s="229">
        <v>1</v>
      </c>
      <c r="AB120" s="229">
        <v>7</v>
      </c>
      <c r="AC120" s="229">
        <v>7</v>
      </c>
      <c r="AZ120" s="229">
        <v>2</v>
      </c>
      <c r="BA120" s="229">
        <f>IF(AZ120=1,G120,0)</f>
        <v>0</v>
      </c>
      <c r="BB120" s="229">
        <f>IF(AZ120=2,G120,0)</f>
        <v>0</v>
      </c>
      <c r="BC120" s="229">
        <f>IF(AZ120=3,G120,0)</f>
        <v>0</v>
      </c>
      <c r="BD120" s="229">
        <f>IF(AZ120=4,G120,0)</f>
        <v>0</v>
      </c>
      <c r="BE120" s="229">
        <f>IF(AZ120=5,G120,0)</f>
        <v>0</v>
      </c>
      <c r="CA120" s="256">
        <v>1</v>
      </c>
      <c r="CB120" s="256">
        <v>7</v>
      </c>
    </row>
    <row r="121" spans="1:80" ht="12.75">
      <c r="A121" s="257">
        <v>31</v>
      </c>
      <c r="B121" s="258" t="s">
        <v>1902</v>
      </c>
      <c r="C121" s="259" t="s">
        <v>1903</v>
      </c>
      <c r="D121" s="260" t="s">
        <v>1752</v>
      </c>
      <c r="E121" s="261">
        <v>10</v>
      </c>
      <c r="F121" s="261">
        <v>0</v>
      </c>
      <c r="G121" s="262">
        <f>E121*F121</f>
        <v>0</v>
      </c>
      <c r="H121" s="263">
        <v>0</v>
      </c>
      <c r="I121" s="264">
        <f>E121*H121</f>
        <v>0</v>
      </c>
      <c r="J121" s="263"/>
      <c r="K121" s="264">
        <f>E121*J121</f>
        <v>0</v>
      </c>
      <c r="O121" s="256">
        <v>2</v>
      </c>
      <c r="AA121" s="229">
        <v>12</v>
      </c>
      <c r="AB121" s="229">
        <v>0</v>
      </c>
      <c r="AC121" s="229">
        <v>83</v>
      </c>
      <c r="AZ121" s="229">
        <v>2</v>
      </c>
      <c r="BA121" s="229">
        <f>IF(AZ121=1,G121,0)</f>
        <v>0</v>
      </c>
      <c r="BB121" s="229">
        <f>IF(AZ121=2,G121,0)</f>
        <v>0</v>
      </c>
      <c r="BC121" s="229">
        <f>IF(AZ121=3,G121,0)</f>
        <v>0</v>
      </c>
      <c r="BD121" s="229">
        <f>IF(AZ121=4,G121,0)</f>
        <v>0</v>
      </c>
      <c r="BE121" s="229">
        <f>IF(AZ121=5,G121,0)</f>
        <v>0</v>
      </c>
      <c r="CA121" s="256">
        <v>12</v>
      </c>
      <c r="CB121" s="256">
        <v>0</v>
      </c>
    </row>
    <row r="122" spans="1:15" ht="12.75">
      <c r="A122" s="265"/>
      <c r="B122" s="269"/>
      <c r="C122" s="354" t="s">
        <v>1904</v>
      </c>
      <c r="D122" s="355"/>
      <c r="E122" s="270">
        <v>10</v>
      </c>
      <c r="F122" s="271"/>
      <c r="G122" s="272"/>
      <c r="H122" s="273"/>
      <c r="I122" s="267"/>
      <c r="J122" s="274"/>
      <c r="K122" s="267"/>
      <c r="M122" s="268" t="s">
        <v>1904</v>
      </c>
      <c r="O122" s="256"/>
    </row>
    <row r="123" spans="1:80" ht="12.75">
      <c r="A123" s="257">
        <v>32</v>
      </c>
      <c r="B123" s="258" t="s">
        <v>1905</v>
      </c>
      <c r="C123" s="259" t="s">
        <v>1906</v>
      </c>
      <c r="D123" s="260" t="s">
        <v>1907</v>
      </c>
      <c r="E123" s="261">
        <v>0.25</v>
      </c>
      <c r="F123" s="261">
        <v>0</v>
      </c>
      <c r="G123" s="262">
        <f>E123*F123</f>
        <v>0</v>
      </c>
      <c r="H123" s="263">
        <v>0</v>
      </c>
      <c r="I123" s="264">
        <f>E123*H123</f>
        <v>0</v>
      </c>
      <c r="J123" s="263"/>
      <c r="K123" s="264">
        <f>E123*J123</f>
        <v>0</v>
      </c>
      <c r="O123" s="256">
        <v>2</v>
      </c>
      <c r="AA123" s="229">
        <v>12</v>
      </c>
      <c r="AB123" s="229">
        <v>0</v>
      </c>
      <c r="AC123" s="229">
        <v>86</v>
      </c>
      <c r="AZ123" s="229">
        <v>2</v>
      </c>
      <c r="BA123" s="229">
        <f>IF(AZ123=1,G123,0)</f>
        <v>0</v>
      </c>
      <c r="BB123" s="229">
        <f>IF(AZ123=2,G123,0)</f>
        <v>0</v>
      </c>
      <c r="BC123" s="229">
        <f>IF(AZ123=3,G123,0)</f>
        <v>0</v>
      </c>
      <c r="BD123" s="229">
        <f>IF(AZ123=4,G123,0)</f>
        <v>0</v>
      </c>
      <c r="BE123" s="229">
        <f>IF(AZ123=5,G123,0)</f>
        <v>0</v>
      </c>
      <c r="CA123" s="256">
        <v>12</v>
      </c>
      <c r="CB123" s="256">
        <v>0</v>
      </c>
    </row>
    <row r="124" spans="1:80" ht="12.75">
      <c r="A124" s="257">
        <v>33</v>
      </c>
      <c r="B124" s="258" t="s">
        <v>1908</v>
      </c>
      <c r="C124" s="259" t="s">
        <v>1909</v>
      </c>
      <c r="D124" s="260" t="s">
        <v>166</v>
      </c>
      <c r="E124" s="261">
        <v>0.2505</v>
      </c>
      <c r="F124" s="261">
        <v>0</v>
      </c>
      <c r="G124" s="262">
        <f>E124*F124</f>
        <v>0</v>
      </c>
      <c r="H124" s="263">
        <v>0</v>
      </c>
      <c r="I124" s="264">
        <f>E124*H124</f>
        <v>0</v>
      </c>
      <c r="J124" s="263"/>
      <c r="K124" s="264">
        <f>E124*J124</f>
        <v>0</v>
      </c>
      <c r="O124" s="256">
        <v>2</v>
      </c>
      <c r="AA124" s="229">
        <v>7</v>
      </c>
      <c r="AB124" s="229">
        <v>1001</v>
      </c>
      <c r="AC124" s="229">
        <v>5</v>
      </c>
      <c r="AZ124" s="229">
        <v>2</v>
      </c>
      <c r="BA124" s="229">
        <f>IF(AZ124=1,G124,0)</f>
        <v>0</v>
      </c>
      <c r="BB124" s="229">
        <f>IF(AZ124=2,G124,0)</f>
        <v>0</v>
      </c>
      <c r="BC124" s="229">
        <f>IF(AZ124=3,G124,0)</f>
        <v>0</v>
      </c>
      <c r="BD124" s="229">
        <f>IF(AZ124=4,G124,0)</f>
        <v>0</v>
      </c>
      <c r="BE124" s="229">
        <f>IF(AZ124=5,G124,0)</f>
        <v>0</v>
      </c>
      <c r="CA124" s="256">
        <v>7</v>
      </c>
      <c r="CB124" s="256">
        <v>1001</v>
      </c>
    </row>
    <row r="125" spans="1:57" ht="12.75">
      <c r="A125" s="275"/>
      <c r="B125" s="276" t="s">
        <v>101</v>
      </c>
      <c r="C125" s="277" t="s">
        <v>1843</v>
      </c>
      <c r="D125" s="278"/>
      <c r="E125" s="279"/>
      <c r="F125" s="280"/>
      <c r="G125" s="281">
        <f>SUM(G72:G124)</f>
        <v>0</v>
      </c>
      <c r="H125" s="282"/>
      <c r="I125" s="283">
        <f>SUM(I72:I124)</f>
        <v>0.2505</v>
      </c>
      <c r="J125" s="282"/>
      <c r="K125" s="283">
        <f>SUM(K72:K124)</f>
        <v>0</v>
      </c>
      <c r="O125" s="256">
        <v>4</v>
      </c>
      <c r="BA125" s="284">
        <f>SUM(BA72:BA124)</f>
        <v>0</v>
      </c>
      <c r="BB125" s="284">
        <f>SUM(BB72:BB124)</f>
        <v>0</v>
      </c>
      <c r="BC125" s="284">
        <f>SUM(BC72:BC124)</f>
        <v>0</v>
      </c>
      <c r="BD125" s="284">
        <f>SUM(BD72:BD124)</f>
        <v>0</v>
      </c>
      <c r="BE125" s="284">
        <f>SUM(BE72:BE124)</f>
        <v>0</v>
      </c>
    </row>
    <row r="126" spans="1:15" ht="12.75">
      <c r="A126" s="246" t="s">
        <v>97</v>
      </c>
      <c r="B126" s="247" t="s">
        <v>1910</v>
      </c>
      <c r="C126" s="248" t="s">
        <v>1911</v>
      </c>
      <c r="D126" s="249"/>
      <c r="E126" s="250"/>
      <c r="F126" s="250"/>
      <c r="G126" s="251"/>
      <c r="H126" s="252"/>
      <c r="I126" s="253"/>
      <c r="J126" s="254"/>
      <c r="K126" s="255"/>
      <c r="O126" s="256">
        <v>1</v>
      </c>
    </row>
    <row r="127" spans="1:80" ht="12.75">
      <c r="A127" s="257">
        <v>34</v>
      </c>
      <c r="B127" s="258" t="s">
        <v>1913</v>
      </c>
      <c r="C127" s="259" t="s">
        <v>1914</v>
      </c>
      <c r="D127" s="260" t="s">
        <v>179</v>
      </c>
      <c r="E127" s="261">
        <v>150</v>
      </c>
      <c r="F127" s="261">
        <v>0</v>
      </c>
      <c r="G127" s="262">
        <f>E127*F127</f>
        <v>0</v>
      </c>
      <c r="H127" s="263">
        <v>0</v>
      </c>
      <c r="I127" s="264">
        <f>E127*H127</f>
        <v>0</v>
      </c>
      <c r="J127" s="263">
        <v>-0.00213</v>
      </c>
      <c r="K127" s="264">
        <f>E127*J127</f>
        <v>-0.3195</v>
      </c>
      <c r="O127" s="256">
        <v>2</v>
      </c>
      <c r="AA127" s="229">
        <v>1</v>
      </c>
      <c r="AB127" s="229">
        <v>7</v>
      </c>
      <c r="AC127" s="229">
        <v>7</v>
      </c>
      <c r="AZ127" s="229">
        <v>2</v>
      </c>
      <c r="BA127" s="229">
        <f>IF(AZ127=1,G127,0)</f>
        <v>0</v>
      </c>
      <c r="BB127" s="229">
        <f>IF(AZ127=2,G127,0)</f>
        <v>0</v>
      </c>
      <c r="BC127" s="229">
        <f>IF(AZ127=3,G127,0)</f>
        <v>0</v>
      </c>
      <c r="BD127" s="229">
        <f>IF(AZ127=4,G127,0)</f>
        <v>0</v>
      </c>
      <c r="BE127" s="229">
        <f>IF(AZ127=5,G127,0)</f>
        <v>0</v>
      </c>
      <c r="CA127" s="256">
        <v>1</v>
      </c>
      <c r="CB127" s="256">
        <v>7</v>
      </c>
    </row>
    <row r="128" spans="1:80" ht="12.75">
      <c r="A128" s="257">
        <v>35</v>
      </c>
      <c r="B128" s="258" t="s">
        <v>1915</v>
      </c>
      <c r="C128" s="259" t="s">
        <v>1916</v>
      </c>
      <c r="D128" s="260" t="s">
        <v>179</v>
      </c>
      <c r="E128" s="261">
        <v>120</v>
      </c>
      <c r="F128" s="261">
        <v>0</v>
      </c>
      <c r="G128" s="262">
        <f>E128*F128</f>
        <v>0</v>
      </c>
      <c r="H128" s="263">
        <v>0</v>
      </c>
      <c r="I128" s="264">
        <f>E128*H128</f>
        <v>0</v>
      </c>
      <c r="J128" s="263">
        <v>-0.00497</v>
      </c>
      <c r="K128" s="264">
        <f>E128*J128</f>
        <v>-0.5963999999999999</v>
      </c>
      <c r="O128" s="256">
        <v>2</v>
      </c>
      <c r="AA128" s="229">
        <v>1</v>
      </c>
      <c r="AB128" s="229">
        <v>7</v>
      </c>
      <c r="AC128" s="229">
        <v>7</v>
      </c>
      <c r="AZ128" s="229">
        <v>2</v>
      </c>
      <c r="BA128" s="229">
        <f>IF(AZ128=1,G128,0)</f>
        <v>0</v>
      </c>
      <c r="BB128" s="229">
        <f>IF(AZ128=2,G128,0)</f>
        <v>0</v>
      </c>
      <c r="BC128" s="229">
        <f>IF(AZ128=3,G128,0)</f>
        <v>0</v>
      </c>
      <c r="BD128" s="229">
        <f>IF(AZ128=4,G128,0)</f>
        <v>0</v>
      </c>
      <c r="BE128" s="229">
        <f>IF(AZ128=5,G128,0)</f>
        <v>0</v>
      </c>
      <c r="CA128" s="256">
        <v>1</v>
      </c>
      <c r="CB128" s="256">
        <v>7</v>
      </c>
    </row>
    <row r="129" spans="1:80" ht="12.75">
      <c r="A129" s="257">
        <v>36</v>
      </c>
      <c r="B129" s="258" t="s">
        <v>1917</v>
      </c>
      <c r="C129" s="259" t="s">
        <v>1918</v>
      </c>
      <c r="D129" s="260" t="s">
        <v>195</v>
      </c>
      <c r="E129" s="261">
        <v>2</v>
      </c>
      <c r="F129" s="261">
        <v>0</v>
      </c>
      <c r="G129" s="262">
        <f>E129*F129</f>
        <v>0</v>
      </c>
      <c r="H129" s="263">
        <v>0.00632</v>
      </c>
      <c r="I129" s="264">
        <f>E129*H129</f>
        <v>0.01264</v>
      </c>
      <c r="J129" s="263">
        <v>0</v>
      </c>
      <c r="K129" s="264">
        <f>E129*J129</f>
        <v>0</v>
      </c>
      <c r="O129" s="256">
        <v>2</v>
      </c>
      <c r="AA129" s="229">
        <v>1</v>
      </c>
      <c r="AB129" s="229">
        <v>7</v>
      </c>
      <c r="AC129" s="229">
        <v>7</v>
      </c>
      <c r="AZ129" s="229">
        <v>2</v>
      </c>
      <c r="BA129" s="229">
        <f>IF(AZ129=1,G129,0)</f>
        <v>0</v>
      </c>
      <c r="BB129" s="229">
        <f>IF(AZ129=2,G129,0)</f>
        <v>0</v>
      </c>
      <c r="BC129" s="229">
        <f>IF(AZ129=3,G129,0)</f>
        <v>0</v>
      </c>
      <c r="BD129" s="229">
        <f>IF(AZ129=4,G129,0)</f>
        <v>0</v>
      </c>
      <c r="BE129" s="229">
        <f>IF(AZ129=5,G129,0)</f>
        <v>0</v>
      </c>
      <c r="CA129" s="256">
        <v>1</v>
      </c>
      <c r="CB129" s="256">
        <v>7</v>
      </c>
    </row>
    <row r="130" spans="1:80" ht="12.75">
      <c r="A130" s="257">
        <v>37</v>
      </c>
      <c r="B130" s="258" t="s">
        <v>1919</v>
      </c>
      <c r="C130" s="259" t="s">
        <v>1920</v>
      </c>
      <c r="D130" s="260" t="s">
        <v>179</v>
      </c>
      <c r="E130" s="261">
        <v>80.2</v>
      </c>
      <c r="F130" s="261">
        <v>0</v>
      </c>
      <c r="G130" s="262">
        <f>E130*F130</f>
        <v>0</v>
      </c>
      <c r="H130" s="263">
        <v>0.00046</v>
      </c>
      <c r="I130" s="264">
        <f>E130*H130</f>
        <v>0.036892</v>
      </c>
      <c r="J130" s="263">
        <v>0</v>
      </c>
      <c r="K130" s="264">
        <f>E130*J130</f>
        <v>0</v>
      </c>
      <c r="O130" s="256">
        <v>2</v>
      </c>
      <c r="AA130" s="229">
        <v>1</v>
      </c>
      <c r="AB130" s="229">
        <v>7</v>
      </c>
      <c r="AC130" s="229">
        <v>7</v>
      </c>
      <c r="AZ130" s="229">
        <v>2</v>
      </c>
      <c r="BA130" s="229">
        <f>IF(AZ130=1,G130,0)</f>
        <v>0</v>
      </c>
      <c r="BB130" s="229">
        <f>IF(AZ130=2,G130,0)</f>
        <v>0</v>
      </c>
      <c r="BC130" s="229">
        <f>IF(AZ130=3,G130,0)</f>
        <v>0</v>
      </c>
      <c r="BD130" s="229">
        <f>IF(AZ130=4,G130,0)</f>
        <v>0</v>
      </c>
      <c r="BE130" s="229">
        <f>IF(AZ130=5,G130,0)</f>
        <v>0</v>
      </c>
      <c r="CA130" s="256">
        <v>1</v>
      </c>
      <c r="CB130" s="256">
        <v>7</v>
      </c>
    </row>
    <row r="131" spans="1:15" ht="12.75">
      <c r="A131" s="265"/>
      <c r="B131" s="269"/>
      <c r="C131" s="354" t="s">
        <v>1921</v>
      </c>
      <c r="D131" s="355"/>
      <c r="E131" s="270">
        <v>12.2</v>
      </c>
      <c r="F131" s="271"/>
      <c r="G131" s="272"/>
      <c r="H131" s="273"/>
      <c r="I131" s="267"/>
      <c r="J131" s="274"/>
      <c r="K131" s="267"/>
      <c r="M131" s="268" t="s">
        <v>1921</v>
      </c>
      <c r="O131" s="256"/>
    </row>
    <row r="132" spans="1:15" ht="12.75">
      <c r="A132" s="265"/>
      <c r="B132" s="269"/>
      <c r="C132" s="354" t="s">
        <v>1922</v>
      </c>
      <c r="D132" s="355"/>
      <c r="E132" s="270">
        <v>31.5</v>
      </c>
      <c r="F132" s="271"/>
      <c r="G132" s="272"/>
      <c r="H132" s="273"/>
      <c r="I132" s="267"/>
      <c r="J132" s="274"/>
      <c r="K132" s="267"/>
      <c r="M132" s="268" t="s">
        <v>1922</v>
      </c>
      <c r="O132" s="256"/>
    </row>
    <row r="133" spans="1:15" ht="12.75">
      <c r="A133" s="265"/>
      <c r="B133" s="269"/>
      <c r="C133" s="354" t="s">
        <v>1923</v>
      </c>
      <c r="D133" s="355"/>
      <c r="E133" s="270">
        <v>24.5</v>
      </c>
      <c r="F133" s="271"/>
      <c r="G133" s="272"/>
      <c r="H133" s="273"/>
      <c r="I133" s="267"/>
      <c r="J133" s="274"/>
      <c r="K133" s="267"/>
      <c r="M133" s="268" t="s">
        <v>1923</v>
      </c>
      <c r="O133" s="256"/>
    </row>
    <row r="134" spans="1:15" ht="12.75">
      <c r="A134" s="265"/>
      <c r="B134" s="269"/>
      <c r="C134" s="354" t="s">
        <v>1924</v>
      </c>
      <c r="D134" s="355"/>
      <c r="E134" s="270">
        <v>12</v>
      </c>
      <c r="F134" s="271"/>
      <c r="G134" s="272"/>
      <c r="H134" s="273"/>
      <c r="I134" s="267"/>
      <c r="J134" s="274"/>
      <c r="K134" s="267"/>
      <c r="M134" s="268" t="s">
        <v>1924</v>
      </c>
      <c r="O134" s="256"/>
    </row>
    <row r="135" spans="1:80" ht="12.75">
      <c r="A135" s="257">
        <v>38</v>
      </c>
      <c r="B135" s="258" t="s">
        <v>1925</v>
      </c>
      <c r="C135" s="259" t="s">
        <v>1926</v>
      </c>
      <c r="D135" s="260" t="s">
        <v>179</v>
      </c>
      <c r="E135" s="261">
        <v>113.2</v>
      </c>
      <c r="F135" s="261">
        <v>0</v>
      </c>
      <c r="G135" s="262">
        <f>E135*F135</f>
        <v>0</v>
      </c>
      <c r="H135" s="263">
        <v>0.00058</v>
      </c>
      <c r="I135" s="264">
        <f>E135*H135</f>
        <v>0.065656</v>
      </c>
      <c r="J135" s="263">
        <v>0</v>
      </c>
      <c r="K135" s="264">
        <f>E135*J135</f>
        <v>0</v>
      </c>
      <c r="O135" s="256">
        <v>2</v>
      </c>
      <c r="AA135" s="229">
        <v>1</v>
      </c>
      <c r="AB135" s="229">
        <v>7</v>
      </c>
      <c r="AC135" s="229">
        <v>7</v>
      </c>
      <c r="AZ135" s="229">
        <v>2</v>
      </c>
      <c r="BA135" s="229">
        <f>IF(AZ135=1,G135,0)</f>
        <v>0</v>
      </c>
      <c r="BB135" s="229">
        <f>IF(AZ135=2,G135,0)</f>
        <v>0</v>
      </c>
      <c r="BC135" s="229">
        <f>IF(AZ135=3,G135,0)</f>
        <v>0</v>
      </c>
      <c r="BD135" s="229">
        <f>IF(AZ135=4,G135,0)</f>
        <v>0</v>
      </c>
      <c r="BE135" s="229">
        <f>IF(AZ135=5,G135,0)</f>
        <v>0</v>
      </c>
      <c r="CA135" s="256">
        <v>1</v>
      </c>
      <c r="CB135" s="256">
        <v>7</v>
      </c>
    </row>
    <row r="136" spans="1:15" ht="12.75">
      <c r="A136" s="265"/>
      <c r="B136" s="269"/>
      <c r="C136" s="354" t="s">
        <v>1927</v>
      </c>
      <c r="D136" s="355"/>
      <c r="E136" s="270">
        <v>42.2</v>
      </c>
      <c r="F136" s="271"/>
      <c r="G136" s="272"/>
      <c r="H136" s="273"/>
      <c r="I136" s="267"/>
      <c r="J136" s="274"/>
      <c r="K136" s="267"/>
      <c r="M136" s="268" t="s">
        <v>1927</v>
      </c>
      <c r="O136" s="256"/>
    </row>
    <row r="137" spans="1:15" ht="12.75">
      <c r="A137" s="265"/>
      <c r="B137" s="269"/>
      <c r="C137" s="354" t="s">
        <v>1928</v>
      </c>
      <c r="D137" s="355"/>
      <c r="E137" s="270">
        <v>48.5</v>
      </c>
      <c r="F137" s="271"/>
      <c r="G137" s="272"/>
      <c r="H137" s="273"/>
      <c r="I137" s="267"/>
      <c r="J137" s="274"/>
      <c r="K137" s="267"/>
      <c r="M137" s="268" t="s">
        <v>1928</v>
      </c>
      <c r="O137" s="256"/>
    </row>
    <row r="138" spans="1:15" ht="12.75">
      <c r="A138" s="265"/>
      <c r="B138" s="269"/>
      <c r="C138" s="354" t="s">
        <v>1929</v>
      </c>
      <c r="D138" s="355"/>
      <c r="E138" s="270">
        <v>22.5</v>
      </c>
      <c r="F138" s="271"/>
      <c r="G138" s="272"/>
      <c r="H138" s="273"/>
      <c r="I138" s="267"/>
      <c r="J138" s="274"/>
      <c r="K138" s="267"/>
      <c r="M138" s="268" t="s">
        <v>1929</v>
      </c>
      <c r="O138" s="256"/>
    </row>
    <row r="139" spans="1:80" ht="12.75">
      <c r="A139" s="257">
        <v>39</v>
      </c>
      <c r="B139" s="258" t="s">
        <v>1930</v>
      </c>
      <c r="C139" s="259" t="s">
        <v>1931</v>
      </c>
      <c r="D139" s="260" t="s">
        <v>179</v>
      </c>
      <c r="E139" s="261">
        <v>147.3</v>
      </c>
      <c r="F139" s="261">
        <v>0</v>
      </c>
      <c r="G139" s="262">
        <f>E139*F139</f>
        <v>0</v>
      </c>
      <c r="H139" s="263">
        <v>0.00074</v>
      </c>
      <c r="I139" s="264">
        <f>E139*H139</f>
        <v>0.109002</v>
      </c>
      <c r="J139" s="263">
        <v>0</v>
      </c>
      <c r="K139" s="264">
        <f>E139*J139</f>
        <v>0</v>
      </c>
      <c r="O139" s="256">
        <v>2</v>
      </c>
      <c r="AA139" s="229">
        <v>1</v>
      </c>
      <c r="AB139" s="229">
        <v>0</v>
      </c>
      <c r="AC139" s="229">
        <v>0</v>
      </c>
      <c r="AZ139" s="229">
        <v>2</v>
      </c>
      <c r="BA139" s="229">
        <f>IF(AZ139=1,G139,0)</f>
        <v>0</v>
      </c>
      <c r="BB139" s="229">
        <f>IF(AZ139=2,G139,0)</f>
        <v>0</v>
      </c>
      <c r="BC139" s="229">
        <f>IF(AZ139=3,G139,0)</f>
        <v>0</v>
      </c>
      <c r="BD139" s="229">
        <f>IF(AZ139=4,G139,0)</f>
        <v>0</v>
      </c>
      <c r="BE139" s="229">
        <f>IF(AZ139=5,G139,0)</f>
        <v>0</v>
      </c>
      <c r="CA139" s="256">
        <v>1</v>
      </c>
      <c r="CB139" s="256">
        <v>0</v>
      </c>
    </row>
    <row r="140" spans="1:15" ht="12.75">
      <c r="A140" s="265"/>
      <c r="B140" s="269"/>
      <c r="C140" s="354" t="s">
        <v>1932</v>
      </c>
      <c r="D140" s="355"/>
      <c r="E140" s="270">
        <v>54.3</v>
      </c>
      <c r="F140" s="271"/>
      <c r="G140" s="272"/>
      <c r="H140" s="273"/>
      <c r="I140" s="267"/>
      <c r="J140" s="274"/>
      <c r="K140" s="267"/>
      <c r="M140" s="268" t="s">
        <v>1932</v>
      </c>
      <c r="O140" s="256"/>
    </row>
    <row r="141" spans="1:15" ht="12.75">
      <c r="A141" s="265"/>
      <c r="B141" s="269"/>
      <c r="C141" s="354" t="s">
        <v>1933</v>
      </c>
      <c r="D141" s="355"/>
      <c r="E141" s="270">
        <v>29</v>
      </c>
      <c r="F141" s="271"/>
      <c r="G141" s="272"/>
      <c r="H141" s="273"/>
      <c r="I141" s="267"/>
      <c r="J141" s="274"/>
      <c r="K141" s="267"/>
      <c r="M141" s="268" t="s">
        <v>1933</v>
      </c>
      <c r="O141" s="256"/>
    </row>
    <row r="142" spans="1:15" ht="12.75">
      <c r="A142" s="265"/>
      <c r="B142" s="269"/>
      <c r="C142" s="354" t="s">
        <v>1934</v>
      </c>
      <c r="D142" s="355"/>
      <c r="E142" s="270">
        <v>23.5</v>
      </c>
      <c r="F142" s="271"/>
      <c r="G142" s="272"/>
      <c r="H142" s="273"/>
      <c r="I142" s="267"/>
      <c r="J142" s="274"/>
      <c r="K142" s="267"/>
      <c r="M142" s="268" t="s">
        <v>1934</v>
      </c>
      <c r="O142" s="256"/>
    </row>
    <row r="143" spans="1:15" ht="12.75">
      <c r="A143" s="265"/>
      <c r="B143" s="269"/>
      <c r="C143" s="354" t="s">
        <v>1935</v>
      </c>
      <c r="D143" s="355"/>
      <c r="E143" s="270">
        <v>17.5</v>
      </c>
      <c r="F143" s="271"/>
      <c r="G143" s="272"/>
      <c r="H143" s="273"/>
      <c r="I143" s="267"/>
      <c r="J143" s="274"/>
      <c r="K143" s="267"/>
      <c r="M143" s="268" t="s">
        <v>1935</v>
      </c>
      <c r="O143" s="256"/>
    </row>
    <row r="144" spans="1:15" ht="12.75">
      <c r="A144" s="265"/>
      <c r="B144" s="269"/>
      <c r="C144" s="354" t="s">
        <v>1936</v>
      </c>
      <c r="D144" s="355"/>
      <c r="E144" s="270">
        <v>23</v>
      </c>
      <c r="F144" s="271"/>
      <c r="G144" s="272"/>
      <c r="H144" s="273"/>
      <c r="I144" s="267"/>
      <c r="J144" s="274"/>
      <c r="K144" s="267"/>
      <c r="M144" s="268" t="s">
        <v>1936</v>
      </c>
      <c r="O144" s="256"/>
    </row>
    <row r="145" spans="1:80" ht="12.75">
      <c r="A145" s="257">
        <v>40</v>
      </c>
      <c r="B145" s="258" t="s">
        <v>1937</v>
      </c>
      <c r="C145" s="259" t="s">
        <v>1938</v>
      </c>
      <c r="D145" s="260" t="s">
        <v>179</v>
      </c>
      <c r="E145" s="261">
        <v>84.21</v>
      </c>
      <c r="F145" s="261">
        <v>0</v>
      </c>
      <c r="G145" s="262">
        <f>E145*F145</f>
        <v>0</v>
      </c>
      <c r="H145" s="263">
        <v>2E-05</v>
      </c>
      <c r="I145" s="264">
        <f>E145*H145</f>
        <v>0.0016842</v>
      </c>
      <c r="J145" s="263">
        <v>0</v>
      </c>
      <c r="K145" s="264">
        <f>E145*J145</f>
        <v>0</v>
      </c>
      <c r="O145" s="256">
        <v>2</v>
      </c>
      <c r="AA145" s="229">
        <v>1</v>
      </c>
      <c r="AB145" s="229">
        <v>7</v>
      </c>
      <c r="AC145" s="229">
        <v>7</v>
      </c>
      <c r="AZ145" s="229">
        <v>2</v>
      </c>
      <c r="BA145" s="229">
        <f>IF(AZ145=1,G145,0)</f>
        <v>0</v>
      </c>
      <c r="BB145" s="229">
        <f>IF(AZ145=2,G145,0)</f>
        <v>0</v>
      </c>
      <c r="BC145" s="229">
        <f>IF(AZ145=3,G145,0)</f>
        <v>0</v>
      </c>
      <c r="BD145" s="229">
        <f>IF(AZ145=4,G145,0)</f>
        <v>0</v>
      </c>
      <c r="BE145" s="229">
        <f>IF(AZ145=5,G145,0)</f>
        <v>0</v>
      </c>
      <c r="CA145" s="256">
        <v>1</v>
      </c>
      <c r="CB145" s="256">
        <v>7</v>
      </c>
    </row>
    <row r="146" spans="1:15" ht="12.75">
      <c r="A146" s="265"/>
      <c r="B146" s="269"/>
      <c r="C146" s="354" t="s">
        <v>1939</v>
      </c>
      <c r="D146" s="355"/>
      <c r="E146" s="270">
        <v>84.21</v>
      </c>
      <c r="F146" s="271"/>
      <c r="G146" s="272"/>
      <c r="H146" s="273"/>
      <c r="I146" s="267"/>
      <c r="J146" s="274"/>
      <c r="K146" s="267"/>
      <c r="M146" s="268" t="s">
        <v>1939</v>
      </c>
      <c r="O146" s="256"/>
    </row>
    <row r="147" spans="1:80" ht="12.75">
      <c r="A147" s="257">
        <v>41</v>
      </c>
      <c r="B147" s="258" t="s">
        <v>1940</v>
      </c>
      <c r="C147" s="259" t="s">
        <v>1941</v>
      </c>
      <c r="D147" s="260" t="s">
        <v>179</v>
      </c>
      <c r="E147" s="261">
        <v>113.2</v>
      </c>
      <c r="F147" s="261">
        <v>0</v>
      </c>
      <c r="G147" s="262">
        <f>E147*F147</f>
        <v>0</v>
      </c>
      <c r="H147" s="263">
        <v>6E-05</v>
      </c>
      <c r="I147" s="264">
        <f>E147*H147</f>
        <v>0.006792</v>
      </c>
      <c r="J147" s="263">
        <v>0</v>
      </c>
      <c r="K147" s="264">
        <f>E147*J147</f>
        <v>0</v>
      </c>
      <c r="O147" s="256">
        <v>2</v>
      </c>
      <c r="AA147" s="229">
        <v>1</v>
      </c>
      <c r="AB147" s="229">
        <v>7</v>
      </c>
      <c r="AC147" s="229">
        <v>7</v>
      </c>
      <c r="AZ147" s="229">
        <v>2</v>
      </c>
      <c r="BA147" s="229">
        <f>IF(AZ147=1,G147,0)</f>
        <v>0</v>
      </c>
      <c r="BB147" s="229">
        <f>IF(AZ147=2,G147,0)</f>
        <v>0</v>
      </c>
      <c r="BC147" s="229">
        <f>IF(AZ147=3,G147,0)</f>
        <v>0</v>
      </c>
      <c r="BD147" s="229">
        <f>IF(AZ147=4,G147,0)</f>
        <v>0</v>
      </c>
      <c r="BE147" s="229">
        <f>IF(AZ147=5,G147,0)</f>
        <v>0</v>
      </c>
      <c r="CA147" s="256">
        <v>1</v>
      </c>
      <c r="CB147" s="256">
        <v>7</v>
      </c>
    </row>
    <row r="148" spans="1:15" ht="12.75">
      <c r="A148" s="265"/>
      <c r="B148" s="269"/>
      <c r="C148" s="354" t="s">
        <v>1942</v>
      </c>
      <c r="D148" s="355"/>
      <c r="E148" s="270">
        <v>113.2</v>
      </c>
      <c r="F148" s="271"/>
      <c r="G148" s="272"/>
      <c r="H148" s="273"/>
      <c r="I148" s="267"/>
      <c r="J148" s="274"/>
      <c r="K148" s="267"/>
      <c r="M148" s="268" t="s">
        <v>1942</v>
      </c>
      <c r="O148" s="256"/>
    </row>
    <row r="149" spans="1:80" ht="12.75">
      <c r="A149" s="257">
        <v>42</v>
      </c>
      <c r="B149" s="258" t="s">
        <v>1943</v>
      </c>
      <c r="C149" s="259" t="s">
        <v>1944</v>
      </c>
      <c r="D149" s="260" t="s">
        <v>179</v>
      </c>
      <c r="E149" s="261">
        <v>147.3</v>
      </c>
      <c r="F149" s="261">
        <v>0</v>
      </c>
      <c r="G149" s="262">
        <f>E149*F149</f>
        <v>0</v>
      </c>
      <c r="H149" s="263">
        <v>5E-05</v>
      </c>
      <c r="I149" s="264">
        <f>E149*H149</f>
        <v>0.007365000000000001</v>
      </c>
      <c r="J149" s="263">
        <v>0</v>
      </c>
      <c r="K149" s="264">
        <f>E149*J149</f>
        <v>0</v>
      </c>
      <c r="O149" s="256">
        <v>2</v>
      </c>
      <c r="AA149" s="229">
        <v>1</v>
      </c>
      <c r="AB149" s="229">
        <v>7</v>
      </c>
      <c r="AC149" s="229">
        <v>7</v>
      </c>
      <c r="AZ149" s="229">
        <v>2</v>
      </c>
      <c r="BA149" s="229">
        <f>IF(AZ149=1,G149,0)</f>
        <v>0</v>
      </c>
      <c r="BB149" s="229">
        <f>IF(AZ149=2,G149,0)</f>
        <v>0</v>
      </c>
      <c r="BC149" s="229">
        <f>IF(AZ149=3,G149,0)</f>
        <v>0</v>
      </c>
      <c r="BD149" s="229">
        <f>IF(AZ149=4,G149,0)</f>
        <v>0</v>
      </c>
      <c r="BE149" s="229">
        <f>IF(AZ149=5,G149,0)</f>
        <v>0</v>
      </c>
      <c r="CA149" s="256">
        <v>1</v>
      </c>
      <c r="CB149" s="256">
        <v>7</v>
      </c>
    </row>
    <row r="150" spans="1:15" ht="12.75">
      <c r="A150" s="265"/>
      <c r="B150" s="269"/>
      <c r="C150" s="354" t="s">
        <v>1945</v>
      </c>
      <c r="D150" s="355"/>
      <c r="E150" s="270">
        <v>147.3</v>
      </c>
      <c r="F150" s="271"/>
      <c r="G150" s="272"/>
      <c r="H150" s="273"/>
      <c r="I150" s="267"/>
      <c r="J150" s="274"/>
      <c r="K150" s="267"/>
      <c r="M150" s="268" t="s">
        <v>1945</v>
      </c>
      <c r="O150" s="256"/>
    </row>
    <row r="151" spans="1:80" ht="12.75">
      <c r="A151" s="257">
        <v>43</v>
      </c>
      <c r="B151" s="258" t="s">
        <v>1946</v>
      </c>
      <c r="C151" s="259" t="s">
        <v>1947</v>
      </c>
      <c r="D151" s="260" t="s">
        <v>195</v>
      </c>
      <c r="E151" s="261">
        <v>10</v>
      </c>
      <c r="F151" s="261">
        <v>0</v>
      </c>
      <c r="G151" s="262">
        <f>E151*F151</f>
        <v>0</v>
      </c>
      <c r="H151" s="263">
        <v>0</v>
      </c>
      <c r="I151" s="264">
        <f>E151*H151</f>
        <v>0</v>
      </c>
      <c r="J151" s="263">
        <v>0</v>
      </c>
      <c r="K151" s="264">
        <f>E151*J151</f>
        <v>0</v>
      </c>
      <c r="O151" s="256">
        <v>2</v>
      </c>
      <c r="AA151" s="229">
        <v>1</v>
      </c>
      <c r="AB151" s="229">
        <v>7</v>
      </c>
      <c r="AC151" s="229">
        <v>7</v>
      </c>
      <c r="AZ151" s="229">
        <v>2</v>
      </c>
      <c r="BA151" s="229">
        <f>IF(AZ151=1,G151,0)</f>
        <v>0</v>
      </c>
      <c r="BB151" s="229">
        <f>IF(AZ151=2,G151,0)</f>
        <v>0</v>
      </c>
      <c r="BC151" s="229">
        <f>IF(AZ151=3,G151,0)</f>
        <v>0</v>
      </c>
      <c r="BD151" s="229">
        <f>IF(AZ151=4,G151,0)</f>
        <v>0</v>
      </c>
      <c r="BE151" s="229">
        <f>IF(AZ151=5,G151,0)</f>
        <v>0</v>
      </c>
      <c r="CA151" s="256">
        <v>1</v>
      </c>
      <c r="CB151" s="256">
        <v>7</v>
      </c>
    </row>
    <row r="152" spans="1:80" ht="12.75">
      <c r="A152" s="257">
        <v>44</v>
      </c>
      <c r="B152" s="258" t="s">
        <v>1948</v>
      </c>
      <c r="C152" s="259" t="s">
        <v>1949</v>
      </c>
      <c r="D152" s="260" t="s">
        <v>195</v>
      </c>
      <c r="E152" s="261">
        <v>10</v>
      </c>
      <c r="F152" s="261">
        <v>0</v>
      </c>
      <c r="G152" s="262">
        <f>E152*F152</f>
        <v>0</v>
      </c>
      <c r="H152" s="263">
        <v>0.0001</v>
      </c>
      <c r="I152" s="264">
        <f>E152*H152</f>
        <v>0.001</v>
      </c>
      <c r="J152" s="263">
        <v>0</v>
      </c>
      <c r="K152" s="264">
        <f>E152*J152</f>
        <v>0</v>
      </c>
      <c r="O152" s="256">
        <v>2</v>
      </c>
      <c r="AA152" s="229">
        <v>1</v>
      </c>
      <c r="AB152" s="229">
        <v>7</v>
      </c>
      <c r="AC152" s="229">
        <v>7</v>
      </c>
      <c r="AZ152" s="229">
        <v>2</v>
      </c>
      <c r="BA152" s="229">
        <f>IF(AZ152=1,G152,0)</f>
        <v>0</v>
      </c>
      <c r="BB152" s="229">
        <f>IF(AZ152=2,G152,0)</f>
        <v>0</v>
      </c>
      <c r="BC152" s="229">
        <f>IF(AZ152=3,G152,0)</f>
        <v>0</v>
      </c>
      <c r="BD152" s="229">
        <f>IF(AZ152=4,G152,0)</f>
        <v>0</v>
      </c>
      <c r="BE152" s="229">
        <f>IF(AZ152=5,G152,0)</f>
        <v>0</v>
      </c>
      <c r="CA152" s="256">
        <v>1</v>
      </c>
      <c r="CB152" s="256">
        <v>7</v>
      </c>
    </row>
    <row r="153" spans="1:15" ht="12.75">
      <c r="A153" s="265"/>
      <c r="B153" s="269"/>
      <c r="C153" s="354" t="s">
        <v>1950</v>
      </c>
      <c r="D153" s="355"/>
      <c r="E153" s="270">
        <v>0</v>
      </c>
      <c r="F153" s="271"/>
      <c r="G153" s="272"/>
      <c r="H153" s="273"/>
      <c r="I153" s="267"/>
      <c r="J153" s="274"/>
      <c r="K153" s="267"/>
      <c r="M153" s="268" t="s">
        <v>1950</v>
      </c>
      <c r="O153" s="256"/>
    </row>
    <row r="154" spans="1:15" ht="12.75">
      <c r="A154" s="265"/>
      <c r="B154" s="269"/>
      <c r="C154" s="354" t="s">
        <v>1951</v>
      </c>
      <c r="D154" s="355"/>
      <c r="E154" s="270">
        <v>6</v>
      </c>
      <c r="F154" s="271"/>
      <c r="G154" s="272"/>
      <c r="H154" s="273"/>
      <c r="I154" s="267"/>
      <c r="J154" s="274"/>
      <c r="K154" s="267"/>
      <c r="M154" s="268" t="s">
        <v>1951</v>
      </c>
      <c r="O154" s="256"/>
    </row>
    <row r="155" spans="1:15" ht="12.75">
      <c r="A155" s="265"/>
      <c r="B155" s="269"/>
      <c r="C155" s="354" t="s">
        <v>1952</v>
      </c>
      <c r="D155" s="355"/>
      <c r="E155" s="270">
        <v>4</v>
      </c>
      <c r="F155" s="271"/>
      <c r="G155" s="272"/>
      <c r="H155" s="273"/>
      <c r="I155" s="267"/>
      <c r="J155" s="274"/>
      <c r="K155" s="267"/>
      <c r="M155" s="268" t="s">
        <v>1952</v>
      </c>
      <c r="O155" s="256"/>
    </row>
    <row r="156" spans="1:80" ht="12.75">
      <c r="A156" s="257">
        <v>45</v>
      </c>
      <c r="B156" s="258" t="s">
        <v>1953</v>
      </c>
      <c r="C156" s="259" t="s">
        <v>1954</v>
      </c>
      <c r="D156" s="260" t="s">
        <v>195</v>
      </c>
      <c r="E156" s="261">
        <v>3</v>
      </c>
      <c r="F156" s="261">
        <v>0</v>
      </c>
      <c r="G156" s="262">
        <f>E156*F156</f>
        <v>0</v>
      </c>
      <c r="H156" s="263">
        <v>0.00033</v>
      </c>
      <c r="I156" s="264">
        <f>E156*H156</f>
        <v>0.00099</v>
      </c>
      <c r="J156" s="263">
        <v>0</v>
      </c>
      <c r="K156" s="264">
        <f>E156*J156</f>
        <v>0</v>
      </c>
      <c r="O156" s="256">
        <v>2</v>
      </c>
      <c r="AA156" s="229">
        <v>1</v>
      </c>
      <c r="AB156" s="229">
        <v>7</v>
      </c>
      <c r="AC156" s="229">
        <v>7</v>
      </c>
      <c r="AZ156" s="229">
        <v>2</v>
      </c>
      <c r="BA156" s="229">
        <f>IF(AZ156=1,G156,0)</f>
        <v>0</v>
      </c>
      <c r="BB156" s="229">
        <f>IF(AZ156=2,G156,0)</f>
        <v>0</v>
      </c>
      <c r="BC156" s="229">
        <f>IF(AZ156=3,G156,0)</f>
        <v>0</v>
      </c>
      <c r="BD156" s="229">
        <f>IF(AZ156=4,G156,0)</f>
        <v>0</v>
      </c>
      <c r="BE156" s="229">
        <f>IF(AZ156=5,G156,0)</f>
        <v>0</v>
      </c>
      <c r="CA156" s="256">
        <v>1</v>
      </c>
      <c r="CB156" s="256">
        <v>7</v>
      </c>
    </row>
    <row r="157" spans="1:15" ht="12.75">
      <c r="A157" s="265"/>
      <c r="B157" s="269"/>
      <c r="C157" s="354" t="s">
        <v>1955</v>
      </c>
      <c r="D157" s="355"/>
      <c r="E157" s="270">
        <v>3</v>
      </c>
      <c r="F157" s="271"/>
      <c r="G157" s="272"/>
      <c r="H157" s="273"/>
      <c r="I157" s="267"/>
      <c r="J157" s="274"/>
      <c r="K157" s="267"/>
      <c r="M157" s="268" t="s">
        <v>1955</v>
      </c>
      <c r="O157" s="256"/>
    </row>
    <row r="158" spans="1:80" ht="12.75">
      <c r="A158" s="257">
        <v>46</v>
      </c>
      <c r="B158" s="258" t="s">
        <v>1956</v>
      </c>
      <c r="C158" s="259" t="s">
        <v>1957</v>
      </c>
      <c r="D158" s="260" t="s">
        <v>195</v>
      </c>
      <c r="E158" s="261">
        <v>19</v>
      </c>
      <c r="F158" s="261">
        <v>0</v>
      </c>
      <c r="G158" s="262">
        <f>E158*F158</f>
        <v>0</v>
      </c>
      <c r="H158" s="263">
        <v>0.0004</v>
      </c>
      <c r="I158" s="264">
        <f>E158*H158</f>
        <v>0.0076</v>
      </c>
      <c r="J158" s="263">
        <v>0</v>
      </c>
      <c r="K158" s="264">
        <f>E158*J158</f>
        <v>0</v>
      </c>
      <c r="O158" s="256">
        <v>2</v>
      </c>
      <c r="AA158" s="229">
        <v>1</v>
      </c>
      <c r="AB158" s="229">
        <v>7</v>
      </c>
      <c r="AC158" s="229">
        <v>7</v>
      </c>
      <c r="AZ158" s="229">
        <v>2</v>
      </c>
      <c r="BA158" s="229">
        <f>IF(AZ158=1,G158,0)</f>
        <v>0</v>
      </c>
      <c r="BB158" s="229">
        <f>IF(AZ158=2,G158,0)</f>
        <v>0</v>
      </c>
      <c r="BC158" s="229">
        <f>IF(AZ158=3,G158,0)</f>
        <v>0</v>
      </c>
      <c r="BD158" s="229">
        <f>IF(AZ158=4,G158,0)</f>
        <v>0</v>
      </c>
      <c r="BE158" s="229">
        <f>IF(AZ158=5,G158,0)</f>
        <v>0</v>
      </c>
      <c r="CA158" s="256">
        <v>1</v>
      </c>
      <c r="CB158" s="256">
        <v>7</v>
      </c>
    </row>
    <row r="159" spans="1:15" ht="12.75">
      <c r="A159" s="265"/>
      <c r="B159" s="269"/>
      <c r="C159" s="354" t="s">
        <v>1958</v>
      </c>
      <c r="D159" s="355"/>
      <c r="E159" s="270">
        <v>5</v>
      </c>
      <c r="F159" s="271"/>
      <c r="G159" s="272"/>
      <c r="H159" s="273"/>
      <c r="I159" s="267"/>
      <c r="J159" s="274"/>
      <c r="K159" s="267"/>
      <c r="M159" s="268" t="s">
        <v>1958</v>
      </c>
      <c r="O159" s="256"/>
    </row>
    <row r="160" spans="1:15" ht="12.75">
      <c r="A160" s="265"/>
      <c r="B160" s="269"/>
      <c r="C160" s="354" t="s">
        <v>1959</v>
      </c>
      <c r="D160" s="355"/>
      <c r="E160" s="270">
        <v>5</v>
      </c>
      <c r="F160" s="271"/>
      <c r="G160" s="272"/>
      <c r="H160" s="273"/>
      <c r="I160" s="267"/>
      <c r="J160" s="274"/>
      <c r="K160" s="267"/>
      <c r="M160" s="268" t="s">
        <v>1959</v>
      </c>
      <c r="O160" s="256"/>
    </row>
    <row r="161" spans="1:15" ht="12.75">
      <c r="A161" s="265"/>
      <c r="B161" s="269"/>
      <c r="C161" s="354" t="s">
        <v>233</v>
      </c>
      <c r="D161" s="355"/>
      <c r="E161" s="270">
        <v>5</v>
      </c>
      <c r="F161" s="271"/>
      <c r="G161" s="272"/>
      <c r="H161" s="273"/>
      <c r="I161" s="267"/>
      <c r="J161" s="274"/>
      <c r="K161" s="267"/>
      <c r="M161" s="268" t="s">
        <v>233</v>
      </c>
      <c r="O161" s="256"/>
    </row>
    <row r="162" spans="1:15" ht="12.75">
      <c r="A162" s="265"/>
      <c r="B162" s="269"/>
      <c r="C162" s="354" t="s">
        <v>1960</v>
      </c>
      <c r="D162" s="355"/>
      <c r="E162" s="270">
        <v>4</v>
      </c>
      <c r="F162" s="271"/>
      <c r="G162" s="272"/>
      <c r="H162" s="273"/>
      <c r="I162" s="267"/>
      <c r="J162" s="274"/>
      <c r="K162" s="267"/>
      <c r="M162" s="268" t="s">
        <v>1960</v>
      </c>
      <c r="O162" s="256"/>
    </row>
    <row r="163" spans="1:80" ht="12.75">
      <c r="A163" s="257">
        <v>47</v>
      </c>
      <c r="B163" s="258" t="s">
        <v>1961</v>
      </c>
      <c r="C163" s="259" t="s">
        <v>1962</v>
      </c>
      <c r="D163" s="260" t="s">
        <v>114</v>
      </c>
      <c r="E163" s="261">
        <v>3</v>
      </c>
      <c r="F163" s="261">
        <v>0</v>
      </c>
      <c r="G163" s="262">
        <f>E163*F163</f>
        <v>0</v>
      </c>
      <c r="H163" s="263">
        <v>0</v>
      </c>
      <c r="I163" s="264">
        <f>E163*H163</f>
        <v>0</v>
      </c>
      <c r="J163" s="263">
        <v>0</v>
      </c>
      <c r="K163" s="264">
        <f>E163*J163</f>
        <v>0</v>
      </c>
      <c r="O163" s="256">
        <v>2</v>
      </c>
      <c r="AA163" s="229">
        <v>1</v>
      </c>
      <c r="AB163" s="229">
        <v>7</v>
      </c>
      <c r="AC163" s="229">
        <v>7</v>
      </c>
      <c r="AZ163" s="229">
        <v>2</v>
      </c>
      <c r="BA163" s="229">
        <f>IF(AZ163=1,G163,0)</f>
        <v>0</v>
      </c>
      <c r="BB163" s="229">
        <f>IF(AZ163=2,G163,0)</f>
        <v>0</v>
      </c>
      <c r="BC163" s="229">
        <f>IF(AZ163=3,G163,0)</f>
        <v>0</v>
      </c>
      <c r="BD163" s="229">
        <f>IF(AZ163=4,G163,0)</f>
        <v>0</v>
      </c>
      <c r="BE163" s="229">
        <f>IF(AZ163=5,G163,0)</f>
        <v>0</v>
      </c>
      <c r="CA163" s="256">
        <v>1</v>
      </c>
      <c r="CB163" s="256">
        <v>7</v>
      </c>
    </row>
    <row r="164" spans="1:80" ht="12.75">
      <c r="A164" s="257">
        <v>48</v>
      </c>
      <c r="B164" s="258" t="s">
        <v>1963</v>
      </c>
      <c r="C164" s="259" t="s">
        <v>1964</v>
      </c>
      <c r="D164" s="260" t="s">
        <v>114</v>
      </c>
      <c r="E164" s="261">
        <v>3</v>
      </c>
      <c r="F164" s="261">
        <v>0</v>
      </c>
      <c r="G164" s="262">
        <f>E164*F164</f>
        <v>0</v>
      </c>
      <c r="H164" s="263">
        <v>0.01096</v>
      </c>
      <c r="I164" s="264">
        <f>E164*H164</f>
        <v>0.03288</v>
      </c>
      <c r="J164" s="263">
        <v>0</v>
      </c>
      <c r="K164" s="264">
        <f>E164*J164</f>
        <v>0</v>
      </c>
      <c r="O164" s="256">
        <v>2</v>
      </c>
      <c r="AA164" s="229">
        <v>1</v>
      </c>
      <c r="AB164" s="229">
        <v>7</v>
      </c>
      <c r="AC164" s="229">
        <v>7</v>
      </c>
      <c r="AZ164" s="229">
        <v>2</v>
      </c>
      <c r="BA164" s="229">
        <f>IF(AZ164=1,G164,0)</f>
        <v>0</v>
      </c>
      <c r="BB164" s="229">
        <f>IF(AZ164=2,G164,0)</f>
        <v>0</v>
      </c>
      <c r="BC164" s="229">
        <f>IF(AZ164=3,G164,0)</f>
        <v>0</v>
      </c>
      <c r="BD164" s="229">
        <f>IF(AZ164=4,G164,0)</f>
        <v>0</v>
      </c>
      <c r="BE164" s="229">
        <f>IF(AZ164=5,G164,0)</f>
        <v>0</v>
      </c>
      <c r="CA164" s="256">
        <v>1</v>
      </c>
      <c r="CB164" s="256">
        <v>7</v>
      </c>
    </row>
    <row r="165" spans="1:80" ht="12.75">
      <c r="A165" s="257">
        <v>49</v>
      </c>
      <c r="B165" s="258" t="s">
        <v>1965</v>
      </c>
      <c r="C165" s="259" t="s">
        <v>1903</v>
      </c>
      <c r="D165" s="260" t="s">
        <v>1752</v>
      </c>
      <c r="E165" s="261">
        <v>10</v>
      </c>
      <c r="F165" s="261">
        <v>0</v>
      </c>
      <c r="G165" s="262">
        <f>E165*F165</f>
        <v>0</v>
      </c>
      <c r="H165" s="263">
        <v>0</v>
      </c>
      <c r="I165" s="264">
        <f>E165*H165</f>
        <v>0</v>
      </c>
      <c r="J165" s="263"/>
      <c r="K165" s="264">
        <f>E165*J165</f>
        <v>0</v>
      </c>
      <c r="O165" s="256">
        <v>2</v>
      </c>
      <c r="AA165" s="229">
        <v>12</v>
      </c>
      <c r="AB165" s="229">
        <v>0</v>
      </c>
      <c r="AC165" s="229">
        <v>84</v>
      </c>
      <c r="AZ165" s="229">
        <v>2</v>
      </c>
      <c r="BA165" s="229">
        <f>IF(AZ165=1,G165,0)</f>
        <v>0</v>
      </c>
      <c r="BB165" s="229">
        <f>IF(AZ165=2,G165,0)</f>
        <v>0</v>
      </c>
      <c r="BC165" s="229">
        <f>IF(AZ165=3,G165,0)</f>
        <v>0</v>
      </c>
      <c r="BD165" s="229">
        <f>IF(AZ165=4,G165,0)</f>
        <v>0</v>
      </c>
      <c r="BE165" s="229">
        <f>IF(AZ165=5,G165,0)</f>
        <v>0</v>
      </c>
      <c r="CA165" s="256">
        <v>12</v>
      </c>
      <c r="CB165" s="256">
        <v>0</v>
      </c>
    </row>
    <row r="166" spans="1:15" ht="12.75">
      <c r="A166" s="265"/>
      <c r="B166" s="269"/>
      <c r="C166" s="354" t="s">
        <v>1904</v>
      </c>
      <c r="D166" s="355"/>
      <c r="E166" s="270">
        <v>10</v>
      </c>
      <c r="F166" s="271"/>
      <c r="G166" s="272"/>
      <c r="H166" s="273"/>
      <c r="I166" s="267"/>
      <c r="J166" s="274"/>
      <c r="K166" s="267"/>
      <c r="M166" s="268" t="s">
        <v>1904</v>
      </c>
      <c r="O166" s="256"/>
    </row>
    <row r="167" spans="1:80" ht="12.75">
      <c r="A167" s="257">
        <v>50</v>
      </c>
      <c r="B167" s="258" t="s">
        <v>1966</v>
      </c>
      <c r="C167" s="259" t="s">
        <v>1967</v>
      </c>
      <c r="D167" s="260" t="s">
        <v>1907</v>
      </c>
      <c r="E167" s="261">
        <v>0.25</v>
      </c>
      <c r="F167" s="261">
        <v>0</v>
      </c>
      <c r="G167" s="262">
        <f>E167*F167</f>
        <v>0</v>
      </c>
      <c r="H167" s="263">
        <v>0</v>
      </c>
      <c r="I167" s="264">
        <f>E167*H167</f>
        <v>0</v>
      </c>
      <c r="J167" s="263"/>
      <c r="K167" s="264">
        <f>E167*J167</f>
        <v>0</v>
      </c>
      <c r="O167" s="256">
        <v>2</v>
      </c>
      <c r="AA167" s="229">
        <v>12</v>
      </c>
      <c r="AB167" s="229">
        <v>0</v>
      </c>
      <c r="AC167" s="229">
        <v>87</v>
      </c>
      <c r="AZ167" s="229">
        <v>2</v>
      </c>
      <c r="BA167" s="229">
        <f>IF(AZ167=1,G167,0)</f>
        <v>0</v>
      </c>
      <c r="BB167" s="229">
        <f>IF(AZ167=2,G167,0)</f>
        <v>0</v>
      </c>
      <c r="BC167" s="229">
        <f>IF(AZ167=3,G167,0)</f>
        <v>0</v>
      </c>
      <c r="BD167" s="229">
        <f>IF(AZ167=4,G167,0)</f>
        <v>0</v>
      </c>
      <c r="BE167" s="229">
        <f>IF(AZ167=5,G167,0)</f>
        <v>0</v>
      </c>
      <c r="CA167" s="256">
        <v>12</v>
      </c>
      <c r="CB167" s="256">
        <v>0</v>
      </c>
    </row>
    <row r="168" spans="1:80" ht="12.75">
      <c r="A168" s="257">
        <v>51</v>
      </c>
      <c r="B168" s="258" t="s">
        <v>1968</v>
      </c>
      <c r="C168" s="259" t="s">
        <v>1969</v>
      </c>
      <c r="D168" s="260" t="s">
        <v>166</v>
      </c>
      <c r="E168" s="261">
        <v>0.2825012</v>
      </c>
      <c r="F168" s="261">
        <v>0</v>
      </c>
      <c r="G168" s="262">
        <f>E168*F168</f>
        <v>0</v>
      </c>
      <c r="H168" s="263">
        <v>0</v>
      </c>
      <c r="I168" s="264">
        <f>E168*H168</f>
        <v>0</v>
      </c>
      <c r="J168" s="263"/>
      <c r="K168" s="264">
        <f>E168*J168</f>
        <v>0</v>
      </c>
      <c r="O168" s="256">
        <v>2</v>
      </c>
      <c r="AA168" s="229">
        <v>7</v>
      </c>
      <c r="AB168" s="229">
        <v>1001</v>
      </c>
      <c r="AC168" s="229">
        <v>5</v>
      </c>
      <c r="AZ168" s="229">
        <v>2</v>
      </c>
      <c r="BA168" s="229">
        <f>IF(AZ168=1,G168,0)</f>
        <v>0</v>
      </c>
      <c r="BB168" s="229">
        <f>IF(AZ168=2,G168,0)</f>
        <v>0</v>
      </c>
      <c r="BC168" s="229">
        <f>IF(AZ168=3,G168,0)</f>
        <v>0</v>
      </c>
      <c r="BD168" s="229">
        <f>IF(AZ168=4,G168,0)</f>
        <v>0</v>
      </c>
      <c r="BE168" s="229">
        <f>IF(AZ168=5,G168,0)</f>
        <v>0</v>
      </c>
      <c r="CA168" s="256">
        <v>7</v>
      </c>
      <c r="CB168" s="256">
        <v>1001</v>
      </c>
    </row>
    <row r="169" spans="1:57" ht="12.75">
      <c r="A169" s="275"/>
      <c r="B169" s="276" t="s">
        <v>101</v>
      </c>
      <c r="C169" s="277" t="s">
        <v>1912</v>
      </c>
      <c r="D169" s="278"/>
      <c r="E169" s="279"/>
      <c r="F169" s="280"/>
      <c r="G169" s="281">
        <f>SUM(G126:G168)</f>
        <v>0</v>
      </c>
      <c r="H169" s="282"/>
      <c r="I169" s="283">
        <f>SUM(I126:I168)</f>
        <v>0.2825012</v>
      </c>
      <c r="J169" s="282"/>
      <c r="K169" s="283">
        <f>SUM(K126:K168)</f>
        <v>-0.9158999999999999</v>
      </c>
      <c r="O169" s="256">
        <v>4</v>
      </c>
      <c r="BA169" s="284">
        <f>SUM(BA126:BA168)</f>
        <v>0</v>
      </c>
      <c r="BB169" s="284">
        <f>SUM(BB126:BB168)</f>
        <v>0</v>
      </c>
      <c r="BC169" s="284">
        <f>SUM(BC126:BC168)</f>
        <v>0</v>
      </c>
      <c r="BD169" s="284">
        <f>SUM(BD126:BD168)</f>
        <v>0</v>
      </c>
      <c r="BE169" s="284">
        <f>SUM(BE126:BE168)</f>
        <v>0</v>
      </c>
    </row>
    <row r="170" spans="1:15" ht="12.75">
      <c r="A170" s="246" t="s">
        <v>97</v>
      </c>
      <c r="B170" s="247" t="s">
        <v>1092</v>
      </c>
      <c r="C170" s="248" t="s">
        <v>1093</v>
      </c>
      <c r="D170" s="249"/>
      <c r="E170" s="250"/>
      <c r="F170" s="250"/>
      <c r="G170" s="251"/>
      <c r="H170" s="252"/>
      <c r="I170" s="253"/>
      <c r="J170" s="254"/>
      <c r="K170" s="255"/>
      <c r="O170" s="256">
        <v>1</v>
      </c>
    </row>
    <row r="171" spans="1:80" ht="20.4">
      <c r="A171" s="257">
        <v>52</v>
      </c>
      <c r="B171" s="258" t="s">
        <v>1970</v>
      </c>
      <c r="C171" s="259" t="s">
        <v>1971</v>
      </c>
      <c r="D171" s="260" t="s">
        <v>114</v>
      </c>
      <c r="E171" s="261">
        <v>6</v>
      </c>
      <c r="F171" s="261">
        <v>0</v>
      </c>
      <c r="G171" s="262">
        <f>E171*F171</f>
        <v>0</v>
      </c>
      <c r="H171" s="263">
        <v>0.02794</v>
      </c>
      <c r="I171" s="264">
        <f>E171*H171</f>
        <v>0.16764</v>
      </c>
      <c r="J171" s="263">
        <v>0</v>
      </c>
      <c r="K171" s="264">
        <f>E171*J171</f>
        <v>0</v>
      </c>
      <c r="O171" s="256">
        <v>2</v>
      </c>
      <c r="AA171" s="229">
        <v>1</v>
      </c>
      <c r="AB171" s="229">
        <v>0</v>
      </c>
      <c r="AC171" s="229">
        <v>0</v>
      </c>
      <c r="AZ171" s="229">
        <v>2</v>
      </c>
      <c r="BA171" s="229">
        <f>IF(AZ171=1,G171,0)</f>
        <v>0</v>
      </c>
      <c r="BB171" s="229">
        <f>IF(AZ171=2,G171,0)</f>
        <v>0</v>
      </c>
      <c r="BC171" s="229">
        <f>IF(AZ171=3,G171,0)</f>
        <v>0</v>
      </c>
      <c r="BD171" s="229">
        <f>IF(AZ171=4,G171,0)</f>
        <v>0</v>
      </c>
      <c r="BE171" s="229">
        <f>IF(AZ171=5,G171,0)</f>
        <v>0</v>
      </c>
      <c r="CA171" s="256">
        <v>1</v>
      </c>
      <c r="CB171" s="256">
        <v>0</v>
      </c>
    </row>
    <row r="172" spans="1:15" ht="12.75">
      <c r="A172" s="265"/>
      <c r="B172" s="266"/>
      <c r="C172" s="346" t="s">
        <v>1972</v>
      </c>
      <c r="D172" s="347"/>
      <c r="E172" s="347"/>
      <c r="F172" s="347"/>
      <c r="G172" s="348"/>
      <c r="I172" s="267"/>
      <c r="K172" s="267"/>
      <c r="L172" s="268" t="s">
        <v>1972</v>
      </c>
      <c r="O172" s="256">
        <v>3</v>
      </c>
    </row>
    <row r="173" spans="1:15" ht="12.75">
      <c r="A173" s="265"/>
      <c r="B173" s="266"/>
      <c r="C173" s="346" t="s">
        <v>1973</v>
      </c>
      <c r="D173" s="347"/>
      <c r="E173" s="347"/>
      <c r="F173" s="347"/>
      <c r="G173" s="348"/>
      <c r="I173" s="267"/>
      <c r="K173" s="267"/>
      <c r="L173" s="268" t="s">
        <v>1973</v>
      </c>
      <c r="O173" s="256">
        <v>3</v>
      </c>
    </row>
    <row r="174" spans="1:15" ht="12.75">
      <c r="A174" s="265"/>
      <c r="B174" s="269"/>
      <c r="C174" s="354" t="s">
        <v>779</v>
      </c>
      <c r="D174" s="355"/>
      <c r="E174" s="270">
        <v>2</v>
      </c>
      <c r="F174" s="271"/>
      <c r="G174" s="272"/>
      <c r="H174" s="273"/>
      <c r="I174" s="267"/>
      <c r="J174" s="274"/>
      <c r="K174" s="267"/>
      <c r="M174" s="268" t="s">
        <v>779</v>
      </c>
      <c r="O174" s="256"/>
    </row>
    <row r="175" spans="1:15" ht="12.75">
      <c r="A175" s="265"/>
      <c r="B175" s="269"/>
      <c r="C175" s="354" t="s">
        <v>1974</v>
      </c>
      <c r="D175" s="355"/>
      <c r="E175" s="270">
        <v>3</v>
      </c>
      <c r="F175" s="271"/>
      <c r="G175" s="272"/>
      <c r="H175" s="273"/>
      <c r="I175" s="267"/>
      <c r="J175" s="274"/>
      <c r="K175" s="267"/>
      <c r="M175" s="268" t="s">
        <v>1974</v>
      </c>
      <c r="O175" s="256"/>
    </row>
    <row r="176" spans="1:15" ht="12.75">
      <c r="A176" s="265"/>
      <c r="B176" s="269"/>
      <c r="C176" s="354" t="s">
        <v>1894</v>
      </c>
      <c r="D176" s="355"/>
      <c r="E176" s="270">
        <v>1</v>
      </c>
      <c r="F176" s="271"/>
      <c r="G176" s="272"/>
      <c r="H176" s="273"/>
      <c r="I176" s="267"/>
      <c r="J176" s="274"/>
      <c r="K176" s="267"/>
      <c r="M176" s="268" t="s">
        <v>1894</v>
      </c>
      <c r="O176" s="256"/>
    </row>
    <row r="177" spans="1:80" ht="20.4">
      <c r="A177" s="257">
        <v>53</v>
      </c>
      <c r="B177" s="258" t="s">
        <v>1975</v>
      </c>
      <c r="C177" s="259" t="s">
        <v>1976</v>
      </c>
      <c r="D177" s="260" t="s">
        <v>114</v>
      </c>
      <c r="E177" s="261">
        <v>6</v>
      </c>
      <c r="F177" s="261">
        <v>0</v>
      </c>
      <c r="G177" s="262">
        <f>E177*F177</f>
        <v>0</v>
      </c>
      <c r="H177" s="263">
        <v>0.01201</v>
      </c>
      <c r="I177" s="264">
        <f>E177*H177</f>
        <v>0.07206</v>
      </c>
      <c r="J177" s="263">
        <v>0</v>
      </c>
      <c r="K177" s="264">
        <f>E177*J177</f>
        <v>0</v>
      </c>
      <c r="O177" s="256">
        <v>2</v>
      </c>
      <c r="AA177" s="229">
        <v>1</v>
      </c>
      <c r="AB177" s="229">
        <v>0</v>
      </c>
      <c r="AC177" s="229">
        <v>0</v>
      </c>
      <c r="AZ177" s="229">
        <v>2</v>
      </c>
      <c r="BA177" s="229">
        <f>IF(AZ177=1,G177,0)</f>
        <v>0</v>
      </c>
      <c r="BB177" s="229">
        <f>IF(AZ177=2,G177,0)</f>
        <v>0</v>
      </c>
      <c r="BC177" s="229">
        <f>IF(AZ177=3,G177,0)</f>
        <v>0</v>
      </c>
      <c r="BD177" s="229">
        <f>IF(AZ177=4,G177,0)</f>
        <v>0</v>
      </c>
      <c r="BE177" s="229">
        <f>IF(AZ177=5,G177,0)</f>
        <v>0</v>
      </c>
      <c r="CA177" s="256">
        <v>1</v>
      </c>
      <c r="CB177" s="256">
        <v>0</v>
      </c>
    </row>
    <row r="178" spans="1:15" ht="12.75">
      <c r="A178" s="265"/>
      <c r="B178" s="266"/>
      <c r="C178" s="346" t="s">
        <v>1972</v>
      </c>
      <c r="D178" s="347"/>
      <c r="E178" s="347"/>
      <c r="F178" s="347"/>
      <c r="G178" s="348"/>
      <c r="I178" s="267"/>
      <c r="K178" s="267"/>
      <c r="L178" s="268" t="s">
        <v>1972</v>
      </c>
      <c r="O178" s="256">
        <v>3</v>
      </c>
    </row>
    <row r="179" spans="1:15" ht="12.75">
      <c r="A179" s="265"/>
      <c r="B179" s="269"/>
      <c r="C179" s="354" t="s">
        <v>779</v>
      </c>
      <c r="D179" s="355"/>
      <c r="E179" s="270">
        <v>2</v>
      </c>
      <c r="F179" s="271"/>
      <c r="G179" s="272"/>
      <c r="H179" s="273"/>
      <c r="I179" s="267"/>
      <c r="J179" s="274"/>
      <c r="K179" s="267"/>
      <c r="M179" s="268" t="s">
        <v>779</v>
      </c>
      <c r="O179" s="256"/>
    </row>
    <row r="180" spans="1:15" ht="12.75">
      <c r="A180" s="265"/>
      <c r="B180" s="269"/>
      <c r="C180" s="354" t="s">
        <v>1974</v>
      </c>
      <c r="D180" s="355"/>
      <c r="E180" s="270">
        <v>3</v>
      </c>
      <c r="F180" s="271"/>
      <c r="G180" s="272"/>
      <c r="H180" s="273"/>
      <c r="I180" s="267"/>
      <c r="J180" s="274"/>
      <c r="K180" s="267"/>
      <c r="M180" s="268" t="s">
        <v>1974</v>
      </c>
      <c r="O180" s="256"/>
    </row>
    <row r="181" spans="1:15" ht="12.75">
      <c r="A181" s="265"/>
      <c r="B181" s="269"/>
      <c r="C181" s="354" t="s">
        <v>1894</v>
      </c>
      <c r="D181" s="355"/>
      <c r="E181" s="270">
        <v>1</v>
      </c>
      <c r="F181" s="271"/>
      <c r="G181" s="272"/>
      <c r="H181" s="273"/>
      <c r="I181" s="267"/>
      <c r="J181" s="274"/>
      <c r="K181" s="267"/>
      <c r="M181" s="268" t="s">
        <v>1894</v>
      </c>
      <c r="O181" s="256"/>
    </row>
    <row r="182" spans="1:80" ht="12.75">
      <c r="A182" s="257">
        <v>54</v>
      </c>
      <c r="B182" s="258" t="s">
        <v>1977</v>
      </c>
      <c r="C182" s="259" t="s">
        <v>1978</v>
      </c>
      <c r="D182" s="260" t="s">
        <v>114</v>
      </c>
      <c r="E182" s="261">
        <v>6</v>
      </c>
      <c r="F182" s="261">
        <v>0</v>
      </c>
      <c r="G182" s="262">
        <f>E182*F182</f>
        <v>0</v>
      </c>
      <c r="H182" s="263">
        <v>0.00477</v>
      </c>
      <c r="I182" s="264">
        <f>E182*H182</f>
        <v>0.02862</v>
      </c>
      <c r="J182" s="263">
        <v>0</v>
      </c>
      <c r="K182" s="264">
        <f>E182*J182</f>
        <v>0</v>
      </c>
      <c r="O182" s="256">
        <v>2</v>
      </c>
      <c r="AA182" s="229">
        <v>1</v>
      </c>
      <c r="AB182" s="229">
        <v>7</v>
      </c>
      <c r="AC182" s="229">
        <v>7</v>
      </c>
      <c r="AZ182" s="229">
        <v>2</v>
      </c>
      <c r="BA182" s="229">
        <f>IF(AZ182=1,G182,0)</f>
        <v>0</v>
      </c>
      <c r="BB182" s="229">
        <f>IF(AZ182=2,G182,0)</f>
        <v>0</v>
      </c>
      <c r="BC182" s="229">
        <f>IF(AZ182=3,G182,0)</f>
        <v>0</v>
      </c>
      <c r="BD182" s="229">
        <f>IF(AZ182=4,G182,0)</f>
        <v>0</v>
      </c>
      <c r="BE182" s="229">
        <f>IF(AZ182=5,G182,0)</f>
        <v>0</v>
      </c>
      <c r="CA182" s="256">
        <v>1</v>
      </c>
      <c r="CB182" s="256">
        <v>7</v>
      </c>
    </row>
    <row r="183" spans="1:80" ht="12.75">
      <c r="A183" s="257">
        <v>55</v>
      </c>
      <c r="B183" s="258" t="s">
        <v>1979</v>
      </c>
      <c r="C183" s="259" t="s">
        <v>1980</v>
      </c>
      <c r="D183" s="260" t="s">
        <v>114</v>
      </c>
      <c r="E183" s="261">
        <v>4</v>
      </c>
      <c r="F183" s="261">
        <v>0</v>
      </c>
      <c r="G183" s="262">
        <f>E183*F183</f>
        <v>0</v>
      </c>
      <c r="H183" s="263">
        <v>0.01444</v>
      </c>
      <c r="I183" s="264">
        <f>E183*H183</f>
        <v>0.05776</v>
      </c>
      <c r="J183" s="263">
        <v>0</v>
      </c>
      <c r="K183" s="264">
        <f>E183*J183</f>
        <v>0</v>
      </c>
      <c r="O183" s="256">
        <v>2</v>
      </c>
      <c r="AA183" s="229">
        <v>1</v>
      </c>
      <c r="AB183" s="229">
        <v>7</v>
      </c>
      <c r="AC183" s="229">
        <v>7</v>
      </c>
      <c r="AZ183" s="229">
        <v>2</v>
      </c>
      <c r="BA183" s="229">
        <f>IF(AZ183=1,G183,0)</f>
        <v>0</v>
      </c>
      <c r="BB183" s="229">
        <f>IF(AZ183=2,G183,0)</f>
        <v>0</v>
      </c>
      <c r="BC183" s="229">
        <f>IF(AZ183=3,G183,0)</f>
        <v>0</v>
      </c>
      <c r="BD183" s="229">
        <f>IF(AZ183=4,G183,0)</f>
        <v>0</v>
      </c>
      <c r="BE183" s="229">
        <f>IF(AZ183=5,G183,0)</f>
        <v>0</v>
      </c>
      <c r="CA183" s="256">
        <v>1</v>
      </c>
      <c r="CB183" s="256">
        <v>7</v>
      </c>
    </row>
    <row r="184" spans="1:15" ht="12.75">
      <c r="A184" s="265"/>
      <c r="B184" s="269"/>
      <c r="C184" s="354" t="s">
        <v>1107</v>
      </c>
      <c r="D184" s="355"/>
      <c r="E184" s="270">
        <v>1</v>
      </c>
      <c r="F184" s="271"/>
      <c r="G184" s="272"/>
      <c r="H184" s="273"/>
      <c r="I184" s="267"/>
      <c r="J184" s="274"/>
      <c r="K184" s="267"/>
      <c r="M184" s="268" t="s">
        <v>1107</v>
      </c>
      <c r="O184" s="256"/>
    </row>
    <row r="185" spans="1:15" ht="12.75">
      <c r="A185" s="265"/>
      <c r="B185" s="269"/>
      <c r="C185" s="354" t="s">
        <v>230</v>
      </c>
      <c r="D185" s="355"/>
      <c r="E185" s="270">
        <v>1</v>
      </c>
      <c r="F185" s="271"/>
      <c r="G185" s="272"/>
      <c r="H185" s="273"/>
      <c r="I185" s="267"/>
      <c r="J185" s="274"/>
      <c r="K185" s="267"/>
      <c r="M185" s="268" t="s">
        <v>230</v>
      </c>
      <c r="O185" s="256"/>
    </row>
    <row r="186" spans="1:15" ht="12.75">
      <c r="A186" s="265"/>
      <c r="B186" s="269"/>
      <c r="C186" s="354" t="s">
        <v>1981</v>
      </c>
      <c r="D186" s="355"/>
      <c r="E186" s="270">
        <v>1</v>
      </c>
      <c r="F186" s="271"/>
      <c r="G186" s="272"/>
      <c r="H186" s="273"/>
      <c r="I186" s="267"/>
      <c r="J186" s="274"/>
      <c r="K186" s="267"/>
      <c r="M186" s="268" t="s">
        <v>1981</v>
      </c>
      <c r="O186" s="256"/>
    </row>
    <row r="187" spans="1:15" ht="12.75">
      <c r="A187" s="265"/>
      <c r="B187" s="269"/>
      <c r="C187" s="354" t="s">
        <v>1894</v>
      </c>
      <c r="D187" s="355"/>
      <c r="E187" s="270">
        <v>1</v>
      </c>
      <c r="F187" s="271"/>
      <c r="G187" s="272"/>
      <c r="H187" s="273"/>
      <c r="I187" s="267"/>
      <c r="J187" s="274"/>
      <c r="K187" s="267"/>
      <c r="M187" s="268" t="s">
        <v>1894</v>
      </c>
      <c r="O187" s="256"/>
    </row>
    <row r="188" spans="1:80" ht="12.75">
      <c r="A188" s="257">
        <v>56</v>
      </c>
      <c r="B188" s="258" t="s">
        <v>1982</v>
      </c>
      <c r="C188" s="259" t="s">
        <v>1983</v>
      </c>
      <c r="D188" s="260" t="s">
        <v>114</v>
      </c>
      <c r="E188" s="261">
        <v>6</v>
      </c>
      <c r="F188" s="261">
        <v>0</v>
      </c>
      <c r="G188" s="262">
        <f>E188*F188</f>
        <v>0</v>
      </c>
      <c r="H188" s="263">
        <v>0.00062</v>
      </c>
      <c r="I188" s="264">
        <f>E188*H188</f>
        <v>0.00372</v>
      </c>
      <c r="J188" s="263">
        <v>0</v>
      </c>
      <c r="K188" s="264">
        <f>E188*J188</f>
        <v>0</v>
      </c>
      <c r="O188" s="256">
        <v>2</v>
      </c>
      <c r="AA188" s="229">
        <v>1</v>
      </c>
      <c r="AB188" s="229">
        <v>7</v>
      </c>
      <c r="AC188" s="229">
        <v>7</v>
      </c>
      <c r="AZ188" s="229">
        <v>2</v>
      </c>
      <c r="BA188" s="229">
        <f>IF(AZ188=1,G188,0)</f>
        <v>0</v>
      </c>
      <c r="BB188" s="229">
        <f>IF(AZ188=2,G188,0)</f>
        <v>0</v>
      </c>
      <c r="BC188" s="229">
        <f>IF(AZ188=3,G188,0)</f>
        <v>0</v>
      </c>
      <c r="BD188" s="229">
        <f>IF(AZ188=4,G188,0)</f>
        <v>0</v>
      </c>
      <c r="BE188" s="229">
        <f>IF(AZ188=5,G188,0)</f>
        <v>0</v>
      </c>
      <c r="CA188" s="256">
        <v>1</v>
      </c>
      <c r="CB188" s="256">
        <v>7</v>
      </c>
    </row>
    <row r="189" spans="1:15" ht="12.75">
      <c r="A189" s="265"/>
      <c r="B189" s="269"/>
      <c r="C189" s="354" t="s">
        <v>779</v>
      </c>
      <c r="D189" s="355"/>
      <c r="E189" s="270">
        <v>2</v>
      </c>
      <c r="F189" s="271"/>
      <c r="G189" s="272"/>
      <c r="H189" s="273"/>
      <c r="I189" s="267"/>
      <c r="J189" s="274"/>
      <c r="K189" s="267"/>
      <c r="M189" s="268" t="s">
        <v>779</v>
      </c>
      <c r="O189" s="256"/>
    </row>
    <row r="190" spans="1:15" ht="12.75">
      <c r="A190" s="265"/>
      <c r="B190" s="269"/>
      <c r="C190" s="354" t="s">
        <v>1974</v>
      </c>
      <c r="D190" s="355"/>
      <c r="E190" s="270">
        <v>3</v>
      </c>
      <c r="F190" s="271"/>
      <c r="G190" s="272"/>
      <c r="H190" s="273"/>
      <c r="I190" s="267"/>
      <c r="J190" s="274"/>
      <c r="K190" s="267"/>
      <c r="M190" s="268" t="s">
        <v>1974</v>
      </c>
      <c r="O190" s="256"/>
    </row>
    <row r="191" spans="1:15" ht="12.75">
      <c r="A191" s="265"/>
      <c r="B191" s="269"/>
      <c r="C191" s="354" t="s">
        <v>1894</v>
      </c>
      <c r="D191" s="355"/>
      <c r="E191" s="270">
        <v>1</v>
      </c>
      <c r="F191" s="271"/>
      <c r="G191" s="272"/>
      <c r="H191" s="273"/>
      <c r="I191" s="267"/>
      <c r="J191" s="274"/>
      <c r="K191" s="267"/>
      <c r="M191" s="268" t="s">
        <v>1894</v>
      </c>
      <c r="O191" s="256"/>
    </row>
    <row r="192" spans="1:80" ht="12.75">
      <c r="A192" s="257">
        <v>57</v>
      </c>
      <c r="B192" s="258" t="s">
        <v>1984</v>
      </c>
      <c r="C192" s="259" t="s">
        <v>1985</v>
      </c>
      <c r="D192" s="260" t="s">
        <v>114</v>
      </c>
      <c r="E192" s="261">
        <v>6</v>
      </c>
      <c r="F192" s="261">
        <v>0</v>
      </c>
      <c r="G192" s="262">
        <f>E192*F192</f>
        <v>0</v>
      </c>
      <c r="H192" s="263">
        <v>0.00017</v>
      </c>
      <c r="I192" s="264">
        <f>E192*H192</f>
        <v>0.00102</v>
      </c>
      <c r="J192" s="263">
        <v>0</v>
      </c>
      <c r="K192" s="264">
        <f>E192*J192</f>
        <v>0</v>
      </c>
      <c r="O192" s="256">
        <v>2</v>
      </c>
      <c r="AA192" s="229">
        <v>1</v>
      </c>
      <c r="AB192" s="229">
        <v>7</v>
      </c>
      <c r="AC192" s="229">
        <v>7</v>
      </c>
      <c r="AZ192" s="229">
        <v>2</v>
      </c>
      <c r="BA192" s="229">
        <f>IF(AZ192=1,G192,0)</f>
        <v>0</v>
      </c>
      <c r="BB192" s="229">
        <f>IF(AZ192=2,G192,0)</f>
        <v>0</v>
      </c>
      <c r="BC192" s="229">
        <f>IF(AZ192=3,G192,0)</f>
        <v>0</v>
      </c>
      <c r="BD192" s="229">
        <f>IF(AZ192=4,G192,0)</f>
        <v>0</v>
      </c>
      <c r="BE192" s="229">
        <f>IF(AZ192=5,G192,0)</f>
        <v>0</v>
      </c>
      <c r="CA192" s="256">
        <v>1</v>
      </c>
      <c r="CB192" s="256">
        <v>7</v>
      </c>
    </row>
    <row r="193" spans="1:15" ht="12.75">
      <c r="A193" s="265"/>
      <c r="B193" s="269"/>
      <c r="C193" s="354" t="s">
        <v>779</v>
      </c>
      <c r="D193" s="355"/>
      <c r="E193" s="270">
        <v>2</v>
      </c>
      <c r="F193" s="271"/>
      <c r="G193" s="272"/>
      <c r="H193" s="273"/>
      <c r="I193" s="267"/>
      <c r="J193" s="274"/>
      <c r="K193" s="267"/>
      <c r="M193" s="268" t="s">
        <v>779</v>
      </c>
      <c r="O193" s="256"/>
    </row>
    <row r="194" spans="1:15" ht="12.75">
      <c r="A194" s="265"/>
      <c r="B194" s="269"/>
      <c r="C194" s="354" t="s">
        <v>1974</v>
      </c>
      <c r="D194" s="355"/>
      <c r="E194" s="270">
        <v>3</v>
      </c>
      <c r="F194" s="271"/>
      <c r="G194" s="272"/>
      <c r="H194" s="273"/>
      <c r="I194" s="267"/>
      <c r="J194" s="274"/>
      <c r="K194" s="267"/>
      <c r="M194" s="268" t="s">
        <v>1974</v>
      </c>
      <c r="O194" s="256"/>
    </row>
    <row r="195" spans="1:15" ht="12.75">
      <c r="A195" s="265"/>
      <c r="B195" s="269"/>
      <c r="C195" s="354" t="s">
        <v>1894</v>
      </c>
      <c r="D195" s="355"/>
      <c r="E195" s="270">
        <v>1</v>
      </c>
      <c r="F195" s="271"/>
      <c r="G195" s="272"/>
      <c r="H195" s="273"/>
      <c r="I195" s="267"/>
      <c r="J195" s="274"/>
      <c r="K195" s="267"/>
      <c r="M195" s="268" t="s">
        <v>1894</v>
      </c>
      <c r="O195" s="256"/>
    </row>
    <row r="196" spans="1:80" ht="12.75">
      <c r="A196" s="257">
        <v>58</v>
      </c>
      <c r="B196" s="258" t="s">
        <v>1986</v>
      </c>
      <c r="C196" s="259" t="s">
        <v>1987</v>
      </c>
      <c r="D196" s="260" t="s">
        <v>114</v>
      </c>
      <c r="E196" s="261">
        <v>4</v>
      </c>
      <c r="F196" s="261">
        <v>0</v>
      </c>
      <c r="G196" s="262">
        <f>E196*F196</f>
        <v>0</v>
      </c>
      <c r="H196" s="263">
        <v>0.00072</v>
      </c>
      <c r="I196" s="264">
        <f>E196*H196</f>
        <v>0.00288</v>
      </c>
      <c r="J196" s="263">
        <v>0</v>
      </c>
      <c r="K196" s="264">
        <f>E196*J196</f>
        <v>0</v>
      </c>
      <c r="O196" s="256">
        <v>2</v>
      </c>
      <c r="AA196" s="229">
        <v>1</v>
      </c>
      <c r="AB196" s="229">
        <v>7</v>
      </c>
      <c r="AC196" s="229">
        <v>7</v>
      </c>
      <c r="AZ196" s="229">
        <v>2</v>
      </c>
      <c r="BA196" s="229">
        <f>IF(AZ196=1,G196,0)</f>
        <v>0</v>
      </c>
      <c r="BB196" s="229">
        <f>IF(AZ196=2,G196,0)</f>
        <v>0</v>
      </c>
      <c r="BC196" s="229">
        <f>IF(AZ196=3,G196,0)</f>
        <v>0</v>
      </c>
      <c r="BD196" s="229">
        <f>IF(AZ196=4,G196,0)</f>
        <v>0</v>
      </c>
      <c r="BE196" s="229">
        <f>IF(AZ196=5,G196,0)</f>
        <v>0</v>
      </c>
      <c r="CA196" s="256">
        <v>1</v>
      </c>
      <c r="CB196" s="256">
        <v>7</v>
      </c>
    </row>
    <row r="197" spans="1:15" ht="12.75">
      <c r="A197" s="265"/>
      <c r="B197" s="269"/>
      <c r="C197" s="354" t="s">
        <v>1988</v>
      </c>
      <c r="D197" s="355"/>
      <c r="E197" s="270">
        <v>0</v>
      </c>
      <c r="F197" s="271"/>
      <c r="G197" s="272"/>
      <c r="H197" s="273"/>
      <c r="I197" s="267"/>
      <c r="J197" s="274"/>
      <c r="K197" s="267"/>
      <c r="M197" s="268" t="s">
        <v>1988</v>
      </c>
      <c r="O197" s="256"/>
    </row>
    <row r="198" spans="1:15" ht="12.75">
      <c r="A198" s="265"/>
      <c r="B198" s="269"/>
      <c r="C198" s="354" t="s">
        <v>230</v>
      </c>
      <c r="D198" s="355"/>
      <c r="E198" s="270">
        <v>1</v>
      </c>
      <c r="F198" s="271"/>
      <c r="G198" s="272"/>
      <c r="H198" s="273"/>
      <c r="I198" s="267"/>
      <c r="J198" s="274"/>
      <c r="K198" s="267"/>
      <c r="M198" s="268" t="s">
        <v>230</v>
      </c>
      <c r="O198" s="256"/>
    </row>
    <row r="199" spans="1:15" ht="12.75">
      <c r="A199" s="265"/>
      <c r="B199" s="269"/>
      <c r="C199" s="354" t="s">
        <v>1981</v>
      </c>
      <c r="D199" s="355"/>
      <c r="E199" s="270">
        <v>1</v>
      </c>
      <c r="F199" s="271"/>
      <c r="G199" s="272"/>
      <c r="H199" s="273"/>
      <c r="I199" s="267"/>
      <c r="J199" s="274"/>
      <c r="K199" s="267"/>
      <c r="M199" s="268" t="s">
        <v>1981</v>
      </c>
      <c r="O199" s="256"/>
    </row>
    <row r="200" spans="1:15" ht="12.75">
      <c r="A200" s="265"/>
      <c r="B200" s="269"/>
      <c r="C200" s="354" t="s">
        <v>227</v>
      </c>
      <c r="D200" s="355"/>
      <c r="E200" s="270">
        <v>2</v>
      </c>
      <c r="F200" s="271"/>
      <c r="G200" s="272"/>
      <c r="H200" s="273"/>
      <c r="I200" s="267"/>
      <c r="J200" s="274"/>
      <c r="K200" s="267"/>
      <c r="M200" s="268" t="s">
        <v>227</v>
      </c>
      <c r="O200" s="256"/>
    </row>
    <row r="201" spans="1:80" ht="12.75">
      <c r="A201" s="257">
        <v>59</v>
      </c>
      <c r="B201" s="258" t="s">
        <v>1989</v>
      </c>
      <c r="C201" s="259" t="s">
        <v>1990</v>
      </c>
      <c r="D201" s="260" t="s">
        <v>114</v>
      </c>
      <c r="E201" s="261">
        <v>1</v>
      </c>
      <c r="F201" s="261">
        <v>0</v>
      </c>
      <c r="G201" s="262">
        <f>E201*F201</f>
        <v>0</v>
      </c>
      <c r="H201" s="263">
        <v>0.0004</v>
      </c>
      <c r="I201" s="264">
        <f>E201*H201</f>
        <v>0.0004</v>
      </c>
      <c r="J201" s="263">
        <v>0</v>
      </c>
      <c r="K201" s="264">
        <f>E201*J201</f>
        <v>0</v>
      </c>
      <c r="O201" s="256">
        <v>2</v>
      </c>
      <c r="AA201" s="229">
        <v>1</v>
      </c>
      <c r="AB201" s="229">
        <v>7</v>
      </c>
      <c r="AC201" s="229">
        <v>7</v>
      </c>
      <c r="AZ201" s="229">
        <v>2</v>
      </c>
      <c r="BA201" s="229">
        <f>IF(AZ201=1,G201,0)</f>
        <v>0</v>
      </c>
      <c r="BB201" s="229">
        <f>IF(AZ201=2,G201,0)</f>
        <v>0</v>
      </c>
      <c r="BC201" s="229">
        <f>IF(AZ201=3,G201,0)</f>
        <v>0</v>
      </c>
      <c r="BD201" s="229">
        <f>IF(AZ201=4,G201,0)</f>
        <v>0</v>
      </c>
      <c r="BE201" s="229">
        <f>IF(AZ201=5,G201,0)</f>
        <v>0</v>
      </c>
      <c r="CA201" s="256">
        <v>1</v>
      </c>
      <c r="CB201" s="256">
        <v>7</v>
      </c>
    </row>
    <row r="202" spans="1:15" ht="12.75">
      <c r="A202" s="265"/>
      <c r="B202" s="269"/>
      <c r="C202" s="354" t="s">
        <v>1107</v>
      </c>
      <c r="D202" s="355"/>
      <c r="E202" s="270">
        <v>1</v>
      </c>
      <c r="F202" s="271"/>
      <c r="G202" s="272"/>
      <c r="H202" s="273"/>
      <c r="I202" s="267"/>
      <c r="J202" s="274"/>
      <c r="K202" s="267"/>
      <c r="M202" s="268" t="s">
        <v>1107</v>
      </c>
      <c r="O202" s="256"/>
    </row>
    <row r="203" spans="1:80" ht="12.75">
      <c r="A203" s="257">
        <v>60</v>
      </c>
      <c r="B203" s="258" t="s">
        <v>1991</v>
      </c>
      <c r="C203" s="259" t="s">
        <v>1992</v>
      </c>
      <c r="D203" s="260" t="s">
        <v>114</v>
      </c>
      <c r="E203" s="261">
        <v>28</v>
      </c>
      <c r="F203" s="261">
        <v>0</v>
      </c>
      <c r="G203" s="262">
        <f>E203*F203</f>
        <v>0</v>
      </c>
      <c r="H203" s="263">
        <v>0.00017</v>
      </c>
      <c r="I203" s="264">
        <f>E203*H203</f>
        <v>0.00476</v>
      </c>
      <c r="J203" s="263">
        <v>0</v>
      </c>
      <c r="K203" s="264">
        <f>E203*J203</f>
        <v>0</v>
      </c>
      <c r="O203" s="256">
        <v>2</v>
      </c>
      <c r="AA203" s="229">
        <v>1</v>
      </c>
      <c r="AB203" s="229">
        <v>7</v>
      </c>
      <c r="AC203" s="229">
        <v>7</v>
      </c>
      <c r="AZ203" s="229">
        <v>2</v>
      </c>
      <c r="BA203" s="229">
        <f>IF(AZ203=1,G203,0)</f>
        <v>0</v>
      </c>
      <c r="BB203" s="229">
        <f>IF(AZ203=2,G203,0)</f>
        <v>0</v>
      </c>
      <c r="BC203" s="229">
        <f>IF(AZ203=3,G203,0)</f>
        <v>0</v>
      </c>
      <c r="BD203" s="229">
        <f>IF(AZ203=4,G203,0)</f>
        <v>0</v>
      </c>
      <c r="BE203" s="229">
        <f>IF(AZ203=5,G203,0)</f>
        <v>0</v>
      </c>
      <c r="CA203" s="256">
        <v>1</v>
      </c>
      <c r="CB203" s="256">
        <v>7</v>
      </c>
    </row>
    <row r="204" spans="1:15" ht="12.75">
      <c r="A204" s="265"/>
      <c r="B204" s="269"/>
      <c r="C204" s="354" t="s">
        <v>1993</v>
      </c>
      <c r="D204" s="355"/>
      <c r="E204" s="270">
        <v>6</v>
      </c>
      <c r="F204" s="271"/>
      <c r="G204" s="272"/>
      <c r="H204" s="273"/>
      <c r="I204" s="267"/>
      <c r="J204" s="274"/>
      <c r="K204" s="267"/>
      <c r="M204" s="268" t="s">
        <v>1993</v>
      </c>
      <c r="O204" s="256"/>
    </row>
    <row r="205" spans="1:15" ht="12.75">
      <c r="A205" s="265"/>
      <c r="B205" s="269"/>
      <c r="C205" s="354" t="s">
        <v>1994</v>
      </c>
      <c r="D205" s="355"/>
      <c r="E205" s="270">
        <v>12</v>
      </c>
      <c r="F205" s="271"/>
      <c r="G205" s="272"/>
      <c r="H205" s="273"/>
      <c r="I205" s="267"/>
      <c r="J205" s="274"/>
      <c r="K205" s="267"/>
      <c r="M205" s="268" t="s">
        <v>1994</v>
      </c>
      <c r="O205" s="256"/>
    </row>
    <row r="206" spans="1:15" ht="12.75">
      <c r="A206" s="265"/>
      <c r="B206" s="269"/>
      <c r="C206" s="354" t="s">
        <v>1995</v>
      </c>
      <c r="D206" s="355"/>
      <c r="E206" s="270">
        <v>10</v>
      </c>
      <c r="F206" s="271"/>
      <c r="G206" s="272"/>
      <c r="H206" s="273"/>
      <c r="I206" s="267"/>
      <c r="J206" s="274"/>
      <c r="K206" s="267"/>
      <c r="M206" s="268" t="s">
        <v>1995</v>
      </c>
      <c r="O206" s="256"/>
    </row>
    <row r="207" spans="1:80" ht="12.75">
      <c r="A207" s="257">
        <v>61</v>
      </c>
      <c r="B207" s="258" t="s">
        <v>1996</v>
      </c>
      <c r="C207" s="259" t="s">
        <v>1997</v>
      </c>
      <c r="D207" s="260" t="s">
        <v>114</v>
      </c>
      <c r="E207" s="261">
        <v>5</v>
      </c>
      <c r="F207" s="261">
        <v>0</v>
      </c>
      <c r="G207" s="262">
        <f>E207*F207</f>
        <v>0</v>
      </c>
      <c r="H207" s="263">
        <v>0.00024</v>
      </c>
      <c r="I207" s="264">
        <f>E207*H207</f>
        <v>0.0012000000000000001</v>
      </c>
      <c r="J207" s="263">
        <v>0</v>
      </c>
      <c r="K207" s="264">
        <f>E207*J207</f>
        <v>0</v>
      </c>
      <c r="O207" s="256">
        <v>2</v>
      </c>
      <c r="AA207" s="229">
        <v>1</v>
      </c>
      <c r="AB207" s="229">
        <v>7</v>
      </c>
      <c r="AC207" s="229">
        <v>7</v>
      </c>
      <c r="AZ207" s="229">
        <v>2</v>
      </c>
      <c r="BA207" s="229">
        <f>IF(AZ207=1,G207,0)</f>
        <v>0</v>
      </c>
      <c r="BB207" s="229">
        <f>IF(AZ207=2,G207,0)</f>
        <v>0</v>
      </c>
      <c r="BC207" s="229">
        <f>IF(AZ207=3,G207,0)</f>
        <v>0</v>
      </c>
      <c r="BD207" s="229">
        <f>IF(AZ207=4,G207,0)</f>
        <v>0</v>
      </c>
      <c r="BE207" s="229">
        <f>IF(AZ207=5,G207,0)</f>
        <v>0</v>
      </c>
      <c r="CA207" s="256">
        <v>1</v>
      </c>
      <c r="CB207" s="256">
        <v>7</v>
      </c>
    </row>
    <row r="208" spans="1:15" ht="12.75">
      <c r="A208" s="265"/>
      <c r="B208" s="269"/>
      <c r="C208" s="354" t="s">
        <v>1107</v>
      </c>
      <c r="D208" s="355"/>
      <c r="E208" s="270">
        <v>1</v>
      </c>
      <c r="F208" s="271"/>
      <c r="G208" s="272"/>
      <c r="H208" s="273"/>
      <c r="I208" s="267"/>
      <c r="J208" s="274"/>
      <c r="K208" s="267"/>
      <c r="M208" s="268" t="s">
        <v>1107</v>
      </c>
      <c r="O208" s="256"/>
    </row>
    <row r="209" spans="1:15" ht="12.75">
      <c r="A209" s="265"/>
      <c r="B209" s="269"/>
      <c r="C209" s="354" t="s">
        <v>230</v>
      </c>
      <c r="D209" s="355"/>
      <c r="E209" s="270">
        <v>1</v>
      </c>
      <c r="F209" s="271"/>
      <c r="G209" s="272"/>
      <c r="H209" s="273"/>
      <c r="I209" s="267"/>
      <c r="J209" s="274"/>
      <c r="K209" s="267"/>
      <c r="M209" s="268" t="s">
        <v>230</v>
      </c>
      <c r="O209" s="256"/>
    </row>
    <row r="210" spans="1:15" ht="12.75">
      <c r="A210" s="265"/>
      <c r="B210" s="269"/>
      <c r="C210" s="354" t="s">
        <v>1981</v>
      </c>
      <c r="D210" s="355"/>
      <c r="E210" s="270">
        <v>1</v>
      </c>
      <c r="F210" s="271"/>
      <c r="G210" s="272"/>
      <c r="H210" s="273"/>
      <c r="I210" s="267"/>
      <c r="J210" s="274"/>
      <c r="K210" s="267"/>
      <c r="M210" s="268" t="s">
        <v>1981</v>
      </c>
      <c r="O210" s="256"/>
    </row>
    <row r="211" spans="1:15" ht="12.75">
      <c r="A211" s="265"/>
      <c r="B211" s="269"/>
      <c r="C211" s="354" t="s">
        <v>1998</v>
      </c>
      <c r="D211" s="355"/>
      <c r="E211" s="270">
        <v>2</v>
      </c>
      <c r="F211" s="271"/>
      <c r="G211" s="272"/>
      <c r="H211" s="273"/>
      <c r="I211" s="267"/>
      <c r="J211" s="274"/>
      <c r="K211" s="267"/>
      <c r="M211" s="268" t="s">
        <v>1998</v>
      </c>
      <c r="O211" s="256"/>
    </row>
    <row r="212" spans="1:80" ht="12.75">
      <c r="A212" s="257">
        <v>62</v>
      </c>
      <c r="B212" s="258" t="s">
        <v>1999</v>
      </c>
      <c r="C212" s="259" t="s">
        <v>2000</v>
      </c>
      <c r="D212" s="260" t="s">
        <v>195</v>
      </c>
      <c r="E212" s="261">
        <v>6</v>
      </c>
      <c r="F212" s="261">
        <v>0</v>
      </c>
      <c r="G212" s="262">
        <f>E212*F212</f>
        <v>0</v>
      </c>
      <c r="H212" s="263">
        <v>0.00085</v>
      </c>
      <c r="I212" s="264">
        <f>E212*H212</f>
        <v>0.0050999999999999995</v>
      </c>
      <c r="J212" s="263">
        <v>0</v>
      </c>
      <c r="K212" s="264">
        <f>E212*J212</f>
        <v>0</v>
      </c>
      <c r="O212" s="256">
        <v>2</v>
      </c>
      <c r="AA212" s="229">
        <v>1</v>
      </c>
      <c r="AB212" s="229">
        <v>7</v>
      </c>
      <c r="AC212" s="229">
        <v>7</v>
      </c>
      <c r="AZ212" s="229">
        <v>2</v>
      </c>
      <c r="BA212" s="229">
        <f>IF(AZ212=1,G212,0)</f>
        <v>0</v>
      </c>
      <c r="BB212" s="229">
        <f>IF(AZ212=2,G212,0)</f>
        <v>0</v>
      </c>
      <c r="BC212" s="229">
        <f>IF(AZ212=3,G212,0)</f>
        <v>0</v>
      </c>
      <c r="BD212" s="229">
        <f>IF(AZ212=4,G212,0)</f>
        <v>0</v>
      </c>
      <c r="BE212" s="229">
        <f>IF(AZ212=5,G212,0)</f>
        <v>0</v>
      </c>
      <c r="CA212" s="256">
        <v>1</v>
      </c>
      <c r="CB212" s="256">
        <v>7</v>
      </c>
    </row>
    <row r="213" spans="1:15" ht="12.75">
      <c r="A213" s="265"/>
      <c r="B213" s="269"/>
      <c r="C213" s="354" t="s">
        <v>779</v>
      </c>
      <c r="D213" s="355"/>
      <c r="E213" s="270">
        <v>2</v>
      </c>
      <c r="F213" s="271"/>
      <c r="G213" s="272"/>
      <c r="H213" s="273"/>
      <c r="I213" s="267"/>
      <c r="J213" s="274"/>
      <c r="K213" s="267"/>
      <c r="M213" s="268" t="s">
        <v>779</v>
      </c>
      <c r="O213" s="256"/>
    </row>
    <row r="214" spans="1:15" ht="12.75">
      <c r="A214" s="265"/>
      <c r="B214" s="269"/>
      <c r="C214" s="354" t="s">
        <v>1974</v>
      </c>
      <c r="D214" s="355"/>
      <c r="E214" s="270">
        <v>3</v>
      </c>
      <c r="F214" s="271"/>
      <c r="G214" s="272"/>
      <c r="H214" s="273"/>
      <c r="I214" s="267"/>
      <c r="J214" s="274"/>
      <c r="K214" s="267"/>
      <c r="M214" s="268" t="s">
        <v>1974</v>
      </c>
      <c r="O214" s="256"/>
    </row>
    <row r="215" spans="1:15" ht="12.75">
      <c r="A215" s="265"/>
      <c r="B215" s="269"/>
      <c r="C215" s="354" t="s">
        <v>1894</v>
      </c>
      <c r="D215" s="355"/>
      <c r="E215" s="270">
        <v>1</v>
      </c>
      <c r="F215" s="271"/>
      <c r="G215" s="272"/>
      <c r="H215" s="273"/>
      <c r="I215" s="267"/>
      <c r="J215" s="274"/>
      <c r="K215" s="267"/>
      <c r="M215" s="268" t="s">
        <v>1894</v>
      </c>
      <c r="O215" s="256"/>
    </row>
    <row r="216" spans="1:80" ht="12.75">
      <c r="A216" s="257">
        <v>63</v>
      </c>
      <c r="B216" s="258" t="s">
        <v>2001</v>
      </c>
      <c r="C216" s="259" t="s">
        <v>2002</v>
      </c>
      <c r="D216" s="260" t="s">
        <v>195</v>
      </c>
      <c r="E216" s="261">
        <v>5</v>
      </c>
      <c r="F216" s="261">
        <v>0</v>
      </c>
      <c r="G216" s="262">
        <f>E216*F216</f>
        <v>0</v>
      </c>
      <c r="H216" s="263">
        <v>0.00164</v>
      </c>
      <c r="I216" s="264">
        <f>E216*H216</f>
        <v>0.008199999999999999</v>
      </c>
      <c r="J216" s="263">
        <v>0</v>
      </c>
      <c r="K216" s="264">
        <f>E216*J216</f>
        <v>0</v>
      </c>
      <c r="O216" s="256">
        <v>2</v>
      </c>
      <c r="AA216" s="229">
        <v>1</v>
      </c>
      <c r="AB216" s="229">
        <v>7</v>
      </c>
      <c r="AC216" s="229">
        <v>7</v>
      </c>
      <c r="AZ216" s="229">
        <v>2</v>
      </c>
      <c r="BA216" s="229">
        <f>IF(AZ216=1,G216,0)</f>
        <v>0</v>
      </c>
      <c r="BB216" s="229">
        <f>IF(AZ216=2,G216,0)</f>
        <v>0</v>
      </c>
      <c r="BC216" s="229">
        <f>IF(AZ216=3,G216,0)</f>
        <v>0</v>
      </c>
      <c r="BD216" s="229">
        <f>IF(AZ216=4,G216,0)</f>
        <v>0</v>
      </c>
      <c r="BE216" s="229">
        <f>IF(AZ216=5,G216,0)</f>
        <v>0</v>
      </c>
      <c r="CA216" s="256">
        <v>1</v>
      </c>
      <c r="CB216" s="256">
        <v>7</v>
      </c>
    </row>
    <row r="217" spans="1:15" ht="12.75">
      <c r="A217" s="265"/>
      <c r="B217" s="269"/>
      <c r="C217" s="354" t="s">
        <v>1107</v>
      </c>
      <c r="D217" s="355"/>
      <c r="E217" s="270">
        <v>1</v>
      </c>
      <c r="F217" s="271"/>
      <c r="G217" s="272"/>
      <c r="H217" s="273"/>
      <c r="I217" s="267"/>
      <c r="J217" s="274"/>
      <c r="K217" s="267"/>
      <c r="M217" s="268" t="s">
        <v>1107</v>
      </c>
      <c r="O217" s="256"/>
    </row>
    <row r="218" spans="1:15" ht="12.75">
      <c r="A218" s="265"/>
      <c r="B218" s="269"/>
      <c r="C218" s="354" t="s">
        <v>230</v>
      </c>
      <c r="D218" s="355"/>
      <c r="E218" s="270">
        <v>1</v>
      </c>
      <c r="F218" s="271"/>
      <c r="G218" s="272"/>
      <c r="H218" s="273"/>
      <c r="I218" s="267"/>
      <c r="J218" s="274"/>
      <c r="K218" s="267"/>
      <c r="M218" s="268" t="s">
        <v>230</v>
      </c>
      <c r="O218" s="256"/>
    </row>
    <row r="219" spans="1:15" ht="12.75">
      <c r="A219" s="265"/>
      <c r="B219" s="269"/>
      <c r="C219" s="354" t="s">
        <v>1981</v>
      </c>
      <c r="D219" s="355"/>
      <c r="E219" s="270">
        <v>1</v>
      </c>
      <c r="F219" s="271"/>
      <c r="G219" s="272"/>
      <c r="H219" s="273"/>
      <c r="I219" s="267"/>
      <c r="J219" s="274"/>
      <c r="K219" s="267"/>
      <c r="M219" s="268" t="s">
        <v>1981</v>
      </c>
      <c r="O219" s="256"/>
    </row>
    <row r="220" spans="1:15" ht="12.75">
      <c r="A220" s="265"/>
      <c r="B220" s="269"/>
      <c r="C220" s="354" t="s">
        <v>227</v>
      </c>
      <c r="D220" s="355"/>
      <c r="E220" s="270">
        <v>2</v>
      </c>
      <c r="F220" s="271"/>
      <c r="G220" s="272"/>
      <c r="H220" s="273"/>
      <c r="I220" s="267"/>
      <c r="J220" s="274"/>
      <c r="K220" s="267"/>
      <c r="M220" s="268" t="s">
        <v>227</v>
      </c>
      <c r="O220" s="256"/>
    </row>
    <row r="221" spans="1:80" ht="12.75">
      <c r="A221" s="257">
        <v>64</v>
      </c>
      <c r="B221" s="258" t="s">
        <v>2003</v>
      </c>
      <c r="C221" s="259" t="s">
        <v>2004</v>
      </c>
      <c r="D221" s="260" t="s">
        <v>195</v>
      </c>
      <c r="E221" s="261">
        <v>4</v>
      </c>
      <c r="F221" s="261">
        <v>0</v>
      </c>
      <c r="G221" s="262">
        <f>E221*F221</f>
        <v>0</v>
      </c>
      <c r="H221" s="263">
        <v>0.00172</v>
      </c>
      <c r="I221" s="264">
        <f>E221*H221</f>
        <v>0.00688</v>
      </c>
      <c r="J221" s="263">
        <v>0</v>
      </c>
      <c r="K221" s="264">
        <f>E221*J221</f>
        <v>0</v>
      </c>
      <c r="O221" s="256">
        <v>2</v>
      </c>
      <c r="AA221" s="229">
        <v>1</v>
      </c>
      <c r="AB221" s="229">
        <v>7</v>
      </c>
      <c r="AC221" s="229">
        <v>7</v>
      </c>
      <c r="AZ221" s="229">
        <v>2</v>
      </c>
      <c r="BA221" s="229">
        <f>IF(AZ221=1,G221,0)</f>
        <v>0</v>
      </c>
      <c r="BB221" s="229">
        <f>IF(AZ221=2,G221,0)</f>
        <v>0</v>
      </c>
      <c r="BC221" s="229">
        <f>IF(AZ221=3,G221,0)</f>
        <v>0</v>
      </c>
      <c r="BD221" s="229">
        <f>IF(AZ221=4,G221,0)</f>
        <v>0</v>
      </c>
      <c r="BE221" s="229">
        <f>IF(AZ221=5,G221,0)</f>
        <v>0</v>
      </c>
      <c r="CA221" s="256">
        <v>1</v>
      </c>
      <c r="CB221" s="256">
        <v>7</v>
      </c>
    </row>
    <row r="222" spans="1:15" ht="12.75">
      <c r="A222" s="265"/>
      <c r="B222" s="269"/>
      <c r="C222" s="354" t="s">
        <v>1107</v>
      </c>
      <c r="D222" s="355"/>
      <c r="E222" s="270">
        <v>1</v>
      </c>
      <c r="F222" s="271"/>
      <c r="G222" s="272"/>
      <c r="H222" s="273"/>
      <c r="I222" s="267"/>
      <c r="J222" s="274"/>
      <c r="K222" s="267"/>
      <c r="M222" s="268" t="s">
        <v>1107</v>
      </c>
      <c r="O222" s="256"/>
    </row>
    <row r="223" spans="1:15" ht="12.75">
      <c r="A223" s="265"/>
      <c r="B223" s="269"/>
      <c r="C223" s="354" t="s">
        <v>230</v>
      </c>
      <c r="D223" s="355"/>
      <c r="E223" s="270">
        <v>1</v>
      </c>
      <c r="F223" s="271"/>
      <c r="G223" s="272"/>
      <c r="H223" s="273"/>
      <c r="I223" s="267"/>
      <c r="J223" s="274"/>
      <c r="K223" s="267"/>
      <c r="M223" s="268" t="s">
        <v>230</v>
      </c>
      <c r="O223" s="256"/>
    </row>
    <row r="224" spans="1:15" ht="12.75">
      <c r="A224" s="265"/>
      <c r="B224" s="269"/>
      <c r="C224" s="354" t="s">
        <v>1981</v>
      </c>
      <c r="D224" s="355"/>
      <c r="E224" s="270">
        <v>1</v>
      </c>
      <c r="F224" s="271"/>
      <c r="G224" s="272"/>
      <c r="H224" s="273"/>
      <c r="I224" s="267"/>
      <c r="J224" s="274"/>
      <c r="K224" s="267"/>
      <c r="M224" s="268" t="s">
        <v>1981</v>
      </c>
      <c r="O224" s="256"/>
    </row>
    <row r="225" spans="1:15" ht="12.75">
      <c r="A225" s="265"/>
      <c r="B225" s="269"/>
      <c r="C225" s="354" t="s">
        <v>1894</v>
      </c>
      <c r="D225" s="355"/>
      <c r="E225" s="270">
        <v>1</v>
      </c>
      <c r="F225" s="271"/>
      <c r="G225" s="272"/>
      <c r="H225" s="273"/>
      <c r="I225" s="267"/>
      <c r="J225" s="274"/>
      <c r="K225" s="267"/>
      <c r="M225" s="268" t="s">
        <v>1894</v>
      </c>
      <c r="O225" s="256"/>
    </row>
    <row r="226" spans="1:80" ht="20.4">
      <c r="A226" s="257">
        <v>65</v>
      </c>
      <c r="B226" s="258" t="s">
        <v>2005</v>
      </c>
      <c r="C226" s="259" t="s">
        <v>2006</v>
      </c>
      <c r="D226" s="260" t="s">
        <v>195</v>
      </c>
      <c r="E226" s="261">
        <v>6</v>
      </c>
      <c r="F226" s="261">
        <v>0</v>
      </c>
      <c r="G226" s="262">
        <f>E226*F226</f>
        <v>0</v>
      </c>
      <c r="H226" s="263">
        <v>0.00152</v>
      </c>
      <c r="I226" s="264">
        <f>E226*H226</f>
        <v>0.00912</v>
      </c>
      <c r="J226" s="263">
        <v>0</v>
      </c>
      <c r="K226" s="264">
        <f>E226*J226</f>
        <v>0</v>
      </c>
      <c r="O226" s="256">
        <v>2</v>
      </c>
      <c r="AA226" s="229">
        <v>1</v>
      </c>
      <c r="AB226" s="229">
        <v>7</v>
      </c>
      <c r="AC226" s="229">
        <v>7</v>
      </c>
      <c r="AZ226" s="229">
        <v>2</v>
      </c>
      <c r="BA226" s="229">
        <f>IF(AZ226=1,G226,0)</f>
        <v>0</v>
      </c>
      <c r="BB226" s="229">
        <f>IF(AZ226=2,G226,0)</f>
        <v>0</v>
      </c>
      <c r="BC226" s="229">
        <f>IF(AZ226=3,G226,0)</f>
        <v>0</v>
      </c>
      <c r="BD226" s="229">
        <f>IF(AZ226=4,G226,0)</f>
        <v>0</v>
      </c>
      <c r="BE226" s="229">
        <f>IF(AZ226=5,G226,0)</f>
        <v>0</v>
      </c>
      <c r="CA226" s="256">
        <v>1</v>
      </c>
      <c r="CB226" s="256">
        <v>7</v>
      </c>
    </row>
    <row r="227" spans="1:15" ht="12.75">
      <c r="A227" s="265"/>
      <c r="B227" s="269"/>
      <c r="C227" s="354" t="s">
        <v>779</v>
      </c>
      <c r="D227" s="355"/>
      <c r="E227" s="270">
        <v>2</v>
      </c>
      <c r="F227" s="271"/>
      <c r="G227" s="272"/>
      <c r="H227" s="273"/>
      <c r="I227" s="267"/>
      <c r="J227" s="274"/>
      <c r="K227" s="267"/>
      <c r="M227" s="268" t="s">
        <v>779</v>
      </c>
      <c r="O227" s="256"/>
    </row>
    <row r="228" spans="1:15" ht="12.75">
      <c r="A228" s="265"/>
      <c r="B228" s="269"/>
      <c r="C228" s="354" t="s">
        <v>1974</v>
      </c>
      <c r="D228" s="355"/>
      <c r="E228" s="270">
        <v>3</v>
      </c>
      <c r="F228" s="271"/>
      <c r="G228" s="272"/>
      <c r="H228" s="273"/>
      <c r="I228" s="267"/>
      <c r="J228" s="274"/>
      <c r="K228" s="267"/>
      <c r="M228" s="268" t="s">
        <v>1974</v>
      </c>
      <c r="O228" s="256"/>
    </row>
    <row r="229" spans="1:15" ht="12.75">
      <c r="A229" s="265"/>
      <c r="B229" s="269"/>
      <c r="C229" s="354" t="s">
        <v>1894</v>
      </c>
      <c r="D229" s="355"/>
      <c r="E229" s="270">
        <v>1</v>
      </c>
      <c r="F229" s="271"/>
      <c r="G229" s="272"/>
      <c r="H229" s="273"/>
      <c r="I229" s="267"/>
      <c r="J229" s="274"/>
      <c r="K229" s="267"/>
      <c r="M229" s="268" t="s">
        <v>1894</v>
      </c>
      <c r="O229" s="256"/>
    </row>
    <row r="230" spans="1:80" ht="12.75">
      <c r="A230" s="257">
        <v>66</v>
      </c>
      <c r="B230" s="258" t="s">
        <v>2007</v>
      </c>
      <c r="C230" s="259" t="s">
        <v>2008</v>
      </c>
      <c r="D230" s="260" t="s">
        <v>195</v>
      </c>
      <c r="E230" s="261">
        <v>6</v>
      </c>
      <c r="F230" s="261">
        <v>0</v>
      </c>
      <c r="G230" s="262">
        <f>E230*F230</f>
        <v>0</v>
      </c>
      <c r="H230" s="263">
        <v>2E-05</v>
      </c>
      <c r="I230" s="264">
        <f>E230*H230</f>
        <v>0.00012000000000000002</v>
      </c>
      <c r="J230" s="263">
        <v>0</v>
      </c>
      <c r="K230" s="264">
        <f>E230*J230</f>
        <v>0</v>
      </c>
      <c r="O230" s="256">
        <v>2</v>
      </c>
      <c r="AA230" s="229">
        <v>1</v>
      </c>
      <c r="AB230" s="229">
        <v>7</v>
      </c>
      <c r="AC230" s="229">
        <v>7</v>
      </c>
      <c r="AZ230" s="229">
        <v>2</v>
      </c>
      <c r="BA230" s="229">
        <f>IF(AZ230=1,G230,0)</f>
        <v>0</v>
      </c>
      <c r="BB230" s="229">
        <f>IF(AZ230=2,G230,0)</f>
        <v>0</v>
      </c>
      <c r="BC230" s="229">
        <f>IF(AZ230=3,G230,0)</f>
        <v>0</v>
      </c>
      <c r="BD230" s="229">
        <f>IF(AZ230=4,G230,0)</f>
        <v>0</v>
      </c>
      <c r="BE230" s="229">
        <f>IF(AZ230=5,G230,0)</f>
        <v>0</v>
      </c>
      <c r="CA230" s="256">
        <v>1</v>
      </c>
      <c r="CB230" s="256">
        <v>7</v>
      </c>
    </row>
    <row r="231" spans="1:80" ht="12.75">
      <c r="A231" s="257">
        <v>67</v>
      </c>
      <c r="B231" s="258" t="s">
        <v>2009</v>
      </c>
      <c r="C231" s="259" t="s">
        <v>2010</v>
      </c>
      <c r="D231" s="260" t="s">
        <v>195</v>
      </c>
      <c r="E231" s="261">
        <v>5</v>
      </c>
      <c r="F231" s="261">
        <v>0</v>
      </c>
      <c r="G231" s="262">
        <f>E231*F231</f>
        <v>0</v>
      </c>
      <c r="H231" s="263">
        <v>0.00073</v>
      </c>
      <c r="I231" s="264">
        <f>E231*H231</f>
        <v>0.0036499999999999996</v>
      </c>
      <c r="J231" s="263">
        <v>0</v>
      </c>
      <c r="K231" s="264">
        <f>E231*J231</f>
        <v>0</v>
      </c>
      <c r="O231" s="256">
        <v>2</v>
      </c>
      <c r="AA231" s="229">
        <v>1</v>
      </c>
      <c r="AB231" s="229">
        <v>7</v>
      </c>
      <c r="AC231" s="229">
        <v>7</v>
      </c>
      <c r="AZ231" s="229">
        <v>2</v>
      </c>
      <c r="BA231" s="229">
        <f>IF(AZ231=1,G231,0)</f>
        <v>0</v>
      </c>
      <c r="BB231" s="229">
        <f>IF(AZ231=2,G231,0)</f>
        <v>0</v>
      </c>
      <c r="BC231" s="229">
        <f>IF(AZ231=3,G231,0)</f>
        <v>0</v>
      </c>
      <c r="BD231" s="229">
        <f>IF(AZ231=4,G231,0)</f>
        <v>0</v>
      </c>
      <c r="BE231" s="229">
        <f>IF(AZ231=5,G231,0)</f>
        <v>0</v>
      </c>
      <c r="CA231" s="256">
        <v>1</v>
      </c>
      <c r="CB231" s="256">
        <v>7</v>
      </c>
    </row>
    <row r="232" spans="1:15" ht="12.75">
      <c r="A232" s="265"/>
      <c r="B232" s="269"/>
      <c r="C232" s="354" t="s">
        <v>1107</v>
      </c>
      <c r="D232" s="355"/>
      <c r="E232" s="270">
        <v>1</v>
      </c>
      <c r="F232" s="271"/>
      <c r="G232" s="272"/>
      <c r="H232" s="273"/>
      <c r="I232" s="267"/>
      <c r="J232" s="274"/>
      <c r="K232" s="267"/>
      <c r="M232" s="268" t="s">
        <v>1107</v>
      </c>
      <c r="O232" s="256"/>
    </row>
    <row r="233" spans="1:15" ht="12.75">
      <c r="A233" s="265"/>
      <c r="B233" s="269"/>
      <c r="C233" s="354" t="s">
        <v>230</v>
      </c>
      <c r="D233" s="355"/>
      <c r="E233" s="270">
        <v>1</v>
      </c>
      <c r="F233" s="271"/>
      <c r="G233" s="272"/>
      <c r="H233" s="273"/>
      <c r="I233" s="267"/>
      <c r="J233" s="274"/>
      <c r="K233" s="267"/>
      <c r="M233" s="268" t="s">
        <v>230</v>
      </c>
      <c r="O233" s="256"/>
    </row>
    <row r="234" spans="1:15" ht="12.75">
      <c r="A234" s="265"/>
      <c r="B234" s="269"/>
      <c r="C234" s="354" t="s">
        <v>1981</v>
      </c>
      <c r="D234" s="355"/>
      <c r="E234" s="270">
        <v>1</v>
      </c>
      <c r="F234" s="271"/>
      <c r="G234" s="272"/>
      <c r="H234" s="273"/>
      <c r="I234" s="267"/>
      <c r="J234" s="274"/>
      <c r="K234" s="267"/>
      <c r="M234" s="268" t="s">
        <v>1981</v>
      </c>
      <c r="O234" s="256"/>
    </row>
    <row r="235" spans="1:15" ht="12.75">
      <c r="A235" s="265"/>
      <c r="B235" s="269"/>
      <c r="C235" s="354" t="s">
        <v>1998</v>
      </c>
      <c r="D235" s="355"/>
      <c r="E235" s="270">
        <v>2</v>
      </c>
      <c r="F235" s="271"/>
      <c r="G235" s="272"/>
      <c r="H235" s="273"/>
      <c r="I235" s="267"/>
      <c r="J235" s="274"/>
      <c r="K235" s="267"/>
      <c r="M235" s="268" t="s">
        <v>1998</v>
      </c>
      <c r="O235" s="256"/>
    </row>
    <row r="236" spans="1:80" ht="12.75">
      <c r="A236" s="257">
        <v>68</v>
      </c>
      <c r="B236" s="258" t="s">
        <v>2011</v>
      </c>
      <c r="C236" s="259" t="s">
        <v>2012</v>
      </c>
      <c r="D236" s="260" t="s">
        <v>195</v>
      </c>
      <c r="E236" s="261">
        <v>5</v>
      </c>
      <c r="F236" s="261">
        <v>0</v>
      </c>
      <c r="G236" s="262">
        <f>E236*F236</f>
        <v>0</v>
      </c>
      <c r="H236" s="263">
        <v>0.00022</v>
      </c>
      <c r="I236" s="264">
        <f>E236*H236</f>
        <v>0.0011</v>
      </c>
      <c r="J236" s="263">
        <v>0</v>
      </c>
      <c r="K236" s="264">
        <f>E236*J236</f>
        <v>0</v>
      </c>
      <c r="O236" s="256">
        <v>2</v>
      </c>
      <c r="AA236" s="229">
        <v>1</v>
      </c>
      <c r="AB236" s="229">
        <v>7</v>
      </c>
      <c r="AC236" s="229">
        <v>7</v>
      </c>
      <c r="AZ236" s="229">
        <v>2</v>
      </c>
      <c r="BA236" s="229">
        <f>IF(AZ236=1,G236,0)</f>
        <v>0</v>
      </c>
      <c r="BB236" s="229">
        <f>IF(AZ236=2,G236,0)</f>
        <v>0</v>
      </c>
      <c r="BC236" s="229">
        <f>IF(AZ236=3,G236,0)</f>
        <v>0</v>
      </c>
      <c r="BD236" s="229">
        <f>IF(AZ236=4,G236,0)</f>
        <v>0</v>
      </c>
      <c r="BE236" s="229">
        <f>IF(AZ236=5,G236,0)</f>
        <v>0</v>
      </c>
      <c r="CA236" s="256">
        <v>1</v>
      </c>
      <c r="CB236" s="256">
        <v>7</v>
      </c>
    </row>
    <row r="237" spans="1:15" ht="12.75">
      <c r="A237" s="265"/>
      <c r="B237" s="266"/>
      <c r="C237" s="346" t="s">
        <v>1972</v>
      </c>
      <c r="D237" s="347"/>
      <c r="E237" s="347"/>
      <c r="F237" s="347"/>
      <c r="G237" s="348"/>
      <c r="I237" s="267"/>
      <c r="K237" s="267"/>
      <c r="L237" s="268" t="s">
        <v>1972</v>
      </c>
      <c r="O237" s="256">
        <v>3</v>
      </c>
    </row>
    <row r="238" spans="1:15" ht="12.75">
      <c r="A238" s="265"/>
      <c r="B238" s="269"/>
      <c r="C238" s="354" t="s">
        <v>2013</v>
      </c>
      <c r="D238" s="355"/>
      <c r="E238" s="270">
        <v>5</v>
      </c>
      <c r="F238" s="271"/>
      <c r="G238" s="272"/>
      <c r="H238" s="273"/>
      <c r="I238" s="267"/>
      <c r="J238" s="274"/>
      <c r="K238" s="267"/>
      <c r="M238" s="268" t="s">
        <v>2013</v>
      </c>
      <c r="O238" s="256"/>
    </row>
    <row r="239" spans="1:80" ht="20.4">
      <c r="A239" s="257">
        <v>69</v>
      </c>
      <c r="B239" s="258" t="s">
        <v>2014</v>
      </c>
      <c r="C239" s="259" t="s">
        <v>2015</v>
      </c>
      <c r="D239" s="260" t="s">
        <v>195</v>
      </c>
      <c r="E239" s="261">
        <v>6</v>
      </c>
      <c r="F239" s="261">
        <v>0</v>
      </c>
      <c r="G239" s="262">
        <f>E239*F239</f>
        <v>0</v>
      </c>
      <c r="H239" s="263">
        <v>0.00053</v>
      </c>
      <c r="I239" s="264">
        <f>E239*H239</f>
        <v>0.0031799999999999997</v>
      </c>
      <c r="J239" s="263">
        <v>0</v>
      </c>
      <c r="K239" s="264">
        <f>E239*J239</f>
        <v>0</v>
      </c>
      <c r="O239" s="256">
        <v>2</v>
      </c>
      <c r="AA239" s="229">
        <v>1</v>
      </c>
      <c r="AB239" s="229">
        <v>7</v>
      </c>
      <c r="AC239" s="229">
        <v>7</v>
      </c>
      <c r="AZ239" s="229">
        <v>2</v>
      </c>
      <c r="BA239" s="229">
        <f>IF(AZ239=1,G239,0)</f>
        <v>0</v>
      </c>
      <c r="BB239" s="229">
        <f>IF(AZ239=2,G239,0)</f>
        <v>0</v>
      </c>
      <c r="BC239" s="229">
        <f>IF(AZ239=3,G239,0)</f>
        <v>0</v>
      </c>
      <c r="BD239" s="229">
        <f>IF(AZ239=4,G239,0)</f>
        <v>0</v>
      </c>
      <c r="BE239" s="229">
        <f>IF(AZ239=5,G239,0)</f>
        <v>0</v>
      </c>
      <c r="CA239" s="256">
        <v>1</v>
      </c>
      <c r="CB239" s="256">
        <v>7</v>
      </c>
    </row>
    <row r="240" spans="1:15" ht="12.75">
      <c r="A240" s="265"/>
      <c r="B240" s="266"/>
      <c r="C240" s="346" t="s">
        <v>2016</v>
      </c>
      <c r="D240" s="347"/>
      <c r="E240" s="347"/>
      <c r="F240" s="347"/>
      <c r="G240" s="348"/>
      <c r="I240" s="267"/>
      <c r="K240" s="267"/>
      <c r="L240" s="268" t="s">
        <v>2016</v>
      </c>
      <c r="O240" s="256">
        <v>3</v>
      </c>
    </row>
    <row r="241" spans="1:80" ht="12.75">
      <c r="A241" s="257">
        <v>70</v>
      </c>
      <c r="B241" s="258" t="s">
        <v>2017</v>
      </c>
      <c r="C241" s="259" t="s">
        <v>2018</v>
      </c>
      <c r="D241" s="260" t="s">
        <v>195</v>
      </c>
      <c r="E241" s="261">
        <v>6</v>
      </c>
      <c r="F241" s="261">
        <v>0</v>
      </c>
      <c r="G241" s="262">
        <f>E241*F241</f>
        <v>0</v>
      </c>
      <c r="H241" s="263">
        <v>0.0005</v>
      </c>
      <c r="I241" s="264">
        <f>E241*H241</f>
        <v>0.003</v>
      </c>
      <c r="J241" s="263">
        <v>0</v>
      </c>
      <c r="K241" s="264">
        <f>E241*J241</f>
        <v>0</v>
      </c>
      <c r="O241" s="256">
        <v>2</v>
      </c>
      <c r="AA241" s="229">
        <v>1</v>
      </c>
      <c r="AB241" s="229">
        <v>7</v>
      </c>
      <c r="AC241" s="229">
        <v>7</v>
      </c>
      <c r="AZ241" s="229">
        <v>2</v>
      </c>
      <c r="BA241" s="229">
        <f>IF(AZ241=1,G241,0)</f>
        <v>0</v>
      </c>
      <c r="BB241" s="229">
        <f>IF(AZ241=2,G241,0)</f>
        <v>0</v>
      </c>
      <c r="BC241" s="229">
        <f>IF(AZ241=3,G241,0)</f>
        <v>0</v>
      </c>
      <c r="BD241" s="229">
        <f>IF(AZ241=4,G241,0)</f>
        <v>0</v>
      </c>
      <c r="BE241" s="229">
        <f>IF(AZ241=5,G241,0)</f>
        <v>0</v>
      </c>
      <c r="CA241" s="256">
        <v>1</v>
      </c>
      <c r="CB241" s="256">
        <v>7</v>
      </c>
    </row>
    <row r="242" spans="1:15" ht="12.75">
      <c r="A242" s="265"/>
      <c r="B242" s="269"/>
      <c r="C242" s="354" t="s">
        <v>1951</v>
      </c>
      <c r="D242" s="355"/>
      <c r="E242" s="270">
        <v>6</v>
      </c>
      <c r="F242" s="271"/>
      <c r="G242" s="272"/>
      <c r="H242" s="273"/>
      <c r="I242" s="267"/>
      <c r="J242" s="274"/>
      <c r="K242" s="267"/>
      <c r="M242" s="268" t="s">
        <v>1951</v>
      </c>
      <c r="O242" s="256"/>
    </row>
    <row r="243" spans="1:80" ht="12.75">
      <c r="A243" s="257">
        <v>71</v>
      </c>
      <c r="B243" s="258" t="s">
        <v>2019</v>
      </c>
      <c r="C243" s="259" t="s">
        <v>2020</v>
      </c>
      <c r="D243" s="260" t="s">
        <v>195</v>
      </c>
      <c r="E243" s="261">
        <v>28</v>
      </c>
      <c r="F243" s="261">
        <v>0</v>
      </c>
      <c r="G243" s="262">
        <f>E243*F243</f>
        <v>0</v>
      </c>
      <c r="H243" s="263">
        <v>0</v>
      </c>
      <c r="I243" s="264">
        <f>E243*H243</f>
        <v>0</v>
      </c>
      <c r="J243" s="263"/>
      <c r="K243" s="264">
        <f>E243*J243</f>
        <v>0</v>
      </c>
      <c r="O243" s="256">
        <v>2</v>
      </c>
      <c r="AA243" s="229">
        <v>3</v>
      </c>
      <c r="AB243" s="229">
        <v>7</v>
      </c>
      <c r="AC243" s="229">
        <v>55110051</v>
      </c>
      <c r="AZ243" s="229">
        <v>2</v>
      </c>
      <c r="BA243" s="229">
        <f>IF(AZ243=1,G243,0)</f>
        <v>0</v>
      </c>
      <c r="BB243" s="229">
        <f>IF(AZ243=2,G243,0)</f>
        <v>0</v>
      </c>
      <c r="BC243" s="229">
        <f>IF(AZ243=3,G243,0)</f>
        <v>0</v>
      </c>
      <c r="BD243" s="229">
        <f>IF(AZ243=4,G243,0)</f>
        <v>0</v>
      </c>
      <c r="BE243" s="229">
        <f>IF(AZ243=5,G243,0)</f>
        <v>0</v>
      </c>
      <c r="CA243" s="256">
        <v>3</v>
      </c>
      <c r="CB243" s="256">
        <v>7</v>
      </c>
    </row>
    <row r="244" spans="1:15" ht="12.75">
      <c r="A244" s="265"/>
      <c r="B244" s="269"/>
      <c r="C244" s="354" t="s">
        <v>1993</v>
      </c>
      <c r="D244" s="355"/>
      <c r="E244" s="270">
        <v>6</v>
      </c>
      <c r="F244" s="271"/>
      <c r="G244" s="272"/>
      <c r="H244" s="273"/>
      <c r="I244" s="267"/>
      <c r="J244" s="274"/>
      <c r="K244" s="267"/>
      <c r="M244" s="268" t="s">
        <v>1993</v>
      </c>
      <c r="O244" s="256"/>
    </row>
    <row r="245" spans="1:15" ht="12.75">
      <c r="A245" s="265"/>
      <c r="B245" s="269"/>
      <c r="C245" s="354" t="s">
        <v>1994</v>
      </c>
      <c r="D245" s="355"/>
      <c r="E245" s="270">
        <v>12</v>
      </c>
      <c r="F245" s="271"/>
      <c r="G245" s="272"/>
      <c r="H245" s="273"/>
      <c r="I245" s="267"/>
      <c r="J245" s="274"/>
      <c r="K245" s="267"/>
      <c r="M245" s="268" t="s">
        <v>1994</v>
      </c>
      <c r="O245" s="256"/>
    </row>
    <row r="246" spans="1:15" ht="12.75">
      <c r="A246" s="265"/>
      <c r="B246" s="269"/>
      <c r="C246" s="354" t="s">
        <v>1995</v>
      </c>
      <c r="D246" s="355"/>
      <c r="E246" s="270">
        <v>10</v>
      </c>
      <c r="F246" s="271"/>
      <c r="G246" s="272"/>
      <c r="H246" s="273"/>
      <c r="I246" s="267"/>
      <c r="J246" s="274"/>
      <c r="K246" s="267"/>
      <c r="M246" s="268" t="s">
        <v>1995</v>
      </c>
      <c r="O246" s="256"/>
    </row>
    <row r="247" spans="1:80" ht="12.75">
      <c r="A247" s="257">
        <v>72</v>
      </c>
      <c r="B247" s="258" t="s">
        <v>2021</v>
      </c>
      <c r="C247" s="259" t="s">
        <v>2022</v>
      </c>
      <c r="D247" s="260" t="s">
        <v>195</v>
      </c>
      <c r="E247" s="261">
        <v>6</v>
      </c>
      <c r="F247" s="261">
        <v>0</v>
      </c>
      <c r="G247" s="262">
        <f>E247*F247</f>
        <v>0</v>
      </c>
      <c r="H247" s="263">
        <v>0</v>
      </c>
      <c r="I247" s="264">
        <f>E247*H247</f>
        <v>0</v>
      </c>
      <c r="J247" s="263"/>
      <c r="K247" s="264">
        <f>E247*J247</f>
        <v>0</v>
      </c>
      <c r="O247" s="256">
        <v>2</v>
      </c>
      <c r="AA247" s="229">
        <v>3</v>
      </c>
      <c r="AB247" s="229">
        <v>7</v>
      </c>
      <c r="AC247" s="229">
        <v>55145356</v>
      </c>
      <c r="AZ247" s="229">
        <v>2</v>
      </c>
      <c r="BA247" s="229">
        <f>IF(AZ247=1,G247,0)</f>
        <v>0</v>
      </c>
      <c r="BB247" s="229">
        <f>IF(AZ247=2,G247,0)</f>
        <v>0</v>
      </c>
      <c r="BC247" s="229">
        <f>IF(AZ247=3,G247,0)</f>
        <v>0</v>
      </c>
      <c r="BD247" s="229">
        <f>IF(AZ247=4,G247,0)</f>
        <v>0</v>
      </c>
      <c r="BE247" s="229">
        <f>IF(AZ247=5,G247,0)</f>
        <v>0</v>
      </c>
      <c r="CA247" s="256">
        <v>3</v>
      </c>
      <c r="CB247" s="256">
        <v>7</v>
      </c>
    </row>
    <row r="248" spans="1:80" ht="12.75">
      <c r="A248" s="257">
        <v>73</v>
      </c>
      <c r="B248" s="258" t="s">
        <v>2023</v>
      </c>
      <c r="C248" s="259" t="s">
        <v>2024</v>
      </c>
      <c r="D248" s="260" t="s">
        <v>195</v>
      </c>
      <c r="E248" s="261">
        <v>1</v>
      </c>
      <c r="F248" s="261">
        <v>0</v>
      </c>
      <c r="G248" s="262">
        <f>E248*F248</f>
        <v>0</v>
      </c>
      <c r="H248" s="263">
        <v>0.03</v>
      </c>
      <c r="I248" s="264">
        <f>E248*H248</f>
        <v>0.03</v>
      </c>
      <c r="J248" s="263"/>
      <c r="K248" s="264">
        <f>E248*J248</f>
        <v>0</v>
      </c>
      <c r="O248" s="256">
        <v>2</v>
      </c>
      <c r="AA248" s="229">
        <v>3</v>
      </c>
      <c r="AB248" s="229">
        <v>7</v>
      </c>
      <c r="AC248" s="229">
        <v>55230755</v>
      </c>
      <c r="AZ248" s="229">
        <v>2</v>
      </c>
      <c r="BA248" s="229">
        <f>IF(AZ248=1,G248,0)</f>
        <v>0</v>
      </c>
      <c r="BB248" s="229">
        <f>IF(AZ248=2,G248,0)</f>
        <v>0</v>
      </c>
      <c r="BC248" s="229">
        <f>IF(AZ248=3,G248,0)</f>
        <v>0</v>
      </c>
      <c r="BD248" s="229">
        <f>IF(AZ248=4,G248,0)</f>
        <v>0</v>
      </c>
      <c r="BE248" s="229">
        <f>IF(AZ248=5,G248,0)</f>
        <v>0</v>
      </c>
      <c r="CA248" s="256">
        <v>3</v>
      </c>
      <c r="CB248" s="256">
        <v>7</v>
      </c>
    </row>
    <row r="249" spans="1:15" ht="12.75">
      <c r="A249" s="265"/>
      <c r="B249" s="269"/>
      <c r="C249" s="354" t="s">
        <v>1107</v>
      </c>
      <c r="D249" s="355"/>
      <c r="E249" s="270">
        <v>1</v>
      </c>
      <c r="F249" s="271"/>
      <c r="G249" s="272"/>
      <c r="H249" s="273"/>
      <c r="I249" s="267"/>
      <c r="J249" s="274"/>
      <c r="K249" s="267"/>
      <c r="M249" s="268" t="s">
        <v>1107</v>
      </c>
      <c r="O249" s="256"/>
    </row>
    <row r="250" spans="1:80" ht="12.75">
      <c r="A250" s="257">
        <v>74</v>
      </c>
      <c r="B250" s="258" t="s">
        <v>2025</v>
      </c>
      <c r="C250" s="259" t="s">
        <v>2026</v>
      </c>
      <c r="D250" s="260" t="s">
        <v>195</v>
      </c>
      <c r="E250" s="261">
        <v>4</v>
      </c>
      <c r="F250" s="261">
        <v>0</v>
      </c>
      <c r="G250" s="262">
        <f>E250*F250</f>
        <v>0</v>
      </c>
      <c r="H250" s="263">
        <v>0.0045</v>
      </c>
      <c r="I250" s="264">
        <f>E250*H250</f>
        <v>0.018</v>
      </c>
      <c r="J250" s="263"/>
      <c r="K250" s="264">
        <f>E250*J250</f>
        <v>0</v>
      </c>
      <c r="O250" s="256">
        <v>2</v>
      </c>
      <c r="AA250" s="229">
        <v>3</v>
      </c>
      <c r="AB250" s="229">
        <v>7</v>
      </c>
      <c r="AC250" s="229">
        <v>55231082</v>
      </c>
      <c r="AZ250" s="229">
        <v>2</v>
      </c>
      <c r="BA250" s="229">
        <f>IF(AZ250=1,G250,0)</f>
        <v>0</v>
      </c>
      <c r="BB250" s="229">
        <f>IF(AZ250=2,G250,0)</f>
        <v>0</v>
      </c>
      <c r="BC250" s="229">
        <f>IF(AZ250=3,G250,0)</f>
        <v>0</v>
      </c>
      <c r="BD250" s="229">
        <f>IF(AZ250=4,G250,0)</f>
        <v>0</v>
      </c>
      <c r="BE250" s="229">
        <f>IF(AZ250=5,G250,0)</f>
        <v>0</v>
      </c>
      <c r="CA250" s="256">
        <v>3</v>
      </c>
      <c r="CB250" s="256">
        <v>7</v>
      </c>
    </row>
    <row r="251" spans="1:15" ht="12.75">
      <c r="A251" s="265"/>
      <c r="B251" s="266"/>
      <c r="C251" s="346" t="s">
        <v>2027</v>
      </c>
      <c r="D251" s="347"/>
      <c r="E251" s="347"/>
      <c r="F251" s="347"/>
      <c r="G251" s="348"/>
      <c r="I251" s="267"/>
      <c r="K251" s="267"/>
      <c r="L251" s="268" t="s">
        <v>2027</v>
      </c>
      <c r="O251" s="256">
        <v>3</v>
      </c>
    </row>
    <row r="252" spans="1:15" ht="12.75">
      <c r="A252" s="265"/>
      <c r="B252" s="266"/>
      <c r="C252" s="346" t="s">
        <v>2028</v>
      </c>
      <c r="D252" s="347"/>
      <c r="E252" s="347"/>
      <c r="F252" s="347"/>
      <c r="G252" s="348"/>
      <c r="I252" s="267"/>
      <c r="K252" s="267"/>
      <c r="L252" s="268" t="s">
        <v>2028</v>
      </c>
      <c r="O252" s="256">
        <v>3</v>
      </c>
    </row>
    <row r="253" spans="1:15" ht="12.75">
      <c r="A253" s="265"/>
      <c r="B253" s="266"/>
      <c r="C253" s="346"/>
      <c r="D253" s="347"/>
      <c r="E253" s="347"/>
      <c r="F253" s="347"/>
      <c r="G253" s="348"/>
      <c r="I253" s="267"/>
      <c r="K253" s="267"/>
      <c r="L253" s="268"/>
      <c r="O253" s="256">
        <v>3</v>
      </c>
    </row>
    <row r="254" spans="1:15" ht="12.75">
      <c r="A254" s="265"/>
      <c r="B254" s="266"/>
      <c r="C254" s="346" t="s">
        <v>2029</v>
      </c>
      <c r="D254" s="347"/>
      <c r="E254" s="347"/>
      <c r="F254" s="347"/>
      <c r="G254" s="348"/>
      <c r="I254" s="267"/>
      <c r="K254" s="267"/>
      <c r="L254" s="268" t="s">
        <v>2029</v>
      </c>
      <c r="O254" s="256">
        <v>3</v>
      </c>
    </row>
    <row r="255" spans="1:15" ht="12.75">
      <c r="A255" s="265"/>
      <c r="B255" s="266"/>
      <c r="C255" s="346" t="s">
        <v>2030</v>
      </c>
      <c r="D255" s="347"/>
      <c r="E255" s="347"/>
      <c r="F255" s="347"/>
      <c r="G255" s="348"/>
      <c r="I255" s="267"/>
      <c r="K255" s="267"/>
      <c r="L255" s="268" t="s">
        <v>2030</v>
      </c>
      <c r="O255" s="256">
        <v>3</v>
      </c>
    </row>
    <row r="256" spans="1:15" ht="12.75">
      <c r="A256" s="265"/>
      <c r="B256" s="266"/>
      <c r="C256" s="346" t="s">
        <v>2031</v>
      </c>
      <c r="D256" s="347"/>
      <c r="E256" s="347"/>
      <c r="F256" s="347"/>
      <c r="G256" s="348"/>
      <c r="I256" s="267"/>
      <c r="K256" s="267"/>
      <c r="L256" s="268" t="s">
        <v>2031</v>
      </c>
      <c r="O256" s="256">
        <v>3</v>
      </c>
    </row>
    <row r="257" spans="1:15" ht="12.75">
      <c r="A257" s="265"/>
      <c r="B257" s="266"/>
      <c r="C257" s="346"/>
      <c r="D257" s="347"/>
      <c r="E257" s="347"/>
      <c r="F257" s="347"/>
      <c r="G257" s="348"/>
      <c r="I257" s="267"/>
      <c r="K257" s="267"/>
      <c r="L257" s="268"/>
      <c r="O257" s="256">
        <v>3</v>
      </c>
    </row>
    <row r="258" spans="1:15" ht="12.75">
      <c r="A258" s="265"/>
      <c r="B258" s="266"/>
      <c r="C258" s="346" t="s">
        <v>2032</v>
      </c>
      <c r="D258" s="347"/>
      <c r="E258" s="347"/>
      <c r="F258" s="347"/>
      <c r="G258" s="348"/>
      <c r="I258" s="267"/>
      <c r="K258" s="267"/>
      <c r="L258" s="268" t="s">
        <v>2032</v>
      </c>
      <c r="O258" s="256">
        <v>3</v>
      </c>
    </row>
    <row r="259" spans="1:15" ht="12.75">
      <c r="A259" s="265"/>
      <c r="B259" s="266"/>
      <c r="C259" s="346" t="s">
        <v>2033</v>
      </c>
      <c r="D259" s="347"/>
      <c r="E259" s="347"/>
      <c r="F259" s="347"/>
      <c r="G259" s="348"/>
      <c r="I259" s="267"/>
      <c r="K259" s="267"/>
      <c r="L259" s="268" t="s">
        <v>2033</v>
      </c>
      <c r="O259" s="256">
        <v>3</v>
      </c>
    </row>
    <row r="260" spans="1:15" ht="12.75">
      <c r="A260" s="265"/>
      <c r="B260" s="266"/>
      <c r="C260" s="346" t="s">
        <v>2034</v>
      </c>
      <c r="D260" s="347"/>
      <c r="E260" s="347"/>
      <c r="F260" s="347"/>
      <c r="G260" s="348"/>
      <c r="I260" s="267"/>
      <c r="K260" s="267"/>
      <c r="L260" s="268" t="s">
        <v>2034</v>
      </c>
      <c r="O260" s="256">
        <v>3</v>
      </c>
    </row>
    <row r="261" spans="1:15" ht="12.75">
      <c r="A261" s="265"/>
      <c r="B261" s="266"/>
      <c r="C261" s="346"/>
      <c r="D261" s="347"/>
      <c r="E261" s="347"/>
      <c r="F261" s="347"/>
      <c r="G261" s="348"/>
      <c r="I261" s="267"/>
      <c r="K261" s="267"/>
      <c r="L261" s="268"/>
      <c r="O261" s="256">
        <v>3</v>
      </c>
    </row>
    <row r="262" spans="1:15" ht="12.75">
      <c r="A262" s="265"/>
      <c r="B262" s="266"/>
      <c r="C262" s="346" t="s">
        <v>2035</v>
      </c>
      <c r="D262" s="347"/>
      <c r="E262" s="347"/>
      <c r="F262" s="347"/>
      <c r="G262" s="348"/>
      <c r="I262" s="267"/>
      <c r="K262" s="267"/>
      <c r="L262" s="268" t="s">
        <v>2035</v>
      </c>
      <c r="O262" s="256">
        <v>3</v>
      </c>
    </row>
    <row r="263" spans="1:80" ht="12.75">
      <c r="A263" s="257">
        <v>75</v>
      </c>
      <c r="B263" s="258" t="s">
        <v>2036</v>
      </c>
      <c r="C263" s="259" t="s">
        <v>2037</v>
      </c>
      <c r="D263" s="260" t="s">
        <v>195</v>
      </c>
      <c r="E263" s="261">
        <v>4</v>
      </c>
      <c r="F263" s="261">
        <v>0</v>
      </c>
      <c r="G263" s="262">
        <f>E263*F263</f>
        <v>0</v>
      </c>
      <c r="H263" s="263">
        <v>0.013</v>
      </c>
      <c r="I263" s="264">
        <f>E263*H263</f>
        <v>0.052</v>
      </c>
      <c r="J263" s="263"/>
      <c r="K263" s="264">
        <f>E263*J263</f>
        <v>0</v>
      </c>
      <c r="O263" s="256">
        <v>2</v>
      </c>
      <c r="AA263" s="229">
        <v>3</v>
      </c>
      <c r="AB263" s="229">
        <v>7</v>
      </c>
      <c r="AC263" s="229" t="s">
        <v>2036</v>
      </c>
      <c r="AZ263" s="229">
        <v>2</v>
      </c>
      <c r="BA263" s="229">
        <f>IF(AZ263=1,G263,0)</f>
        <v>0</v>
      </c>
      <c r="BB263" s="229">
        <f>IF(AZ263=2,G263,0)</f>
        <v>0</v>
      </c>
      <c r="BC263" s="229">
        <f>IF(AZ263=3,G263,0)</f>
        <v>0</v>
      </c>
      <c r="BD263" s="229">
        <f>IF(AZ263=4,G263,0)</f>
        <v>0</v>
      </c>
      <c r="BE263" s="229">
        <f>IF(AZ263=5,G263,0)</f>
        <v>0</v>
      </c>
      <c r="CA263" s="256">
        <v>3</v>
      </c>
      <c r="CB263" s="256">
        <v>7</v>
      </c>
    </row>
    <row r="264" spans="1:15" ht="12.75">
      <c r="A264" s="265"/>
      <c r="B264" s="266"/>
      <c r="C264" s="346" t="s">
        <v>2038</v>
      </c>
      <c r="D264" s="347"/>
      <c r="E264" s="347"/>
      <c r="F264" s="347"/>
      <c r="G264" s="348"/>
      <c r="I264" s="267"/>
      <c r="K264" s="267"/>
      <c r="L264" s="268" t="s">
        <v>2038</v>
      </c>
      <c r="O264" s="256">
        <v>3</v>
      </c>
    </row>
    <row r="265" spans="1:15" ht="12.75">
      <c r="A265" s="265"/>
      <c r="B265" s="266"/>
      <c r="C265" s="346"/>
      <c r="D265" s="347"/>
      <c r="E265" s="347"/>
      <c r="F265" s="347"/>
      <c r="G265" s="348"/>
      <c r="I265" s="267"/>
      <c r="K265" s="267"/>
      <c r="L265" s="268"/>
      <c r="O265" s="256">
        <v>3</v>
      </c>
    </row>
    <row r="266" spans="1:15" ht="12.75">
      <c r="A266" s="265"/>
      <c r="B266" s="266"/>
      <c r="C266" s="346" t="s">
        <v>2039</v>
      </c>
      <c r="D266" s="347"/>
      <c r="E266" s="347"/>
      <c r="F266" s="347"/>
      <c r="G266" s="348"/>
      <c r="I266" s="267"/>
      <c r="K266" s="267"/>
      <c r="L266" s="268" t="s">
        <v>2039</v>
      </c>
      <c r="O266" s="256">
        <v>3</v>
      </c>
    </row>
    <row r="267" spans="1:15" ht="12.75">
      <c r="A267" s="265"/>
      <c r="B267" s="266"/>
      <c r="C267" s="346" t="s">
        <v>2040</v>
      </c>
      <c r="D267" s="347"/>
      <c r="E267" s="347"/>
      <c r="F267" s="347"/>
      <c r="G267" s="348"/>
      <c r="I267" s="267"/>
      <c r="K267" s="267"/>
      <c r="L267" s="268" t="s">
        <v>2040</v>
      </c>
      <c r="O267" s="256">
        <v>3</v>
      </c>
    </row>
    <row r="268" spans="1:15" ht="12.75">
      <c r="A268" s="265"/>
      <c r="B268" s="266"/>
      <c r="C268" s="346" t="s">
        <v>2041</v>
      </c>
      <c r="D268" s="347"/>
      <c r="E268" s="347"/>
      <c r="F268" s="347"/>
      <c r="G268" s="348"/>
      <c r="I268" s="267"/>
      <c r="K268" s="267"/>
      <c r="L268" s="268" t="s">
        <v>2041</v>
      </c>
      <c r="O268" s="256">
        <v>3</v>
      </c>
    </row>
    <row r="269" spans="1:15" ht="12.75">
      <c r="A269" s="265"/>
      <c r="B269" s="266"/>
      <c r="C269" s="346" t="s">
        <v>2042</v>
      </c>
      <c r="D269" s="347"/>
      <c r="E269" s="347"/>
      <c r="F269" s="347"/>
      <c r="G269" s="348"/>
      <c r="I269" s="267"/>
      <c r="K269" s="267"/>
      <c r="L269" s="268" t="s">
        <v>2042</v>
      </c>
      <c r="O269" s="256">
        <v>3</v>
      </c>
    </row>
    <row r="270" spans="1:15" ht="12.75">
      <c r="A270" s="265"/>
      <c r="B270" s="266"/>
      <c r="C270" s="346" t="s">
        <v>2043</v>
      </c>
      <c r="D270" s="347"/>
      <c r="E270" s="347"/>
      <c r="F270" s="347"/>
      <c r="G270" s="348"/>
      <c r="I270" s="267"/>
      <c r="K270" s="267"/>
      <c r="L270" s="268" t="s">
        <v>2043</v>
      </c>
      <c r="O270" s="256">
        <v>3</v>
      </c>
    </row>
    <row r="271" spans="1:15" ht="12.75">
      <c r="A271" s="265"/>
      <c r="B271" s="266"/>
      <c r="C271" s="346" t="s">
        <v>2044</v>
      </c>
      <c r="D271" s="347"/>
      <c r="E271" s="347"/>
      <c r="F271" s="347"/>
      <c r="G271" s="348"/>
      <c r="I271" s="267"/>
      <c r="K271" s="267"/>
      <c r="L271" s="268" t="s">
        <v>2044</v>
      </c>
      <c r="O271" s="256">
        <v>3</v>
      </c>
    </row>
    <row r="272" spans="1:15" ht="12.75">
      <c r="A272" s="265"/>
      <c r="B272" s="266"/>
      <c r="C272" s="346"/>
      <c r="D272" s="347"/>
      <c r="E272" s="347"/>
      <c r="F272" s="347"/>
      <c r="G272" s="348"/>
      <c r="I272" s="267"/>
      <c r="K272" s="267"/>
      <c r="L272" s="268"/>
      <c r="O272" s="256">
        <v>3</v>
      </c>
    </row>
    <row r="273" spans="1:15" ht="12.75">
      <c r="A273" s="265"/>
      <c r="B273" s="266"/>
      <c r="C273" s="346" t="s">
        <v>2045</v>
      </c>
      <c r="D273" s="347"/>
      <c r="E273" s="347"/>
      <c r="F273" s="347"/>
      <c r="G273" s="348"/>
      <c r="I273" s="267"/>
      <c r="K273" s="267"/>
      <c r="L273" s="268" t="s">
        <v>2045</v>
      </c>
      <c r="O273" s="256">
        <v>3</v>
      </c>
    </row>
    <row r="274" spans="1:15" ht="12.75">
      <c r="A274" s="265"/>
      <c r="B274" s="269"/>
      <c r="C274" s="354" t="s">
        <v>1884</v>
      </c>
      <c r="D274" s="355"/>
      <c r="E274" s="270">
        <v>2</v>
      </c>
      <c r="F274" s="271"/>
      <c r="G274" s="272"/>
      <c r="H274" s="273"/>
      <c r="I274" s="267"/>
      <c r="J274" s="274"/>
      <c r="K274" s="267"/>
      <c r="M274" s="268" t="s">
        <v>1884</v>
      </c>
      <c r="O274" s="256"/>
    </row>
    <row r="275" spans="1:15" ht="12.75">
      <c r="A275" s="265"/>
      <c r="B275" s="269"/>
      <c r="C275" s="354" t="s">
        <v>2046</v>
      </c>
      <c r="D275" s="355"/>
      <c r="E275" s="270">
        <v>2</v>
      </c>
      <c r="F275" s="271"/>
      <c r="G275" s="272"/>
      <c r="H275" s="273"/>
      <c r="I275" s="267"/>
      <c r="J275" s="274"/>
      <c r="K275" s="267"/>
      <c r="M275" s="268" t="s">
        <v>2046</v>
      </c>
      <c r="O275" s="256"/>
    </row>
    <row r="276" spans="1:80" ht="12.75">
      <c r="A276" s="257">
        <v>76</v>
      </c>
      <c r="B276" s="258" t="s">
        <v>2047</v>
      </c>
      <c r="C276" s="259" t="s">
        <v>2048</v>
      </c>
      <c r="D276" s="260" t="s">
        <v>195</v>
      </c>
      <c r="E276" s="261">
        <v>2</v>
      </c>
      <c r="F276" s="261">
        <v>0</v>
      </c>
      <c r="G276" s="262">
        <f>E276*F276</f>
        <v>0</v>
      </c>
      <c r="H276" s="263">
        <v>0.013</v>
      </c>
      <c r="I276" s="264">
        <f>E276*H276</f>
        <v>0.026</v>
      </c>
      <c r="J276" s="263"/>
      <c r="K276" s="264">
        <f>E276*J276</f>
        <v>0</v>
      </c>
      <c r="O276" s="256">
        <v>2</v>
      </c>
      <c r="AA276" s="229">
        <v>3</v>
      </c>
      <c r="AB276" s="229">
        <v>7</v>
      </c>
      <c r="AC276" s="229" t="s">
        <v>2047</v>
      </c>
      <c r="AZ276" s="229">
        <v>2</v>
      </c>
      <c r="BA276" s="229">
        <f>IF(AZ276=1,G276,0)</f>
        <v>0</v>
      </c>
      <c r="BB276" s="229">
        <f>IF(AZ276=2,G276,0)</f>
        <v>0</v>
      </c>
      <c r="BC276" s="229">
        <f>IF(AZ276=3,G276,0)</f>
        <v>0</v>
      </c>
      <c r="BD276" s="229">
        <f>IF(AZ276=4,G276,0)</f>
        <v>0</v>
      </c>
      <c r="BE276" s="229">
        <f>IF(AZ276=5,G276,0)</f>
        <v>0</v>
      </c>
      <c r="CA276" s="256">
        <v>3</v>
      </c>
      <c r="CB276" s="256">
        <v>7</v>
      </c>
    </row>
    <row r="277" spans="1:15" ht="12.75">
      <c r="A277" s="265"/>
      <c r="B277" s="266"/>
      <c r="C277" s="346" t="s">
        <v>2049</v>
      </c>
      <c r="D277" s="347"/>
      <c r="E277" s="347"/>
      <c r="F277" s="347"/>
      <c r="G277" s="348"/>
      <c r="I277" s="267"/>
      <c r="K277" s="267"/>
      <c r="L277" s="268" t="s">
        <v>2049</v>
      </c>
      <c r="O277" s="256">
        <v>3</v>
      </c>
    </row>
    <row r="278" spans="1:15" ht="12.75">
      <c r="A278" s="265"/>
      <c r="B278" s="266"/>
      <c r="C278" s="346"/>
      <c r="D278" s="347"/>
      <c r="E278" s="347"/>
      <c r="F278" s="347"/>
      <c r="G278" s="348"/>
      <c r="I278" s="267"/>
      <c r="K278" s="267"/>
      <c r="L278" s="268"/>
      <c r="O278" s="256">
        <v>3</v>
      </c>
    </row>
    <row r="279" spans="1:15" ht="12.75">
      <c r="A279" s="265"/>
      <c r="B279" s="266"/>
      <c r="C279" s="346" t="s">
        <v>2045</v>
      </c>
      <c r="D279" s="347"/>
      <c r="E279" s="347"/>
      <c r="F279" s="347"/>
      <c r="G279" s="348"/>
      <c r="I279" s="267"/>
      <c r="K279" s="267"/>
      <c r="L279" s="268" t="s">
        <v>2045</v>
      </c>
      <c r="O279" s="256">
        <v>3</v>
      </c>
    </row>
    <row r="280" spans="1:15" ht="12.75">
      <c r="A280" s="265"/>
      <c r="B280" s="266"/>
      <c r="C280" s="346" t="s">
        <v>2050</v>
      </c>
      <c r="D280" s="347"/>
      <c r="E280" s="347"/>
      <c r="F280" s="347"/>
      <c r="G280" s="348"/>
      <c r="I280" s="267"/>
      <c r="K280" s="267"/>
      <c r="L280" s="268" t="s">
        <v>2050</v>
      </c>
      <c r="O280" s="256">
        <v>3</v>
      </c>
    </row>
    <row r="281" spans="1:15" ht="12.75">
      <c r="A281" s="265"/>
      <c r="B281" s="269"/>
      <c r="C281" s="354" t="s">
        <v>1981</v>
      </c>
      <c r="D281" s="355"/>
      <c r="E281" s="270">
        <v>1</v>
      </c>
      <c r="F281" s="271"/>
      <c r="G281" s="272"/>
      <c r="H281" s="273"/>
      <c r="I281" s="267"/>
      <c r="J281" s="274"/>
      <c r="K281" s="267"/>
      <c r="M281" s="268" t="s">
        <v>1981</v>
      </c>
      <c r="O281" s="256"/>
    </row>
    <row r="282" spans="1:15" ht="12.75">
      <c r="A282" s="265"/>
      <c r="B282" s="269"/>
      <c r="C282" s="354" t="s">
        <v>1894</v>
      </c>
      <c r="D282" s="355"/>
      <c r="E282" s="270">
        <v>1</v>
      </c>
      <c r="F282" s="271"/>
      <c r="G282" s="272"/>
      <c r="H282" s="273"/>
      <c r="I282" s="267"/>
      <c r="J282" s="274"/>
      <c r="K282" s="267"/>
      <c r="M282" s="268" t="s">
        <v>1894</v>
      </c>
      <c r="O282" s="256"/>
    </row>
    <row r="283" spans="1:80" ht="12.75">
      <c r="A283" s="257">
        <v>77</v>
      </c>
      <c r="B283" s="258" t="s">
        <v>2051</v>
      </c>
      <c r="C283" s="259" t="s">
        <v>2052</v>
      </c>
      <c r="D283" s="260" t="s">
        <v>195</v>
      </c>
      <c r="E283" s="261">
        <v>4</v>
      </c>
      <c r="F283" s="261">
        <v>0</v>
      </c>
      <c r="G283" s="262">
        <f>E283*F283</f>
        <v>0</v>
      </c>
      <c r="H283" s="263">
        <v>0.016</v>
      </c>
      <c r="I283" s="264">
        <f>E283*H283</f>
        <v>0.064</v>
      </c>
      <c r="J283" s="263"/>
      <c r="K283" s="264">
        <f>E283*J283</f>
        <v>0</v>
      </c>
      <c r="O283" s="256">
        <v>2</v>
      </c>
      <c r="AA283" s="229">
        <v>3</v>
      </c>
      <c r="AB283" s="229">
        <v>7</v>
      </c>
      <c r="AC283" s="229" t="s">
        <v>2051</v>
      </c>
      <c r="AZ283" s="229">
        <v>2</v>
      </c>
      <c r="BA283" s="229">
        <f>IF(AZ283=1,G283,0)</f>
        <v>0</v>
      </c>
      <c r="BB283" s="229">
        <f>IF(AZ283=2,G283,0)</f>
        <v>0</v>
      </c>
      <c r="BC283" s="229">
        <f>IF(AZ283=3,G283,0)</f>
        <v>0</v>
      </c>
      <c r="BD283" s="229">
        <f>IF(AZ283=4,G283,0)</f>
        <v>0</v>
      </c>
      <c r="BE283" s="229">
        <f>IF(AZ283=5,G283,0)</f>
        <v>0</v>
      </c>
      <c r="CA283" s="256">
        <v>3</v>
      </c>
      <c r="CB283" s="256">
        <v>7</v>
      </c>
    </row>
    <row r="284" spans="1:15" ht="12.75">
      <c r="A284" s="265"/>
      <c r="B284" s="266"/>
      <c r="C284" s="346" t="s">
        <v>2053</v>
      </c>
      <c r="D284" s="347"/>
      <c r="E284" s="347"/>
      <c r="F284" s="347"/>
      <c r="G284" s="348"/>
      <c r="I284" s="267"/>
      <c r="K284" s="267"/>
      <c r="L284" s="268" t="s">
        <v>2053</v>
      </c>
      <c r="O284" s="256">
        <v>3</v>
      </c>
    </row>
    <row r="285" spans="1:15" ht="12.75">
      <c r="A285" s="265"/>
      <c r="B285" s="266"/>
      <c r="C285" s="346" t="s">
        <v>2054</v>
      </c>
      <c r="D285" s="347"/>
      <c r="E285" s="347"/>
      <c r="F285" s="347"/>
      <c r="G285" s="348"/>
      <c r="I285" s="267"/>
      <c r="K285" s="267"/>
      <c r="L285" s="268" t="s">
        <v>2054</v>
      </c>
      <c r="O285" s="256">
        <v>3</v>
      </c>
    </row>
    <row r="286" spans="1:15" ht="12.75">
      <c r="A286" s="265"/>
      <c r="B286" s="266"/>
      <c r="C286" s="346" t="s">
        <v>2055</v>
      </c>
      <c r="D286" s="347"/>
      <c r="E286" s="347"/>
      <c r="F286" s="347"/>
      <c r="G286" s="348"/>
      <c r="I286" s="267"/>
      <c r="K286" s="267"/>
      <c r="L286" s="268" t="s">
        <v>2055</v>
      </c>
      <c r="O286" s="256">
        <v>3</v>
      </c>
    </row>
    <row r="287" spans="1:15" ht="12.75">
      <c r="A287" s="265"/>
      <c r="B287" s="266"/>
      <c r="C287" s="346"/>
      <c r="D287" s="347"/>
      <c r="E287" s="347"/>
      <c r="F287" s="347"/>
      <c r="G287" s="348"/>
      <c r="I287" s="267"/>
      <c r="K287" s="267"/>
      <c r="L287" s="268"/>
      <c r="O287" s="256">
        <v>3</v>
      </c>
    </row>
    <row r="288" spans="1:15" ht="12.75">
      <c r="A288" s="265"/>
      <c r="B288" s="266"/>
      <c r="C288" s="346" t="s">
        <v>2056</v>
      </c>
      <c r="D288" s="347"/>
      <c r="E288" s="347"/>
      <c r="F288" s="347"/>
      <c r="G288" s="348"/>
      <c r="I288" s="267"/>
      <c r="K288" s="267"/>
      <c r="L288" s="268" t="s">
        <v>2056</v>
      </c>
      <c r="O288" s="256">
        <v>3</v>
      </c>
    </row>
    <row r="289" spans="1:15" ht="12.75">
      <c r="A289" s="265"/>
      <c r="B289" s="266"/>
      <c r="C289" s="346" t="s">
        <v>2057</v>
      </c>
      <c r="D289" s="347"/>
      <c r="E289" s="347"/>
      <c r="F289" s="347"/>
      <c r="G289" s="348"/>
      <c r="I289" s="267"/>
      <c r="K289" s="267"/>
      <c r="L289" s="268" t="s">
        <v>2057</v>
      </c>
      <c r="O289" s="256">
        <v>3</v>
      </c>
    </row>
    <row r="290" spans="1:15" ht="12.75">
      <c r="A290" s="265"/>
      <c r="B290" s="266"/>
      <c r="C290" s="346"/>
      <c r="D290" s="347"/>
      <c r="E290" s="347"/>
      <c r="F290" s="347"/>
      <c r="G290" s="348"/>
      <c r="I290" s="267"/>
      <c r="K290" s="267"/>
      <c r="L290" s="268"/>
      <c r="O290" s="256">
        <v>3</v>
      </c>
    </row>
    <row r="291" spans="1:15" ht="12.75">
      <c r="A291" s="265"/>
      <c r="B291" s="266"/>
      <c r="C291" s="346" t="s">
        <v>2058</v>
      </c>
      <c r="D291" s="347"/>
      <c r="E291" s="347"/>
      <c r="F291" s="347"/>
      <c r="G291" s="348"/>
      <c r="I291" s="267"/>
      <c r="K291" s="267"/>
      <c r="L291" s="268" t="s">
        <v>2058</v>
      </c>
      <c r="O291" s="256">
        <v>3</v>
      </c>
    </row>
    <row r="292" spans="1:15" ht="12.75">
      <c r="A292" s="265"/>
      <c r="B292" s="266"/>
      <c r="C292" s="346" t="s">
        <v>2059</v>
      </c>
      <c r="D292" s="347"/>
      <c r="E292" s="347"/>
      <c r="F292" s="347"/>
      <c r="G292" s="348"/>
      <c r="I292" s="267"/>
      <c r="K292" s="267"/>
      <c r="L292" s="268" t="s">
        <v>2059</v>
      </c>
      <c r="O292" s="256">
        <v>3</v>
      </c>
    </row>
    <row r="293" spans="1:15" ht="12.75">
      <c r="A293" s="265"/>
      <c r="B293" s="269"/>
      <c r="C293" s="354" t="s">
        <v>1884</v>
      </c>
      <c r="D293" s="355"/>
      <c r="E293" s="270">
        <v>2</v>
      </c>
      <c r="F293" s="271"/>
      <c r="G293" s="272"/>
      <c r="H293" s="273"/>
      <c r="I293" s="267"/>
      <c r="J293" s="274"/>
      <c r="K293" s="267"/>
      <c r="M293" s="268" t="s">
        <v>1884</v>
      </c>
      <c r="O293" s="256"/>
    </row>
    <row r="294" spans="1:15" ht="12.75">
      <c r="A294" s="265"/>
      <c r="B294" s="269"/>
      <c r="C294" s="354" t="s">
        <v>2046</v>
      </c>
      <c r="D294" s="355"/>
      <c r="E294" s="270">
        <v>2</v>
      </c>
      <c r="F294" s="271"/>
      <c r="G294" s="272"/>
      <c r="H294" s="273"/>
      <c r="I294" s="267"/>
      <c r="J294" s="274"/>
      <c r="K294" s="267"/>
      <c r="M294" s="268" t="s">
        <v>2046</v>
      </c>
      <c r="O294" s="256"/>
    </row>
    <row r="295" spans="1:80" ht="12.75">
      <c r="A295" s="257">
        <v>78</v>
      </c>
      <c r="B295" s="258" t="s">
        <v>2060</v>
      </c>
      <c r="C295" s="259" t="s">
        <v>2061</v>
      </c>
      <c r="D295" s="260" t="s">
        <v>195</v>
      </c>
      <c r="E295" s="261">
        <v>2</v>
      </c>
      <c r="F295" s="261">
        <v>0</v>
      </c>
      <c r="G295" s="262">
        <f>E295*F295</f>
        <v>0</v>
      </c>
      <c r="H295" s="263">
        <v>0.01</v>
      </c>
      <c r="I295" s="264">
        <f>E295*H295</f>
        <v>0.02</v>
      </c>
      <c r="J295" s="263"/>
      <c r="K295" s="264">
        <f>E295*J295</f>
        <v>0</v>
      </c>
      <c r="O295" s="256">
        <v>2</v>
      </c>
      <c r="AA295" s="229">
        <v>3</v>
      </c>
      <c r="AB295" s="229">
        <v>7</v>
      </c>
      <c r="AC295" s="229" t="s">
        <v>2060</v>
      </c>
      <c r="AZ295" s="229">
        <v>2</v>
      </c>
      <c r="BA295" s="229">
        <f>IF(AZ295=1,G295,0)</f>
        <v>0</v>
      </c>
      <c r="BB295" s="229">
        <f>IF(AZ295=2,G295,0)</f>
        <v>0</v>
      </c>
      <c r="BC295" s="229">
        <f>IF(AZ295=3,G295,0)</f>
        <v>0</v>
      </c>
      <c r="BD295" s="229">
        <f>IF(AZ295=4,G295,0)</f>
        <v>0</v>
      </c>
      <c r="BE295" s="229">
        <f>IF(AZ295=5,G295,0)</f>
        <v>0</v>
      </c>
      <c r="CA295" s="256">
        <v>3</v>
      </c>
      <c r="CB295" s="256">
        <v>7</v>
      </c>
    </row>
    <row r="296" spans="1:15" ht="12.75">
      <c r="A296" s="265"/>
      <c r="B296" s="266"/>
      <c r="C296" s="346" t="s">
        <v>2062</v>
      </c>
      <c r="D296" s="347"/>
      <c r="E296" s="347"/>
      <c r="F296" s="347"/>
      <c r="G296" s="348"/>
      <c r="I296" s="267"/>
      <c r="K296" s="267"/>
      <c r="L296" s="268" t="s">
        <v>2062</v>
      </c>
      <c r="O296" s="256">
        <v>3</v>
      </c>
    </row>
    <row r="297" spans="1:15" ht="12.75">
      <c r="A297" s="265"/>
      <c r="B297" s="266"/>
      <c r="C297" s="346"/>
      <c r="D297" s="347"/>
      <c r="E297" s="347"/>
      <c r="F297" s="347"/>
      <c r="G297" s="348"/>
      <c r="I297" s="267"/>
      <c r="K297" s="267"/>
      <c r="L297" s="268"/>
      <c r="O297" s="256">
        <v>3</v>
      </c>
    </row>
    <row r="298" spans="1:15" ht="12.75">
      <c r="A298" s="265"/>
      <c r="B298" s="266"/>
      <c r="C298" s="346" t="s">
        <v>2053</v>
      </c>
      <c r="D298" s="347"/>
      <c r="E298" s="347"/>
      <c r="F298" s="347"/>
      <c r="G298" s="348"/>
      <c r="I298" s="267"/>
      <c r="K298" s="267"/>
      <c r="L298" s="268" t="s">
        <v>2053</v>
      </c>
      <c r="O298" s="256">
        <v>3</v>
      </c>
    </row>
    <row r="299" spans="1:15" ht="12.75">
      <c r="A299" s="265"/>
      <c r="B299" s="266"/>
      <c r="C299" s="346" t="s">
        <v>2054</v>
      </c>
      <c r="D299" s="347"/>
      <c r="E299" s="347"/>
      <c r="F299" s="347"/>
      <c r="G299" s="348"/>
      <c r="I299" s="267"/>
      <c r="K299" s="267"/>
      <c r="L299" s="268" t="s">
        <v>2054</v>
      </c>
      <c r="O299" s="256">
        <v>3</v>
      </c>
    </row>
    <row r="300" spans="1:15" ht="12.75">
      <c r="A300" s="265"/>
      <c r="B300" s="266"/>
      <c r="C300" s="346" t="s">
        <v>2055</v>
      </c>
      <c r="D300" s="347"/>
      <c r="E300" s="347"/>
      <c r="F300" s="347"/>
      <c r="G300" s="348"/>
      <c r="I300" s="267"/>
      <c r="K300" s="267"/>
      <c r="L300" s="268" t="s">
        <v>2055</v>
      </c>
      <c r="O300" s="256">
        <v>3</v>
      </c>
    </row>
    <row r="301" spans="1:15" ht="12.75">
      <c r="A301" s="265"/>
      <c r="B301" s="266"/>
      <c r="C301" s="346" t="s">
        <v>2063</v>
      </c>
      <c r="D301" s="347"/>
      <c r="E301" s="347"/>
      <c r="F301" s="347"/>
      <c r="G301" s="348"/>
      <c r="I301" s="267"/>
      <c r="K301" s="267"/>
      <c r="L301" s="268" t="s">
        <v>2063</v>
      </c>
      <c r="O301" s="256">
        <v>3</v>
      </c>
    </row>
    <row r="302" spans="1:15" ht="12.75">
      <c r="A302" s="265"/>
      <c r="B302" s="266"/>
      <c r="C302" s="346"/>
      <c r="D302" s="347"/>
      <c r="E302" s="347"/>
      <c r="F302" s="347"/>
      <c r="G302" s="348"/>
      <c r="I302" s="267"/>
      <c r="K302" s="267"/>
      <c r="L302" s="268"/>
      <c r="O302" s="256">
        <v>3</v>
      </c>
    </row>
    <row r="303" spans="1:15" ht="12.75">
      <c r="A303" s="265"/>
      <c r="B303" s="266"/>
      <c r="C303" s="346" t="s">
        <v>2064</v>
      </c>
      <c r="D303" s="347"/>
      <c r="E303" s="347"/>
      <c r="F303" s="347"/>
      <c r="G303" s="348"/>
      <c r="I303" s="267"/>
      <c r="K303" s="267"/>
      <c r="L303" s="268" t="s">
        <v>2064</v>
      </c>
      <c r="O303" s="256">
        <v>3</v>
      </c>
    </row>
    <row r="304" spans="1:15" ht="12.75">
      <c r="A304" s="265"/>
      <c r="B304" s="266"/>
      <c r="C304" s="346" t="s">
        <v>2065</v>
      </c>
      <c r="D304" s="347"/>
      <c r="E304" s="347"/>
      <c r="F304" s="347"/>
      <c r="G304" s="348"/>
      <c r="I304" s="267"/>
      <c r="K304" s="267"/>
      <c r="L304" s="268" t="s">
        <v>2065</v>
      </c>
      <c r="O304" s="256">
        <v>3</v>
      </c>
    </row>
    <row r="305" spans="1:15" ht="12.75">
      <c r="A305" s="265"/>
      <c r="B305" s="269"/>
      <c r="C305" s="354" t="s">
        <v>1981</v>
      </c>
      <c r="D305" s="355"/>
      <c r="E305" s="270">
        <v>1</v>
      </c>
      <c r="F305" s="271"/>
      <c r="G305" s="272"/>
      <c r="H305" s="273"/>
      <c r="I305" s="267"/>
      <c r="J305" s="274"/>
      <c r="K305" s="267"/>
      <c r="M305" s="268" t="s">
        <v>1981</v>
      </c>
      <c r="O305" s="256"/>
    </row>
    <row r="306" spans="1:15" ht="12.75">
      <c r="A306" s="265"/>
      <c r="B306" s="269"/>
      <c r="C306" s="354" t="s">
        <v>1894</v>
      </c>
      <c r="D306" s="355"/>
      <c r="E306" s="270">
        <v>1</v>
      </c>
      <c r="F306" s="271"/>
      <c r="G306" s="272"/>
      <c r="H306" s="273"/>
      <c r="I306" s="267"/>
      <c r="J306" s="274"/>
      <c r="K306" s="267"/>
      <c r="M306" s="268" t="s">
        <v>1894</v>
      </c>
      <c r="O306" s="256"/>
    </row>
    <row r="307" spans="1:80" ht="12.75">
      <c r="A307" s="257">
        <v>79</v>
      </c>
      <c r="B307" s="258" t="s">
        <v>2066</v>
      </c>
      <c r="C307" s="259" t="s">
        <v>2067</v>
      </c>
      <c r="D307" s="260" t="s">
        <v>166</v>
      </c>
      <c r="E307" s="261">
        <v>0.59041</v>
      </c>
      <c r="F307" s="261">
        <v>0</v>
      </c>
      <c r="G307" s="262">
        <f>E307*F307</f>
        <v>0</v>
      </c>
      <c r="H307" s="263">
        <v>0</v>
      </c>
      <c r="I307" s="264">
        <f>E307*H307</f>
        <v>0</v>
      </c>
      <c r="J307" s="263"/>
      <c r="K307" s="264">
        <f>E307*J307</f>
        <v>0</v>
      </c>
      <c r="O307" s="256">
        <v>2</v>
      </c>
      <c r="AA307" s="229">
        <v>7</v>
      </c>
      <c r="AB307" s="229">
        <v>1001</v>
      </c>
      <c r="AC307" s="229">
        <v>5</v>
      </c>
      <c r="AZ307" s="229">
        <v>2</v>
      </c>
      <c r="BA307" s="229">
        <f>IF(AZ307=1,G307,0)</f>
        <v>0</v>
      </c>
      <c r="BB307" s="229">
        <f>IF(AZ307=2,G307,0)</f>
        <v>0</v>
      </c>
      <c r="BC307" s="229">
        <f>IF(AZ307=3,G307,0)</f>
        <v>0</v>
      </c>
      <c r="BD307" s="229">
        <f>IF(AZ307=4,G307,0)</f>
        <v>0</v>
      </c>
      <c r="BE307" s="229">
        <f>IF(AZ307=5,G307,0)</f>
        <v>0</v>
      </c>
      <c r="CA307" s="256">
        <v>7</v>
      </c>
      <c r="CB307" s="256">
        <v>1001</v>
      </c>
    </row>
    <row r="308" spans="1:57" ht="12.75">
      <c r="A308" s="275"/>
      <c r="B308" s="276" t="s">
        <v>101</v>
      </c>
      <c r="C308" s="277" t="s">
        <v>1094</v>
      </c>
      <c r="D308" s="278"/>
      <c r="E308" s="279"/>
      <c r="F308" s="280"/>
      <c r="G308" s="281">
        <f>SUM(G170:G307)</f>
        <v>0</v>
      </c>
      <c r="H308" s="282"/>
      <c r="I308" s="283">
        <f>SUM(I170:I307)</f>
        <v>0.5904099999999999</v>
      </c>
      <c r="J308" s="282"/>
      <c r="K308" s="283">
        <f>SUM(K170:K307)</f>
        <v>0</v>
      </c>
      <c r="O308" s="256">
        <v>4</v>
      </c>
      <c r="BA308" s="284">
        <f>SUM(BA170:BA307)</f>
        <v>0</v>
      </c>
      <c r="BB308" s="284">
        <f>SUM(BB170:BB307)</f>
        <v>0</v>
      </c>
      <c r="BC308" s="284">
        <f>SUM(BC170:BC307)</f>
        <v>0</v>
      </c>
      <c r="BD308" s="284">
        <f>SUM(BD170:BD307)</f>
        <v>0</v>
      </c>
      <c r="BE308" s="284">
        <f>SUM(BE170:BE307)</f>
        <v>0</v>
      </c>
    </row>
    <row r="309" spans="1:15" ht="12.75">
      <c r="A309" s="246" t="s">
        <v>97</v>
      </c>
      <c r="B309" s="247" t="s">
        <v>1779</v>
      </c>
      <c r="C309" s="248" t="s">
        <v>1780</v>
      </c>
      <c r="D309" s="249"/>
      <c r="E309" s="250"/>
      <c r="F309" s="250"/>
      <c r="G309" s="251"/>
      <c r="H309" s="252"/>
      <c r="I309" s="253"/>
      <c r="J309" s="254"/>
      <c r="K309" s="255"/>
      <c r="O309" s="256">
        <v>1</v>
      </c>
    </row>
    <row r="310" spans="1:80" ht="12.75">
      <c r="A310" s="257">
        <v>80</v>
      </c>
      <c r="B310" s="258" t="s">
        <v>1782</v>
      </c>
      <c r="C310" s="259" t="s">
        <v>1783</v>
      </c>
      <c r="D310" s="260" t="s">
        <v>166</v>
      </c>
      <c r="E310" s="261">
        <v>12.736657</v>
      </c>
      <c r="F310" s="261">
        <v>0</v>
      </c>
      <c r="G310" s="262">
        <f aca="true" t="shared" si="0" ref="G310:G317">E310*F310</f>
        <v>0</v>
      </c>
      <c r="H310" s="263">
        <v>0</v>
      </c>
      <c r="I310" s="264">
        <f aca="true" t="shared" si="1" ref="I310:I317">E310*H310</f>
        <v>0</v>
      </c>
      <c r="J310" s="263"/>
      <c r="K310" s="264">
        <f aca="true" t="shared" si="2" ref="K310:K317">E310*J310</f>
        <v>0</v>
      </c>
      <c r="O310" s="256">
        <v>2</v>
      </c>
      <c r="AA310" s="229">
        <v>8</v>
      </c>
      <c r="AB310" s="229">
        <v>0</v>
      </c>
      <c r="AC310" s="229">
        <v>3</v>
      </c>
      <c r="AZ310" s="229">
        <v>1</v>
      </c>
      <c r="BA310" s="229">
        <f aca="true" t="shared" si="3" ref="BA310:BA317">IF(AZ310=1,G310,0)</f>
        <v>0</v>
      </c>
      <c r="BB310" s="229">
        <f aca="true" t="shared" si="4" ref="BB310:BB317">IF(AZ310=2,G310,0)</f>
        <v>0</v>
      </c>
      <c r="BC310" s="229">
        <f aca="true" t="shared" si="5" ref="BC310:BC317">IF(AZ310=3,G310,0)</f>
        <v>0</v>
      </c>
      <c r="BD310" s="229">
        <f aca="true" t="shared" si="6" ref="BD310:BD317">IF(AZ310=4,G310,0)</f>
        <v>0</v>
      </c>
      <c r="BE310" s="229">
        <f aca="true" t="shared" si="7" ref="BE310:BE317">IF(AZ310=5,G310,0)</f>
        <v>0</v>
      </c>
      <c r="CA310" s="256">
        <v>8</v>
      </c>
      <c r="CB310" s="256">
        <v>0</v>
      </c>
    </row>
    <row r="311" spans="1:80" ht="12.75">
      <c r="A311" s="257">
        <v>81</v>
      </c>
      <c r="B311" s="258" t="s">
        <v>1784</v>
      </c>
      <c r="C311" s="259" t="s">
        <v>1785</v>
      </c>
      <c r="D311" s="260" t="s">
        <v>166</v>
      </c>
      <c r="E311" s="261">
        <v>12.736657</v>
      </c>
      <c r="F311" s="261">
        <v>0</v>
      </c>
      <c r="G311" s="262">
        <f t="shared" si="0"/>
        <v>0</v>
      </c>
      <c r="H311" s="263">
        <v>0</v>
      </c>
      <c r="I311" s="264">
        <f t="shared" si="1"/>
        <v>0</v>
      </c>
      <c r="J311" s="263"/>
      <c r="K311" s="264">
        <f t="shared" si="2"/>
        <v>0</v>
      </c>
      <c r="O311" s="256">
        <v>2</v>
      </c>
      <c r="AA311" s="229">
        <v>8</v>
      </c>
      <c r="AB311" s="229">
        <v>0</v>
      </c>
      <c r="AC311" s="229">
        <v>3</v>
      </c>
      <c r="AZ311" s="229">
        <v>1</v>
      </c>
      <c r="BA311" s="229">
        <f t="shared" si="3"/>
        <v>0</v>
      </c>
      <c r="BB311" s="229">
        <f t="shared" si="4"/>
        <v>0</v>
      </c>
      <c r="BC311" s="229">
        <f t="shared" si="5"/>
        <v>0</v>
      </c>
      <c r="BD311" s="229">
        <f t="shared" si="6"/>
        <v>0</v>
      </c>
      <c r="BE311" s="229">
        <f t="shared" si="7"/>
        <v>0</v>
      </c>
      <c r="CA311" s="256">
        <v>8</v>
      </c>
      <c r="CB311" s="256">
        <v>0</v>
      </c>
    </row>
    <row r="312" spans="1:80" ht="12.75">
      <c r="A312" s="257">
        <v>82</v>
      </c>
      <c r="B312" s="258" t="s">
        <v>1786</v>
      </c>
      <c r="C312" s="259" t="s">
        <v>1787</v>
      </c>
      <c r="D312" s="260" t="s">
        <v>166</v>
      </c>
      <c r="E312" s="261">
        <v>114.629913</v>
      </c>
      <c r="F312" s="261">
        <v>0</v>
      </c>
      <c r="G312" s="262">
        <f t="shared" si="0"/>
        <v>0</v>
      </c>
      <c r="H312" s="263">
        <v>0</v>
      </c>
      <c r="I312" s="264">
        <f t="shared" si="1"/>
        <v>0</v>
      </c>
      <c r="J312" s="263"/>
      <c r="K312" s="264">
        <f t="shared" si="2"/>
        <v>0</v>
      </c>
      <c r="O312" s="256">
        <v>2</v>
      </c>
      <c r="AA312" s="229">
        <v>8</v>
      </c>
      <c r="AB312" s="229">
        <v>0</v>
      </c>
      <c r="AC312" s="229">
        <v>3</v>
      </c>
      <c r="AZ312" s="229">
        <v>1</v>
      </c>
      <c r="BA312" s="229">
        <f t="shared" si="3"/>
        <v>0</v>
      </c>
      <c r="BB312" s="229">
        <f t="shared" si="4"/>
        <v>0</v>
      </c>
      <c r="BC312" s="229">
        <f t="shared" si="5"/>
        <v>0</v>
      </c>
      <c r="BD312" s="229">
        <f t="shared" si="6"/>
        <v>0</v>
      </c>
      <c r="BE312" s="229">
        <f t="shared" si="7"/>
        <v>0</v>
      </c>
      <c r="CA312" s="256">
        <v>8</v>
      </c>
      <c r="CB312" s="256">
        <v>0</v>
      </c>
    </row>
    <row r="313" spans="1:80" ht="12.75">
      <c r="A313" s="257">
        <v>83</v>
      </c>
      <c r="B313" s="258" t="s">
        <v>1788</v>
      </c>
      <c r="C313" s="259" t="s">
        <v>1789</v>
      </c>
      <c r="D313" s="260" t="s">
        <v>166</v>
      </c>
      <c r="E313" s="261">
        <v>12.736657</v>
      </c>
      <c r="F313" s="261">
        <v>0</v>
      </c>
      <c r="G313" s="262">
        <f t="shared" si="0"/>
        <v>0</v>
      </c>
      <c r="H313" s="263">
        <v>0</v>
      </c>
      <c r="I313" s="264">
        <f t="shared" si="1"/>
        <v>0</v>
      </c>
      <c r="J313" s="263"/>
      <c r="K313" s="264">
        <f t="shared" si="2"/>
        <v>0</v>
      </c>
      <c r="O313" s="256">
        <v>2</v>
      </c>
      <c r="AA313" s="229">
        <v>8</v>
      </c>
      <c r="AB313" s="229">
        <v>0</v>
      </c>
      <c r="AC313" s="229">
        <v>3</v>
      </c>
      <c r="AZ313" s="229">
        <v>1</v>
      </c>
      <c r="BA313" s="229">
        <f t="shared" si="3"/>
        <v>0</v>
      </c>
      <c r="BB313" s="229">
        <f t="shared" si="4"/>
        <v>0</v>
      </c>
      <c r="BC313" s="229">
        <f t="shared" si="5"/>
        <v>0</v>
      </c>
      <c r="BD313" s="229">
        <f t="shared" si="6"/>
        <v>0</v>
      </c>
      <c r="BE313" s="229">
        <f t="shared" si="7"/>
        <v>0</v>
      </c>
      <c r="CA313" s="256">
        <v>8</v>
      </c>
      <c r="CB313" s="256">
        <v>0</v>
      </c>
    </row>
    <row r="314" spans="1:80" ht="12.75">
      <c r="A314" s="257">
        <v>84</v>
      </c>
      <c r="B314" s="258" t="s">
        <v>1790</v>
      </c>
      <c r="C314" s="259" t="s">
        <v>1791</v>
      </c>
      <c r="D314" s="260" t="s">
        <v>166</v>
      </c>
      <c r="E314" s="261">
        <v>12.736657</v>
      </c>
      <c r="F314" s="261">
        <v>0</v>
      </c>
      <c r="G314" s="262">
        <f t="shared" si="0"/>
        <v>0</v>
      </c>
      <c r="H314" s="263">
        <v>0</v>
      </c>
      <c r="I314" s="264">
        <f t="shared" si="1"/>
        <v>0</v>
      </c>
      <c r="J314" s="263"/>
      <c r="K314" s="264">
        <f t="shared" si="2"/>
        <v>0</v>
      </c>
      <c r="O314" s="256">
        <v>2</v>
      </c>
      <c r="AA314" s="229">
        <v>8</v>
      </c>
      <c r="AB314" s="229">
        <v>0</v>
      </c>
      <c r="AC314" s="229">
        <v>3</v>
      </c>
      <c r="AZ314" s="229">
        <v>1</v>
      </c>
      <c r="BA314" s="229">
        <f t="shared" si="3"/>
        <v>0</v>
      </c>
      <c r="BB314" s="229">
        <f t="shared" si="4"/>
        <v>0</v>
      </c>
      <c r="BC314" s="229">
        <f t="shared" si="5"/>
        <v>0</v>
      </c>
      <c r="BD314" s="229">
        <f t="shared" si="6"/>
        <v>0</v>
      </c>
      <c r="BE314" s="229">
        <f t="shared" si="7"/>
        <v>0</v>
      </c>
      <c r="CA314" s="256">
        <v>8</v>
      </c>
      <c r="CB314" s="256">
        <v>0</v>
      </c>
    </row>
    <row r="315" spans="1:80" ht="12.75">
      <c r="A315" s="257">
        <v>85</v>
      </c>
      <c r="B315" s="258" t="s">
        <v>1792</v>
      </c>
      <c r="C315" s="259" t="s">
        <v>1793</v>
      </c>
      <c r="D315" s="260" t="s">
        <v>166</v>
      </c>
      <c r="E315" s="261">
        <v>12.736657</v>
      </c>
      <c r="F315" s="261">
        <v>0</v>
      </c>
      <c r="G315" s="262">
        <f t="shared" si="0"/>
        <v>0</v>
      </c>
      <c r="H315" s="263">
        <v>0</v>
      </c>
      <c r="I315" s="264">
        <f t="shared" si="1"/>
        <v>0</v>
      </c>
      <c r="J315" s="263"/>
      <c r="K315" s="264">
        <f t="shared" si="2"/>
        <v>0</v>
      </c>
      <c r="O315" s="256">
        <v>2</v>
      </c>
      <c r="AA315" s="229">
        <v>8</v>
      </c>
      <c r="AB315" s="229">
        <v>0</v>
      </c>
      <c r="AC315" s="229">
        <v>3</v>
      </c>
      <c r="AZ315" s="229">
        <v>1</v>
      </c>
      <c r="BA315" s="229">
        <f t="shared" si="3"/>
        <v>0</v>
      </c>
      <c r="BB315" s="229">
        <f t="shared" si="4"/>
        <v>0</v>
      </c>
      <c r="BC315" s="229">
        <f t="shared" si="5"/>
        <v>0</v>
      </c>
      <c r="BD315" s="229">
        <f t="shared" si="6"/>
        <v>0</v>
      </c>
      <c r="BE315" s="229">
        <f t="shared" si="7"/>
        <v>0</v>
      </c>
      <c r="CA315" s="256">
        <v>8</v>
      </c>
      <c r="CB315" s="256">
        <v>0</v>
      </c>
    </row>
    <row r="316" spans="1:80" ht="12.75">
      <c r="A316" s="257">
        <v>86</v>
      </c>
      <c r="B316" s="258" t="s">
        <v>1794</v>
      </c>
      <c r="C316" s="259" t="s">
        <v>1795</v>
      </c>
      <c r="D316" s="260" t="s">
        <v>166</v>
      </c>
      <c r="E316" s="261">
        <v>12.736657</v>
      </c>
      <c r="F316" s="261">
        <v>0</v>
      </c>
      <c r="G316" s="262">
        <f t="shared" si="0"/>
        <v>0</v>
      </c>
      <c r="H316" s="263">
        <v>0</v>
      </c>
      <c r="I316" s="264">
        <f t="shared" si="1"/>
        <v>0</v>
      </c>
      <c r="J316" s="263"/>
      <c r="K316" s="264">
        <f t="shared" si="2"/>
        <v>0</v>
      </c>
      <c r="O316" s="256">
        <v>2</v>
      </c>
      <c r="AA316" s="229">
        <v>8</v>
      </c>
      <c r="AB316" s="229">
        <v>0</v>
      </c>
      <c r="AC316" s="229">
        <v>3</v>
      </c>
      <c r="AZ316" s="229">
        <v>1</v>
      </c>
      <c r="BA316" s="229">
        <f t="shared" si="3"/>
        <v>0</v>
      </c>
      <c r="BB316" s="229">
        <f t="shared" si="4"/>
        <v>0</v>
      </c>
      <c r="BC316" s="229">
        <f t="shared" si="5"/>
        <v>0</v>
      </c>
      <c r="BD316" s="229">
        <f t="shared" si="6"/>
        <v>0</v>
      </c>
      <c r="BE316" s="229">
        <f t="shared" si="7"/>
        <v>0</v>
      </c>
      <c r="CA316" s="256">
        <v>8</v>
      </c>
      <c r="CB316" s="256">
        <v>0</v>
      </c>
    </row>
    <row r="317" spans="1:80" ht="12.75">
      <c r="A317" s="257">
        <v>87</v>
      </c>
      <c r="B317" s="258" t="s">
        <v>1796</v>
      </c>
      <c r="C317" s="259" t="s">
        <v>1797</v>
      </c>
      <c r="D317" s="260" t="s">
        <v>166</v>
      </c>
      <c r="E317" s="261">
        <v>12.736657</v>
      </c>
      <c r="F317" s="261">
        <v>0</v>
      </c>
      <c r="G317" s="262">
        <f t="shared" si="0"/>
        <v>0</v>
      </c>
      <c r="H317" s="263">
        <v>0</v>
      </c>
      <c r="I317" s="264">
        <f t="shared" si="1"/>
        <v>0</v>
      </c>
      <c r="J317" s="263"/>
      <c r="K317" s="264">
        <f t="shared" si="2"/>
        <v>0</v>
      </c>
      <c r="O317" s="256">
        <v>2</v>
      </c>
      <c r="AA317" s="229">
        <v>8</v>
      </c>
      <c r="AB317" s="229">
        <v>0</v>
      </c>
      <c r="AC317" s="229">
        <v>3</v>
      </c>
      <c r="AZ317" s="229">
        <v>1</v>
      </c>
      <c r="BA317" s="229">
        <f t="shared" si="3"/>
        <v>0</v>
      </c>
      <c r="BB317" s="229">
        <f t="shared" si="4"/>
        <v>0</v>
      </c>
      <c r="BC317" s="229">
        <f t="shared" si="5"/>
        <v>0</v>
      </c>
      <c r="BD317" s="229">
        <f t="shared" si="6"/>
        <v>0</v>
      </c>
      <c r="BE317" s="229">
        <f t="shared" si="7"/>
        <v>0</v>
      </c>
      <c r="CA317" s="256">
        <v>8</v>
      </c>
      <c r="CB317" s="256">
        <v>0</v>
      </c>
    </row>
    <row r="318" spans="1:57" ht="12.75">
      <c r="A318" s="275"/>
      <c r="B318" s="276" t="s">
        <v>101</v>
      </c>
      <c r="C318" s="277" t="s">
        <v>1781</v>
      </c>
      <c r="D318" s="278"/>
      <c r="E318" s="279"/>
      <c r="F318" s="280"/>
      <c r="G318" s="281">
        <f>SUM(G309:G317)</f>
        <v>0</v>
      </c>
      <c r="H318" s="282"/>
      <c r="I318" s="283">
        <f>SUM(I309:I317)</f>
        <v>0</v>
      </c>
      <c r="J318" s="282"/>
      <c r="K318" s="283">
        <f>SUM(K309:K317)</f>
        <v>0</v>
      </c>
      <c r="O318" s="256">
        <v>4</v>
      </c>
      <c r="BA318" s="284">
        <f>SUM(BA309:BA317)</f>
        <v>0</v>
      </c>
      <c r="BB318" s="284">
        <f>SUM(BB309:BB317)</f>
        <v>0</v>
      </c>
      <c r="BC318" s="284">
        <f>SUM(BC309:BC317)</f>
        <v>0</v>
      </c>
      <c r="BD318" s="284">
        <f>SUM(BD309:BD317)</f>
        <v>0</v>
      </c>
      <c r="BE318" s="284">
        <f>SUM(BE309:BE317)</f>
        <v>0</v>
      </c>
    </row>
    <row r="319" ht="12.75">
      <c r="E319" s="229"/>
    </row>
    <row r="320" ht="12.75">
      <c r="E320" s="229"/>
    </row>
    <row r="321" ht="12.75">
      <c r="E321" s="229"/>
    </row>
    <row r="322" ht="12.75">
      <c r="E322" s="229"/>
    </row>
    <row r="323" ht="12.75">
      <c r="E323" s="229"/>
    </row>
    <row r="324" ht="12.75">
      <c r="E324" s="229"/>
    </row>
    <row r="325" ht="12.75">
      <c r="E325" s="229"/>
    </row>
    <row r="326" ht="12.75">
      <c r="E326" s="229"/>
    </row>
    <row r="327" ht="12.75">
      <c r="E327" s="229"/>
    </row>
    <row r="328" ht="12.75">
      <c r="E328" s="229"/>
    </row>
    <row r="329" ht="12.75">
      <c r="E329" s="229"/>
    </row>
    <row r="330" ht="12.75">
      <c r="E330" s="229"/>
    </row>
    <row r="331" ht="12.75">
      <c r="E331" s="229"/>
    </row>
    <row r="332" ht="12.75">
      <c r="E332" s="229"/>
    </row>
    <row r="333" ht="12.75">
      <c r="E333" s="229"/>
    </row>
    <row r="334" ht="12.75">
      <c r="E334" s="229"/>
    </row>
    <row r="335" ht="12.75">
      <c r="E335" s="229"/>
    </row>
    <row r="336" ht="12.75">
      <c r="E336" s="229"/>
    </row>
    <row r="337" ht="12.75">
      <c r="E337" s="229"/>
    </row>
    <row r="338" ht="12.75">
      <c r="E338" s="229"/>
    </row>
    <row r="339" ht="12.75">
      <c r="E339" s="229"/>
    </row>
    <row r="340" ht="12.75">
      <c r="E340" s="229"/>
    </row>
    <row r="341" ht="12.75">
      <c r="E341" s="229"/>
    </row>
    <row r="342" spans="1:7" ht="12.75">
      <c r="A342" s="274"/>
      <c r="B342" s="274"/>
      <c r="C342" s="274"/>
      <c r="D342" s="274"/>
      <c r="E342" s="274"/>
      <c r="F342" s="274"/>
      <c r="G342" s="274"/>
    </row>
    <row r="343" spans="1:7" ht="12.75">
      <c r="A343" s="274"/>
      <c r="B343" s="274"/>
      <c r="C343" s="274"/>
      <c r="D343" s="274"/>
      <c r="E343" s="274"/>
      <c r="F343" s="274"/>
      <c r="G343" s="274"/>
    </row>
    <row r="344" spans="1:7" ht="12.75">
      <c r="A344" s="274"/>
      <c r="B344" s="274"/>
      <c r="C344" s="274"/>
      <c r="D344" s="274"/>
      <c r="E344" s="274"/>
      <c r="F344" s="274"/>
      <c r="G344" s="274"/>
    </row>
    <row r="345" spans="1:7" ht="12.75">
      <c r="A345" s="274"/>
      <c r="B345" s="274"/>
      <c r="C345" s="274"/>
      <c r="D345" s="274"/>
      <c r="E345" s="274"/>
      <c r="F345" s="274"/>
      <c r="G345" s="274"/>
    </row>
    <row r="346" ht="12.75">
      <c r="E346" s="229"/>
    </row>
    <row r="347" ht="12.75">
      <c r="E347" s="229"/>
    </row>
    <row r="348" ht="12.75">
      <c r="E348" s="229"/>
    </row>
    <row r="349" ht="12.75">
      <c r="E349" s="229"/>
    </row>
    <row r="350" ht="12.75">
      <c r="E350" s="229"/>
    </row>
    <row r="351" ht="12.75">
      <c r="E351" s="229"/>
    </row>
    <row r="352" ht="12.75">
      <c r="E352" s="229"/>
    </row>
    <row r="353" ht="12.75">
      <c r="E353" s="229"/>
    </row>
    <row r="354" ht="12.75">
      <c r="E354" s="229"/>
    </row>
    <row r="355" ht="12.75">
      <c r="E355" s="229"/>
    </row>
    <row r="356" ht="12.75">
      <c r="E356" s="229"/>
    </row>
    <row r="357" ht="12.75">
      <c r="E357" s="229"/>
    </row>
    <row r="358" ht="12.75">
      <c r="E358" s="229"/>
    </row>
    <row r="359" ht="12.75">
      <c r="E359" s="229"/>
    </row>
    <row r="360" ht="12.75">
      <c r="E360" s="229"/>
    </row>
    <row r="361" ht="12.75">
      <c r="E361" s="229"/>
    </row>
    <row r="362" ht="12.75">
      <c r="E362" s="229"/>
    </row>
    <row r="363" ht="12.75">
      <c r="E363" s="229"/>
    </row>
    <row r="364" ht="12.75">
      <c r="E364" s="229"/>
    </row>
    <row r="365" ht="12.75">
      <c r="E365" s="229"/>
    </row>
    <row r="366" ht="12.75">
      <c r="E366" s="229"/>
    </row>
    <row r="367" ht="12.75">
      <c r="E367" s="229"/>
    </row>
    <row r="368" ht="12.75">
      <c r="E368" s="229"/>
    </row>
    <row r="369" ht="12.75">
      <c r="E369" s="229"/>
    </row>
    <row r="370" ht="12.75">
      <c r="E370" s="229"/>
    </row>
    <row r="371" ht="12.75">
      <c r="E371" s="229"/>
    </row>
    <row r="372" ht="12.75">
      <c r="E372" s="229"/>
    </row>
    <row r="373" ht="12.75">
      <c r="E373" s="229"/>
    </row>
    <row r="374" ht="12.75">
      <c r="E374" s="229"/>
    </row>
    <row r="375" ht="12.75">
      <c r="E375" s="229"/>
    </row>
    <row r="376" ht="12.75">
      <c r="E376" s="229"/>
    </row>
    <row r="377" spans="1:2" ht="12.75">
      <c r="A377" s="285"/>
      <c r="B377" s="285"/>
    </row>
    <row r="378" spans="1:7" ht="12.75">
      <c r="A378" s="274"/>
      <c r="B378" s="274"/>
      <c r="C378" s="286"/>
      <c r="D378" s="286"/>
      <c r="E378" s="287"/>
      <c r="F378" s="286"/>
      <c r="G378" s="288"/>
    </row>
    <row r="379" spans="1:7" ht="12.75">
      <c r="A379" s="289"/>
      <c r="B379" s="289"/>
      <c r="C379" s="274"/>
      <c r="D379" s="274"/>
      <c r="E379" s="290"/>
      <c r="F379" s="274"/>
      <c r="G379" s="274"/>
    </row>
    <row r="380" spans="1:7" ht="12.75">
      <c r="A380" s="274"/>
      <c r="B380" s="274"/>
      <c r="C380" s="274"/>
      <c r="D380" s="274"/>
      <c r="E380" s="290"/>
      <c r="F380" s="274"/>
      <c r="G380" s="274"/>
    </row>
    <row r="381" spans="1:7" ht="12.75">
      <c r="A381" s="274"/>
      <c r="B381" s="274"/>
      <c r="C381" s="274"/>
      <c r="D381" s="274"/>
      <c r="E381" s="290"/>
      <c r="F381" s="274"/>
      <c r="G381" s="274"/>
    </row>
    <row r="382" spans="1:7" ht="12.75">
      <c r="A382" s="274"/>
      <c r="B382" s="274"/>
      <c r="C382" s="274"/>
      <c r="D382" s="274"/>
      <c r="E382" s="290"/>
      <c r="F382" s="274"/>
      <c r="G382" s="274"/>
    </row>
    <row r="383" spans="1:7" ht="12.75">
      <c r="A383" s="274"/>
      <c r="B383" s="274"/>
      <c r="C383" s="274"/>
      <c r="D383" s="274"/>
      <c r="E383" s="290"/>
      <c r="F383" s="274"/>
      <c r="G383" s="274"/>
    </row>
    <row r="384" spans="1:7" ht="12.75">
      <c r="A384" s="274"/>
      <c r="B384" s="274"/>
      <c r="C384" s="274"/>
      <c r="D384" s="274"/>
      <c r="E384" s="290"/>
      <c r="F384" s="274"/>
      <c r="G384" s="274"/>
    </row>
    <row r="385" spans="1:7" ht="12.75">
      <c r="A385" s="274"/>
      <c r="B385" s="274"/>
      <c r="C385" s="274"/>
      <c r="D385" s="274"/>
      <c r="E385" s="290"/>
      <c r="F385" s="274"/>
      <c r="G385" s="274"/>
    </row>
    <row r="386" spans="1:7" ht="12.75">
      <c r="A386" s="274"/>
      <c r="B386" s="274"/>
      <c r="C386" s="274"/>
      <c r="D386" s="274"/>
      <c r="E386" s="290"/>
      <c r="F386" s="274"/>
      <c r="G386" s="274"/>
    </row>
    <row r="387" spans="1:7" ht="12.75">
      <c r="A387" s="274"/>
      <c r="B387" s="274"/>
      <c r="C387" s="274"/>
      <c r="D387" s="274"/>
      <c r="E387" s="290"/>
      <c r="F387" s="274"/>
      <c r="G387" s="274"/>
    </row>
    <row r="388" spans="1:7" ht="12.75">
      <c r="A388" s="274"/>
      <c r="B388" s="274"/>
      <c r="C388" s="274"/>
      <c r="D388" s="274"/>
      <c r="E388" s="290"/>
      <c r="F388" s="274"/>
      <c r="G388" s="274"/>
    </row>
    <row r="389" spans="1:7" ht="12.75">
      <c r="A389" s="274"/>
      <c r="B389" s="274"/>
      <c r="C389" s="274"/>
      <c r="D389" s="274"/>
      <c r="E389" s="290"/>
      <c r="F389" s="274"/>
      <c r="G389" s="274"/>
    </row>
    <row r="390" spans="1:7" ht="12.75">
      <c r="A390" s="274"/>
      <c r="B390" s="274"/>
      <c r="C390" s="274"/>
      <c r="D390" s="274"/>
      <c r="E390" s="290"/>
      <c r="F390" s="274"/>
      <c r="G390" s="274"/>
    </row>
    <row r="391" spans="1:7" ht="12.75">
      <c r="A391" s="274"/>
      <c r="B391" s="274"/>
      <c r="C391" s="274"/>
      <c r="D391" s="274"/>
      <c r="E391" s="290"/>
      <c r="F391" s="274"/>
      <c r="G391" s="274"/>
    </row>
  </sheetData>
  <mergeCells count="207">
    <mergeCell ref="C301:G301"/>
    <mergeCell ref="C302:G302"/>
    <mergeCell ref="C303:G303"/>
    <mergeCell ref="C304:G304"/>
    <mergeCell ref="C305:D305"/>
    <mergeCell ref="C306:D306"/>
    <mergeCell ref="C294:D294"/>
    <mergeCell ref="C296:G296"/>
    <mergeCell ref="C297:G297"/>
    <mergeCell ref="C298:G298"/>
    <mergeCell ref="C299:G299"/>
    <mergeCell ref="C300:G300"/>
    <mergeCell ref="C288:G288"/>
    <mergeCell ref="C289:G289"/>
    <mergeCell ref="C290:G290"/>
    <mergeCell ref="C291:G291"/>
    <mergeCell ref="C292:G292"/>
    <mergeCell ref="C293:D293"/>
    <mergeCell ref="C281:D281"/>
    <mergeCell ref="C282:D282"/>
    <mergeCell ref="C284:G284"/>
    <mergeCell ref="C285:G285"/>
    <mergeCell ref="C286:G286"/>
    <mergeCell ref="C287:G287"/>
    <mergeCell ref="C274:D274"/>
    <mergeCell ref="C275:D275"/>
    <mergeCell ref="C277:G277"/>
    <mergeCell ref="C278:G278"/>
    <mergeCell ref="C279:G279"/>
    <mergeCell ref="C280:G280"/>
    <mergeCell ref="C268:G268"/>
    <mergeCell ref="C269:G269"/>
    <mergeCell ref="C270:G270"/>
    <mergeCell ref="C271:G271"/>
    <mergeCell ref="C272:G272"/>
    <mergeCell ref="C273:G273"/>
    <mergeCell ref="C261:G261"/>
    <mergeCell ref="C262:G262"/>
    <mergeCell ref="C264:G264"/>
    <mergeCell ref="C265:G265"/>
    <mergeCell ref="C266:G266"/>
    <mergeCell ref="C267:G267"/>
    <mergeCell ref="C255:G255"/>
    <mergeCell ref="C256:G256"/>
    <mergeCell ref="C257:G257"/>
    <mergeCell ref="C258:G258"/>
    <mergeCell ref="C259:G259"/>
    <mergeCell ref="C260:G260"/>
    <mergeCell ref="C246:D246"/>
    <mergeCell ref="C249:D249"/>
    <mergeCell ref="C251:G251"/>
    <mergeCell ref="C252:G252"/>
    <mergeCell ref="C253:G253"/>
    <mergeCell ref="C254:G254"/>
    <mergeCell ref="C237:G237"/>
    <mergeCell ref="C238:D238"/>
    <mergeCell ref="C240:G240"/>
    <mergeCell ref="C242:D242"/>
    <mergeCell ref="C244:D244"/>
    <mergeCell ref="C245:D245"/>
    <mergeCell ref="C228:D228"/>
    <mergeCell ref="C229:D229"/>
    <mergeCell ref="C232:D232"/>
    <mergeCell ref="C233:D233"/>
    <mergeCell ref="C234:D234"/>
    <mergeCell ref="C235:D235"/>
    <mergeCell ref="C220:D220"/>
    <mergeCell ref="C222:D222"/>
    <mergeCell ref="C223:D223"/>
    <mergeCell ref="C224:D224"/>
    <mergeCell ref="C225:D225"/>
    <mergeCell ref="C227:D227"/>
    <mergeCell ref="C213:D213"/>
    <mergeCell ref="C214:D214"/>
    <mergeCell ref="C215:D215"/>
    <mergeCell ref="C217:D217"/>
    <mergeCell ref="C218:D218"/>
    <mergeCell ref="C219:D219"/>
    <mergeCell ref="C205:D205"/>
    <mergeCell ref="C206:D206"/>
    <mergeCell ref="C208:D208"/>
    <mergeCell ref="C209:D209"/>
    <mergeCell ref="C210:D210"/>
    <mergeCell ref="C211:D211"/>
    <mergeCell ref="C197:D197"/>
    <mergeCell ref="C198:D198"/>
    <mergeCell ref="C199:D199"/>
    <mergeCell ref="C200:D200"/>
    <mergeCell ref="C202:D202"/>
    <mergeCell ref="C204:D204"/>
    <mergeCell ref="C189:D189"/>
    <mergeCell ref="C190:D190"/>
    <mergeCell ref="C191:D191"/>
    <mergeCell ref="C193:D193"/>
    <mergeCell ref="C194:D194"/>
    <mergeCell ref="C195:D195"/>
    <mergeCell ref="C180:D180"/>
    <mergeCell ref="C181:D181"/>
    <mergeCell ref="C184:D184"/>
    <mergeCell ref="C185:D185"/>
    <mergeCell ref="C186:D186"/>
    <mergeCell ref="C187:D187"/>
    <mergeCell ref="C166:D166"/>
    <mergeCell ref="C172:G172"/>
    <mergeCell ref="C173:G173"/>
    <mergeCell ref="C174:D174"/>
    <mergeCell ref="C175:D175"/>
    <mergeCell ref="C176:D176"/>
    <mergeCell ref="C178:G178"/>
    <mergeCell ref="C179:D179"/>
    <mergeCell ref="C155:D155"/>
    <mergeCell ref="C157:D157"/>
    <mergeCell ref="C159:D159"/>
    <mergeCell ref="C160:D160"/>
    <mergeCell ref="C161:D161"/>
    <mergeCell ref="C162:D162"/>
    <mergeCell ref="C144:D144"/>
    <mergeCell ref="C146:D146"/>
    <mergeCell ref="C148:D148"/>
    <mergeCell ref="C150:D150"/>
    <mergeCell ref="C153:D153"/>
    <mergeCell ref="C154:D154"/>
    <mergeCell ref="C137:D137"/>
    <mergeCell ref="C138:D138"/>
    <mergeCell ref="C140:D140"/>
    <mergeCell ref="C141:D141"/>
    <mergeCell ref="C142:D142"/>
    <mergeCell ref="C143:D143"/>
    <mergeCell ref="C117:D117"/>
    <mergeCell ref="C119:D119"/>
    <mergeCell ref="C122:D122"/>
    <mergeCell ref="C131:D131"/>
    <mergeCell ref="C132:D132"/>
    <mergeCell ref="C133:D133"/>
    <mergeCell ref="C134:D134"/>
    <mergeCell ref="C136:D136"/>
    <mergeCell ref="C108:D108"/>
    <mergeCell ref="C110:D110"/>
    <mergeCell ref="C112:D112"/>
    <mergeCell ref="C113:D113"/>
    <mergeCell ref="C114:D114"/>
    <mergeCell ref="C115:D115"/>
    <mergeCell ref="C100:D100"/>
    <mergeCell ref="C101:D101"/>
    <mergeCell ref="C103:D103"/>
    <mergeCell ref="C105:D105"/>
    <mergeCell ref="C106:D106"/>
    <mergeCell ref="C107:D107"/>
    <mergeCell ref="C92:D92"/>
    <mergeCell ref="C93:D93"/>
    <mergeCell ref="C94:D94"/>
    <mergeCell ref="C95:D95"/>
    <mergeCell ref="C97:G97"/>
    <mergeCell ref="C98:D98"/>
    <mergeCell ref="C83:D83"/>
    <mergeCell ref="C85:D85"/>
    <mergeCell ref="C86:D86"/>
    <mergeCell ref="C88:D88"/>
    <mergeCell ref="C89:D89"/>
    <mergeCell ref="C90:D90"/>
    <mergeCell ref="C69:D69"/>
    <mergeCell ref="C74:D74"/>
    <mergeCell ref="C76:D76"/>
    <mergeCell ref="C78:D78"/>
    <mergeCell ref="C79:D79"/>
    <mergeCell ref="C80:D80"/>
    <mergeCell ref="C81:D81"/>
    <mergeCell ref="C82:D82"/>
    <mergeCell ref="C61:D61"/>
    <mergeCell ref="C62:D62"/>
    <mergeCell ref="C64:D64"/>
    <mergeCell ref="C65:D65"/>
    <mergeCell ref="C67:G67"/>
    <mergeCell ref="C68:D68"/>
    <mergeCell ref="C46:D46"/>
    <mergeCell ref="C47:D47"/>
    <mergeCell ref="C48:D48"/>
    <mergeCell ref="C49:D49"/>
    <mergeCell ref="C51:D51"/>
    <mergeCell ref="C52:D52"/>
    <mergeCell ref="C54:D54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3:D33"/>
    <mergeCell ref="C15:D15"/>
    <mergeCell ref="C16:D16"/>
    <mergeCell ref="C18:D18"/>
    <mergeCell ref="C19:D19"/>
    <mergeCell ref="C23:D23"/>
    <mergeCell ref="C24:D24"/>
    <mergeCell ref="A1:G1"/>
    <mergeCell ref="A3:B3"/>
    <mergeCell ref="A4:B4"/>
    <mergeCell ref="E4:G4"/>
    <mergeCell ref="C9:D9"/>
    <mergeCell ref="C10:D10"/>
    <mergeCell ref="C12:D12"/>
    <mergeCell ref="C13:D13"/>
    <mergeCell ref="C28:D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E51"/>
  <sheetViews>
    <sheetView workbookViewId="0" topLeftCell="A16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0" t="s">
        <v>102</v>
      </c>
      <c r="B1" s="91"/>
      <c r="C1" s="91"/>
      <c r="D1" s="91"/>
      <c r="E1" s="91"/>
      <c r="F1" s="91"/>
      <c r="G1" s="91"/>
    </row>
    <row r="2" spans="1:7" ht="12.75" customHeight="1">
      <c r="A2" s="92" t="s">
        <v>32</v>
      </c>
      <c r="B2" s="93"/>
      <c r="C2" s="94" t="s">
        <v>133</v>
      </c>
      <c r="D2" s="94" t="s">
        <v>2070</v>
      </c>
      <c r="E2" s="95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101"/>
      <c r="F3" s="102"/>
      <c r="G3" s="103"/>
    </row>
    <row r="4" spans="1:7" ht="12" customHeight="1">
      <c r="A4" s="104" t="s">
        <v>34</v>
      </c>
      <c r="B4" s="99"/>
      <c r="C4" s="100"/>
      <c r="D4" s="100"/>
      <c r="E4" s="101"/>
      <c r="F4" s="102" t="s">
        <v>35</v>
      </c>
      <c r="G4" s="105"/>
    </row>
    <row r="5" spans="1:7" ht="12.9" customHeight="1">
      <c r="A5" s="106" t="s">
        <v>2069</v>
      </c>
      <c r="B5" s="107"/>
      <c r="C5" s="108" t="s">
        <v>2070</v>
      </c>
      <c r="D5" s="109"/>
      <c r="E5" s="107"/>
      <c r="F5" s="102" t="s">
        <v>36</v>
      </c>
      <c r="G5" s="103"/>
    </row>
    <row r="6" spans="1:15" ht="12.9" customHeight="1">
      <c r="A6" s="104" t="s">
        <v>37</v>
      </c>
      <c r="B6" s="99"/>
      <c r="C6" s="100"/>
      <c r="D6" s="100"/>
      <c r="E6" s="101"/>
      <c r="F6" s="110" t="s">
        <v>38</v>
      </c>
      <c r="G6" s="111"/>
      <c r="O6" s="112"/>
    </row>
    <row r="7" spans="1:7" ht="12.9" customHeight="1">
      <c r="A7" s="113" t="s">
        <v>104</v>
      </c>
      <c r="B7" s="114"/>
      <c r="C7" s="115" t="s">
        <v>105</v>
      </c>
      <c r="D7" s="116"/>
      <c r="E7" s="116"/>
      <c r="F7" s="117" t="s">
        <v>39</v>
      </c>
      <c r="G7" s="111">
        <f>IF(G6=0,,ROUND((F30+F32)/G6,1))</f>
        <v>0</v>
      </c>
    </row>
    <row r="8" spans="1:9" ht="12.75">
      <c r="A8" s="118" t="s">
        <v>40</v>
      </c>
      <c r="B8" s="102"/>
      <c r="C8" s="328"/>
      <c r="D8" s="328"/>
      <c r="E8" s="329"/>
      <c r="F8" s="119" t="s">
        <v>41</v>
      </c>
      <c r="G8" s="120"/>
      <c r="H8" s="121"/>
      <c r="I8" s="122"/>
    </row>
    <row r="9" spans="1:8" ht="12.75">
      <c r="A9" s="118" t="s">
        <v>42</v>
      </c>
      <c r="B9" s="102"/>
      <c r="C9" s="328"/>
      <c r="D9" s="328"/>
      <c r="E9" s="329"/>
      <c r="F9" s="102"/>
      <c r="G9" s="123"/>
      <c r="H9" s="124"/>
    </row>
    <row r="10" spans="1:8" ht="12.75">
      <c r="A10" s="118" t="s">
        <v>43</v>
      </c>
      <c r="B10" s="102"/>
      <c r="C10" s="328" t="s">
        <v>128</v>
      </c>
      <c r="D10" s="328"/>
      <c r="E10" s="328"/>
      <c r="F10" s="125"/>
      <c r="G10" s="126"/>
      <c r="H10" s="127"/>
    </row>
    <row r="11" spans="1:57" ht="13.5" customHeight="1">
      <c r="A11" s="118" t="s">
        <v>44</v>
      </c>
      <c r="B11" s="102"/>
      <c r="C11" s="328"/>
      <c r="D11" s="328"/>
      <c r="E11" s="328"/>
      <c r="F11" s="128" t="s">
        <v>45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46</v>
      </c>
      <c r="B12" s="99"/>
      <c r="C12" s="330"/>
      <c r="D12" s="330"/>
      <c r="E12" s="330"/>
      <c r="F12" s="132" t="s">
        <v>47</v>
      </c>
      <c r="G12" s="133"/>
      <c r="H12" s="124"/>
    </row>
    <row r="13" spans="1:8" ht="28.5" customHeight="1" thickBot="1">
      <c r="A13" s="134" t="s">
        <v>48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49</v>
      </c>
      <c r="B14" s="139"/>
      <c r="C14" s="140"/>
      <c r="D14" s="141" t="s">
        <v>50</v>
      </c>
      <c r="E14" s="142"/>
      <c r="F14" s="142"/>
      <c r="G14" s="140"/>
    </row>
    <row r="15" spans="1:7" ht="15.9" customHeight="1">
      <c r="A15" s="143"/>
      <c r="B15" s="144" t="s">
        <v>51</v>
      </c>
      <c r="C15" s="145">
        <f>'03 201812,k Rek'!E21</f>
        <v>0</v>
      </c>
      <c r="D15" s="146">
        <f>'03 201812,k Rek'!A29</f>
        <v>0</v>
      </c>
      <c r="E15" s="147"/>
      <c r="F15" s="148"/>
      <c r="G15" s="145">
        <f>'03 201812,k Rek'!I29</f>
        <v>0</v>
      </c>
    </row>
    <row r="16" spans="1:7" ht="15.9" customHeight="1">
      <c r="A16" s="143" t="s">
        <v>52</v>
      </c>
      <c r="B16" s="144" t="s">
        <v>53</v>
      </c>
      <c r="C16" s="145">
        <f>'03 201812,k Rek'!F21</f>
        <v>0</v>
      </c>
      <c r="D16" s="98"/>
      <c r="E16" s="149"/>
      <c r="F16" s="150"/>
      <c r="G16" s="145"/>
    </row>
    <row r="17" spans="1:7" ht="15.9" customHeight="1">
      <c r="A17" s="143" t="s">
        <v>54</v>
      </c>
      <c r="B17" s="144" t="s">
        <v>55</v>
      </c>
      <c r="C17" s="145">
        <f>'03 201812,k Rek'!H21</f>
        <v>0</v>
      </c>
      <c r="D17" s="98"/>
      <c r="E17" s="149"/>
      <c r="F17" s="150"/>
      <c r="G17" s="145"/>
    </row>
    <row r="18" spans="1:7" ht="15.9" customHeight="1">
      <c r="A18" s="151" t="s">
        <v>56</v>
      </c>
      <c r="B18" s="152" t="s">
        <v>57</v>
      </c>
      <c r="C18" s="145">
        <f>'03 201812,k Rek'!G21</f>
        <v>0</v>
      </c>
      <c r="D18" s="98"/>
      <c r="E18" s="149"/>
      <c r="F18" s="150"/>
      <c r="G18" s="145"/>
    </row>
    <row r="19" spans="1:7" ht="15.9" customHeight="1">
      <c r="A19" s="153" t="s">
        <v>58</v>
      </c>
      <c r="B19" s="144"/>
      <c r="C19" s="145">
        <f>SUM(C15:C18)</f>
        <v>0</v>
      </c>
      <c r="D19" s="98"/>
      <c r="E19" s="149"/>
      <c r="F19" s="150"/>
      <c r="G19" s="145"/>
    </row>
    <row r="20" spans="1:7" ht="15.9" customHeight="1">
      <c r="A20" s="153"/>
      <c r="B20" s="144"/>
      <c r="C20" s="145"/>
      <c r="D20" s="98"/>
      <c r="E20" s="149"/>
      <c r="F20" s="150"/>
      <c r="G20" s="145"/>
    </row>
    <row r="21" spans="1:7" ht="15.9" customHeight="1">
      <c r="A21" s="153" t="s">
        <v>29</v>
      </c>
      <c r="B21" s="144"/>
      <c r="C21" s="145">
        <f>'03 201812,k Rek'!I21</f>
        <v>0</v>
      </c>
      <c r="D21" s="98"/>
      <c r="E21" s="149"/>
      <c r="F21" s="150"/>
      <c r="G21" s="145"/>
    </row>
    <row r="22" spans="1:7" ht="15.9" customHeight="1">
      <c r="A22" s="154" t="s">
        <v>59</v>
      </c>
      <c r="B22" s="124"/>
      <c r="C22" s="145">
        <f>C19+C21</f>
        <v>0</v>
      </c>
      <c r="D22" s="98" t="s">
        <v>60</v>
      </c>
      <c r="E22" s="149"/>
      <c r="F22" s="150"/>
      <c r="G22" s="145">
        <f>G23-SUM(G15:G21)</f>
        <v>0</v>
      </c>
    </row>
    <row r="23" spans="1:7" ht="15.9" customHeight="1" thickBot="1">
      <c r="A23" s="326" t="s">
        <v>61</v>
      </c>
      <c r="B23" s="327"/>
      <c r="C23" s="155">
        <f>C22+G23</f>
        <v>0</v>
      </c>
      <c r="D23" s="156" t="s">
        <v>62</v>
      </c>
      <c r="E23" s="157"/>
      <c r="F23" s="158"/>
      <c r="G23" s="145">
        <f>'03 201812,k Rek'!H27</f>
        <v>0</v>
      </c>
    </row>
    <row r="24" spans="1:7" ht="12.75">
      <c r="A24" s="159" t="s">
        <v>63</v>
      </c>
      <c r="B24" s="160"/>
      <c r="C24" s="161"/>
      <c r="D24" s="160" t="s">
        <v>64</v>
      </c>
      <c r="E24" s="160"/>
      <c r="F24" s="162" t="s">
        <v>65</v>
      </c>
      <c r="G24" s="163"/>
    </row>
    <row r="25" spans="1:7" ht="12.75">
      <c r="A25" s="154" t="s">
        <v>66</v>
      </c>
      <c r="B25" s="124"/>
      <c r="C25" s="164"/>
      <c r="D25" s="124" t="s">
        <v>66</v>
      </c>
      <c r="F25" s="165" t="s">
        <v>66</v>
      </c>
      <c r="G25" s="166"/>
    </row>
    <row r="26" spans="1:7" ht="37.5" customHeight="1">
      <c r="A26" s="154" t="s">
        <v>67</v>
      </c>
      <c r="B26" s="167"/>
      <c r="C26" s="164"/>
      <c r="D26" s="124" t="s">
        <v>67</v>
      </c>
      <c r="F26" s="165" t="s">
        <v>67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68</v>
      </c>
      <c r="B28" s="124"/>
      <c r="C28" s="164"/>
      <c r="D28" s="165" t="s">
        <v>69</v>
      </c>
      <c r="E28" s="164"/>
      <c r="F28" s="169" t="s">
        <v>69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11</v>
      </c>
      <c r="B30" s="173"/>
      <c r="C30" s="174">
        <v>15</v>
      </c>
      <c r="D30" s="173" t="s">
        <v>70</v>
      </c>
      <c r="E30" s="175"/>
      <c r="F30" s="332">
        <f>C23-F32</f>
        <v>0</v>
      </c>
      <c r="G30" s="333"/>
    </row>
    <row r="31" spans="1:7" ht="12.75">
      <c r="A31" s="172" t="s">
        <v>71</v>
      </c>
      <c r="B31" s="173"/>
      <c r="C31" s="174">
        <f>C30</f>
        <v>15</v>
      </c>
      <c r="D31" s="173" t="s">
        <v>72</v>
      </c>
      <c r="E31" s="175"/>
      <c r="F31" s="332">
        <f>ROUND(PRODUCT(F30,C31/100),0)</f>
        <v>0</v>
      </c>
      <c r="G31" s="333"/>
    </row>
    <row r="32" spans="1:7" ht="12.75">
      <c r="A32" s="172" t="s">
        <v>11</v>
      </c>
      <c r="B32" s="173"/>
      <c r="C32" s="174">
        <v>0</v>
      </c>
      <c r="D32" s="173" t="s">
        <v>72</v>
      </c>
      <c r="E32" s="175"/>
      <c r="F32" s="332">
        <v>0</v>
      </c>
      <c r="G32" s="333"/>
    </row>
    <row r="33" spans="1:7" ht="12.75">
      <c r="A33" s="172" t="s">
        <v>71</v>
      </c>
      <c r="B33" s="176"/>
      <c r="C33" s="177">
        <f>C32</f>
        <v>0</v>
      </c>
      <c r="D33" s="173" t="s">
        <v>72</v>
      </c>
      <c r="E33" s="150"/>
      <c r="F33" s="332">
        <f>ROUND(PRODUCT(F32,C33/100),0)</f>
        <v>0</v>
      </c>
      <c r="G33" s="333"/>
    </row>
    <row r="34" spans="1:7" s="181" customFormat="1" ht="19.5" customHeight="1" thickBot="1">
      <c r="A34" s="178" t="s">
        <v>73</v>
      </c>
      <c r="B34" s="179"/>
      <c r="C34" s="179"/>
      <c r="D34" s="179"/>
      <c r="E34" s="180"/>
      <c r="F34" s="334">
        <f>ROUND(SUM(F30:F33),0)</f>
        <v>0</v>
      </c>
      <c r="G34" s="335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36"/>
      <c r="C37" s="336"/>
      <c r="D37" s="336"/>
      <c r="E37" s="336"/>
      <c r="F37" s="336"/>
      <c r="G37" s="336"/>
      <c r="H37" s="1" t="s">
        <v>1</v>
      </c>
    </row>
    <row r="38" spans="1:8" ht="12.75" customHeight="1">
      <c r="A38" s="182"/>
      <c r="B38" s="336"/>
      <c r="C38" s="336"/>
      <c r="D38" s="336"/>
      <c r="E38" s="336"/>
      <c r="F38" s="336"/>
      <c r="G38" s="336"/>
      <c r="H38" s="1" t="s">
        <v>1</v>
      </c>
    </row>
    <row r="39" spans="1:8" ht="12.75">
      <c r="A39" s="182"/>
      <c r="B39" s="336"/>
      <c r="C39" s="336"/>
      <c r="D39" s="336"/>
      <c r="E39" s="336"/>
      <c r="F39" s="336"/>
      <c r="G39" s="336"/>
      <c r="H39" s="1" t="s">
        <v>1</v>
      </c>
    </row>
    <row r="40" spans="1:8" ht="12.75">
      <c r="A40" s="182"/>
      <c r="B40" s="336"/>
      <c r="C40" s="336"/>
      <c r="D40" s="336"/>
      <c r="E40" s="336"/>
      <c r="F40" s="336"/>
      <c r="G40" s="336"/>
      <c r="H40" s="1" t="s">
        <v>1</v>
      </c>
    </row>
    <row r="41" spans="1:8" ht="12.75">
      <c r="A41" s="182"/>
      <c r="B41" s="336"/>
      <c r="C41" s="336"/>
      <c r="D41" s="336"/>
      <c r="E41" s="336"/>
      <c r="F41" s="336"/>
      <c r="G41" s="336"/>
      <c r="H41" s="1" t="s">
        <v>1</v>
      </c>
    </row>
    <row r="42" spans="1:8" ht="12.75">
      <c r="A42" s="182"/>
      <c r="B42" s="336"/>
      <c r="C42" s="336"/>
      <c r="D42" s="336"/>
      <c r="E42" s="336"/>
      <c r="F42" s="336"/>
      <c r="G42" s="336"/>
      <c r="H42" s="1" t="s">
        <v>1</v>
      </c>
    </row>
    <row r="43" spans="1:8" ht="12.75">
      <c r="A43" s="182"/>
      <c r="B43" s="336"/>
      <c r="C43" s="336"/>
      <c r="D43" s="336"/>
      <c r="E43" s="336"/>
      <c r="F43" s="336"/>
      <c r="G43" s="336"/>
      <c r="H43" s="1" t="s">
        <v>1</v>
      </c>
    </row>
    <row r="44" spans="1:8" ht="12.75" customHeight="1">
      <c r="A44" s="182"/>
      <c r="B44" s="336"/>
      <c r="C44" s="336"/>
      <c r="D44" s="336"/>
      <c r="E44" s="336"/>
      <c r="F44" s="336"/>
      <c r="G44" s="336"/>
      <c r="H44" s="1" t="s">
        <v>1</v>
      </c>
    </row>
    <row r="45" spans="1:8" ht="12.75" customHeight="1">
      <c r="A45" s="182"/>
      <c r="B45" s="336"/>
      <c r="C45" s="336"/>
      <c r="D45" s="336"/>
      <c r="E45" s="336"/>
      <c r="F45" s="336"/>
      <c r="G45" s="336"/>
      <c r="H45" s="1" t="s">
        <v>1</v>
      </c>
    </row>
    <row r="46" spans="2:7" ht="12.75">
      <c r="B46" s="331"/>
      <c r="C46" s="331"/>
      <c r="D46" s="331"/>
      <c r="E46" s="331"/>
      <c r="F46" s="331"/>
      <c r="G46" s="331"/>
    </row>
    <row r="47" spans="2:7" ht="12.75">
      <c r="B47" s="331"/>
      <c r="C47" s="331"/>
      <c r="D47" s="331"/>
      <c r="E47" s="331"/>
      <c r="F47" s="331"/>
      <c r="G47" s="331"/>
    </row>
    <row r="48" spans="2:7" ht="12.75">
      <c r="B48" s="331"/>
      <c r="C48" s="331"/>
      <c r="D48" s="331"/>
      <c r="E48" s="331"/>
      <c r="F48" s="331"/>
      <c r="G48" s="331"/>
    </row>
    <row r="49" spans="2:7" ht="12.75">
      <c r="B49" s="331"/>
      <c r="C49" s="331"/>
      <c r="D49" s="331"/>
      <c r="E49" s="331"/>
      <c r="F49" s="331"/>
      <c r="G49" s="331"/>
    </row>
    <row r="50" spans="2:7" ht="12.75">
      <c r="B50" s="331"/>
      <c r="C50" s="331"/>
      <c r="D50" s="331"/>
      <c r="E50" s="331"/>
      <c r="F50" s="331"/>
      <c r="G50" s="331"/>
    </row>
    <row r="51" spans="2:7" ht="12.75">
      <c r="B51" s="331"/>
      <c r="C51" s="331"/>
      <c r="D51" s="331"/>
      <c r="E51" s="331"/>
      <c r="F51" s="331"/>
      <c r="G51" s="33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78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37" t="s">
        <v>2</v>
      </c>
      <c r="B1" s="338"/>
      <c r="C1" s="183" t="s">
        <v>106</v>
      </c>
      <c r="D1" s="184"/>
      <c r="E1" s="185"/>
      <c r="F1" s="184"/>
      <c r="G1" s="186" t="s">
        <v>75</v>
      </c>
      <c r="H1" s="187" t="s">
        <v>133</v>
      </c>
      <c r="I1" s="188"/>
    </row>
    <row r="2" spans="1:9" ht="13.8" thickBot="1">
      <c r="A2" s="339" t="s">
        <v>76</v>
      </c>
      <c r="B2" s="340"/>
      <c r="C2" s="189" t="s">
        <v>2071</v>
      </c>
      <c r="D2" s="190"/>
      <c r="E2" s="191"/>
      <c r="F2" s="190"/>
      <c r="G2" s="341" t="s">
        <v>2070</v>
      </c>
      <c r="H2" s="342"/>
      <c r="I2" s="343"/>
    </row>
    <row r="3" ht="13.8" thickTop="1">
      <c r="F3" s="124"/>
    </row>
    <row r="4" spans="1:9" ht="19.5" customHeight="1">
      <c r="A4" s="192" t="s">
        <v>77</v>
      </c>
      <c r="B4" s="193"/>
      <c r="C4" s="193"/>
      <c r="D4" s="193"/>
      <c r="E4" s="194"/>
      <c r="F4" s="193"/>
      <c r="G4" s="193"/>
      <c r="H4" s="193"/>
      <c r="I4" s="193"/>
    </row>
    <row r="5" ht="13.8" thickBot="1"/>
    <row r="6" spans="1:9" s="124" customFormat="1" ht="13.8" thickBot="1">
      <c r="A6" s="195"/>
      <c r="B6" s="196" t="s">
        <v>78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ht="12.75">
      <c r="A7" s="291" t="str">
        <f>'03 201812,k Pol'!B7</f>
        <v>3</v>
      </c>
      <c r="B7" s="62" t="str">
        <f>'03 201812,k Pol'!C7</f>
        <v>Svislé a kompletní konstrukce</v>
      </c>
      <c r="D7" s="201"/>
      <c r="E7" s="292">
        <f>'03 201812,k Pol'!BA10</f>
        <v>0</v>
      </c>
      <c r="F7" s="293">
        <f>'03 201812,k Pol'!BB10</f>
        <v>0</v>
      </c>
      <c r="G7" s="293">
        <f>'03 201812,k Pol'!BC10</f>
        <v>0</v>
      </c>
      <c r="H7" s="293">
        <f>'03 201812,k Pol'!BD10</f>
        <v>0</v>
      </c>
      <c r="I7" s="294">
        <f>'03 201812,k Pol'!BE10</f>
        <v>0</v>
      </c>
    </row>
    <row r="8" spans="1:9" s="124" customFormat="1" ht="12.75">
      <c r="A8" s="291" t="str">
        <f>'03 201812,k Pol'!B11</f>
        <v>61</v>
      </c>
      <c r="B8" s="62" t="str">
        <f>'03 201812,k Pol'!C11</f>
        <v>Upravy povrchů vnitřní</v>
      </c>
      <c r="D8" s="201"/>
      <c r="E8" s="292">
        <f>'03 201812,k Pol'!BA13</f>
        <v>0</v>
      </c>
      <c r="F8" s="293">
        <f>'03 201812,k Pol'!BB13</f>
        <v>0</v>
      </c>
      <c r="G8" s="293">
        <f>'03 201812,k Pol'!BC13</f>
        <v>0</v>
      </c>
      <c r="H8" s="293">
        <f>'03 201812,k Pol'!BD13</f>
        <v>0</v>
      </c>
      <c r="I8" s="294">
        <f>'03 201812,k Pol'!BE13</f>
        <v>0</v>
      </c>
    </row>
    <row r="9" spans="1:9" s="124" customFormat="1" ht="12.75">
      <c r="A9" s="291" t="str">
        <f>'03 201812,k Pol'!B14</f>
        <v>97</v>
      </c>
      <c r="B9" s="62" t="str">
        <f>'03 201812,k Pol'!C14</f>
        <v>Prorážení otvorů</v>
      </c>
      <c r="D9" s="201"/>
      <c r="E9" s="292">
        <f>'03 201812,k Pol'!BA17</f>
        <v>0</v>
      </c>
      <c r="F9" s="293">
        <f>'03 201812,k Pol'!BB17</f>
        <v>0</v>
      </c>
      <c r="G9" s="293">
        <f>'03 201812,k Pol'!BC17</f>
        <v>0</v>
      </c>
      <c r="H9" s="293">
        <f>'03 201812,k Pol'!BD17</f>
        <v>0</v>
      </c>
      <c r="I9" s="294">
        <f>'03 201812,k Pol'!BE17</f>
        <v>0</v>
      </c>
    </row>
    <row r="10" spans="1:9" s="124" customFormat="1" ht="12.75">
      <c r="A10" s="291" t="str">
        <f>'03 201812,k Pol'!B18</f>
        <v>99</v>
      </c>
      <c r="B10" s="62" t="str">
        <f>'03 201812,k Pol'!C18</f>
        <v>Staveništní přesun hmot</v>
      </c>
      <c r="D10" s="201"/>
      <c r="E10" s="292">
        <f>'03 201812,k Pol'!BA20</f>
        <v>0</v>
      </c>
      <c r="F10" s="293">
        <f>'03 201812,k Pol'!BB20</f>
        <v>0</v>
      </c>
      <c r="G10" s="293">
        <f>'03 201812,k Pol'!BC20</f>
        <v>0</v>
      </c>
      <c r="H10" s="293">
        <f>'03 201812,k Pol'!BD20</f>
        <v>0</v>
      </c>
      <c r="I10" s="294">
        <f>'03 201812,k Pol'!BE20</f>
        <v>0</v>
      </c>
    </row>
    <row r="11" spans="1:9" s="124" customFormat="1" ht="12.75">
      <c r="A11" s="291" t="str">
        <f>'03 201812,k Pol'!B21</f>
        <v>713</v>
      </c>
      <c r="B11" s="62" t="str">
        <f>'03 201812,k Pol'!C21</f>
        <v>Izolace tepelné</v>
      </c>
      <c r="D11" s="201"/>
      <c r="E11" s="292">
        <f>'03 201812,k Pol'!BA40</f>
        <v>0</v>
      </c>
      <c r="F11" s="293">
        <f>'03 201812,k Pol'!BB40</f>
        <v>0</v>
      </c>
      <c r="G11" s="293">
        <f>'03 201812,k Pol'!BC40</f>
        <v>0</v>
      </c>
      <c r="H11" s="293">
        <f>'03 201812,k Pol'!BD40</f>
        <v>0</v>
      </c>
      <c r="I11" s="294">
        <f>'03 201812,k Pol'!BE40</f>
        <v>0</v>
      </c>
    </row>
    <row r="12" spans="1:9" s="124" customFormat="1" ht="12.75">
      <c r="A12" s="291" t="str">
        <f>'03 201812,k Pol'!B41</f>
        <v>723</v>
      </c>
      <c r="B12" s="62" t="str">
        <f>'03 201812,k Pol'!C41</f>
        <v>Vnitřní plynovod</v>
      </c>
      <c r="D12" s="201"/>
      <c r="E12" s="292">
        <f>'03 201812,k Pol'!BA48</f>
        <v>0</v>
      </c>
      <c r="F12" s="293">
        <f>'03 201812,k Pol'!BB48</f>
        <v>0</v>
      </c>
      <c r="G12" s="293">
        <f>'03 201812,k Pol'!BC48</f>
        <v>0</v>
      </c>
      <c r="H12" s="293">
        <f>'03 201812,k Pol'!BD48</f>
        <v>0</v>
      </c>
      <c r="I12" s="294">
        <f>'03 201812,k Pol'!BE48</f>
        <v>0</v>
      </c>
    </row>
    <row r="13" spans="1:9" s="124" customFormat="1" ht="12.75">
      <c r="A13" s="291" t="str">
        <f>'03 201812,k Pol'!B49</f>
        <v>731</v>
      </c>
      <c r="B13" s="62" t="str">
        <f>'03 201812,k Pol'!C49</f>
        <v>Kotelny</v>
      </c>
      <c r="D13" s="201"/>
      <c r="E13" s="292">
        <f>'03 201812,k Pol'!BA99</f>
        <v>0</v>
      </c>
      <c r="F13" s="293">
        <f>'03 201812,k Pol'!BB99</f>
        <v>0</v>
      </c>
      <c r="G13" s="293">
        <f>'03 201812,k Pol'!BC99</f>
        <v>0</v>
      </c>
      <c r="H13" s="293">
        <f>'03 201812,k Pol'!BD99</f>
        <v>0</v>
      </c>
      <c r="I13" s="294">
        <f>'03 201812,k Pol'!BE99</f>
        <v>0</v>
      </c>
    </row>
    <row r="14" spans="1:9" s="124" customFormat="1" ht="12.75">
      <c r="A14" s="291" t="str">
        <f>'03 201812,k Pol'!B100</f>
        <v>732</v>
      </c>
      <c r="B14" s="62" t="str">
        <f>'03 201812,k Pol'!C100</f>
        <v>Strojovny</v>
      </c>
      <c r="D14" s="201"/>
      <c r="E14" s="292">
        <f>'03 201812,k Pol'!BA196</f>
        <v>0</v>
      </c>
      <c r="F14" s="293">
        <f>'03 201812,k Pol'!BB196</f>
        <v>0</v>
      </c>
      <c r="G14" s="293">
        <f>'03 201812,k Pol'!BC196</f>
        <v>0</v>
      </c>
      <c r="H14" s="293">
        <f>'03 201812,k Pol'!BD196</f>
        <v>0</v>
      </c>
      <c r="I14" s="294">
        <f>'03 201812,k Pol'!BE196</f>
        <v>0</v>
      </c>
    </row>
    <row r="15" spans="1:9" s="124" customFormat="1" ht="12.75">
      <c r="A15" s="291" t="str">
        <f>'03 201812,k Pol'!B197</f>
        <v>733</v>
      </c>
      <c r="B15" s="62" t="str">
        <f>'03 201812,k Pol'!C197</f>
        <v>Rozvod potrubí</v>
      </c>
      <c r="D15" s="201"/>
      <c r="E15" s="292">
        <f>'03 201812,k Pol'!BA269</f>
        <v>0</v>
      </c>
      <c r="F15" s="293">
        <f>'03 201812,k Pol'!BB269</f>
        <v>0</v>
      </c>
      <c r="G15" s="293">
        <f>'03 201812,k Pol'!BC269</f>
        <v>0</v>
      </c>
      <c r="H15" s="293">
        <f>'03 201812,k Pol'!BD269</f>
        <v>0</v>
      </c>
      <c r="I15" s="294">
        <f>'03 201812,k Pol'!BE269</f>
        <v>0</v>
      </c>
    </row>
    <row r="16" spans="1:9" s="124" customFormat="1" ht="12.75">
      <c r="A16" s="291" t="str">
        <f>'03 201812,k Pol'!B270</f>
        <v>734</v>
      </c>
      <c r="B16" s="62" t="str">
        <f>'03 201812,k Pol'!C270</f>
        <v>Armatury</v>
      </c>
      <c r="D16" s="201"/>
      <c r="E16" s="292">
        <f>'03 201812,k Pol'!BA338</f>
        <v>0</v>
      </c>
      <c r="F16" s="293">
        <f>'03 201812,k Pol'!BB338</f>
        <v>0</v>
      </c>
      <c r="G16" s="293">
        <f>'03 201812,k Pol'!BC338</f>
        <v>0</v>
      </c>
      <c r="H16" s="293">
        <f>'03 201812,k Pol'!BD338</f>
        <v>0</v>
      </c>
      <c r="I16" s="294">
        <f>'03 201812,k Pol'!BE338</f>
        <v>0</v>
      </c>
    </row>
    <row r="17" spans="1:9" s="124" customFormat="1" ht="12.75">
      <c r="A17" s="291" t="str">
        <f>'03 201812,k Pol'!B339</f>
        <v>735</v>
      </c>
      <c r="B17" s="62" t="str">
        <f>'03 201812,k Pol'!C339</f>
        <v>Otopná tělesa</v>
      </c>
      <c r="D17" s="201"/>
      <c r="E17" s="292">
        <f>'03 201812,k Pol'!BA410</f>
        <v>0</v>
      </c>
      <c r="F17" s="293">
        <f>'03 201812,k Pol'!BB410</f>
        <v>0</v>
      </c>
      <c r="G17" s="293">
        <f>'03 201812,k Pol'!BC410</f>
        <v>0</v>
      </c>
      <c r="H17" s="293">
        <f>'03 201812,k Pol'!BD410</f>
        <v>0</v>
      </c>
      <c r="I17" s="294">
        <f>'03 201812,k Pol'!BE410</f>
        <v>0</v>
      </c>
    </row>
    <row r="18" spans="1:9" s="124" customFormat="1" ht="12.75">
      <c r="A18" s="291" t="str">
        <f>'03 201812,k Pol'!B411</f>
        <v>783</v>
      </c>
      <c r="B18" s="62" t="str">
        <f>'03 201812,k Pol'!C411</f>
        <v>Nátěry</v>
      </c>
      <c r="D18" s="201"/>
      <c r="E18" s="292">
        <f>'03 201812,k Pol'!BA414</f>
        <v>0</v>
      </c>
      <c r="F18" s="293">
        <f>'03 201812,k Pol'!BB414</f>
        <v>0</v>
      </c>
      <c r="G18" s="293">
        <f>'03 201812,k Pol'!BC414</f>
        <v>0</v>
      </c>
      <c r="H18" s="293">
        <f>'03 201812,k Pol'!BD414</f>
        <v>0</v>
      </c>
      <c r="I18" s="294">
        <f>'03 201812,k Pol'!BE414</f>
        <v>0</v>
      </c>
    </row>
    <row r="19" spans="1:9" s="124" customFormat="1" ht="12.75">
      <c r="A19" s="291" t="str">
        <f>'03 201812,k Pol'!B415</f>
        <v>M21</v>
      </c>
      <c r="B19" s="62" t="str">
        <f>'03 201812,k Pol'!C415</f>
        <v>Elektromontáže</v>
      </c>
      <c r="D19" s="201"/>
      <c r="E19" s="292">
        <f>'03 201812,k Pol'!BA417</f>
        <v>0</v>
      </c>
      <c r="F19" s="293">
        <f>'03 201812,k Pol'!BB417</f>
        <v>0</v>
      </c>
      <c r="G19" s="293">
        <f>'03 201812,k Pol'!BC417</f>
        <v>0</v>
      </c>
      <c r="H19" s="293">
        <f>'03 201812,k Pol'!BD417</f>
        <v>0</v>
      </c>
      <c r="I19" s="294">
        <f>'03 201812,k Pol'!BE417</f>
        <v>0</v>
      </c>
    </row>
    <row r="20" spans="1:9" s="124" customFormat="1" ht="13.8" thickBot="1">
      <c r="A20" s="291" t="str">
        <f>'03 201812,k Pol'!B418</f>
        <v>D96</v>
      </c>
      <c r="B20" s="62" t="str">
        <f>'03 201812,k Pol'!C418</f>
        <v>Přesuny suti a vybouraných hmot</v>
      </c>
      <c r="D20" s="201"/>
      <c r="E20" s="292">
        <f>'03 201812,k Pol'!BA427</f>
        <v>0</v>
      </c>
      <c r="F20" s="293">
        <f>'03 201812,k Pol'!BB427</f>
        <v>0</v>
      </c>
      <c r="G20" s="293">
        <f>'03 201812,k Pol'!BC427</f>
        <v>0</v>
      </c>
      <c r="H20" s="293">
        <f>'03 201812,k Pol'!BD427</f>
        <v>0</v>
      </c>
      <c r="I20" s="294">
        <f>'03 201812,k Pol'!BE427</f>
        <v>0</v>
      </c>
    </row>
    <row r="21" spans="1:9" s="14" customFormat="1" ht="13.8" thickBot="1">
      <c r="A21" s="202"/>
      <c r="B21" s="203" t="s">
        <v>79</v>
      </c>
      <c r="C21" s="203"/>
      <c r="D21" s="204"/>
      <c r="E21" s="205">
        <f>SUM(E7:E20)</f>
        <v>0</v>
      </c>
      <c r="F21" s="206">
        <f>SUM(F7:F20)</f>
        <v>0</v>
      </c>
      <c r="G21" s="206">
        <f>SUM(G7:G20)</f>
        <v>0</v>
      </c>
      <c r="H21" s="206">
        <f>SUM(H7:H20)</f>
        <v>0</v>
      </c>
      <c r="I21" s="207">
        <f>SUM(I7:I20)</f>
        <v>0</v>
      </c>
    </row>
    <row r="22" spans="1:9" ht="12.75">
      <c r="A22" s="124"/>
      <c r="B22" s="124"/>
      <c r="C22" s="124"/>
      <c r="D22" s="124"/>
      <c r="E22" s="124"/>
      <c r="F22" s="124"/>
      <c r="G22" s="124"/>
      <c r="H22" s="124"/>
      <c r="I22" s="124"/>
    </row>
    <row r="23" spans="1:57" ht="19.5" customHeight="1">
      <c r="A23" s="193" t="s">
        <v>80</v>
      </c>
      <c r="B23" s="193"/>
      <c r="C23" s="193"/>
      <c r="D23" s="193"/>
      <c r="E23" s="193"/>
      <c r="F23" s="193"/>
      <c r="G23" s="208"/>
      <c r="H23" s="193"/>
      <c r="I23" s="193"/>
      <c r="BA23" s="130"/>
      <c r="BB23" s="130"/>
      <c r="BC23" s="130"/>
      <c r="BD23" s="130"/>
      <c r="BE23" s="130"/>
    </row>
    <row r="24" ht="13.8" thickBot="1"/>
    <row r="25" spans="1:9" ht="12.75">
      <c r="A25" s="159" t="s">
        <v>81</v>
      </c>
      <c r="B25" s="160"/>
      <c r="C25" s="160"/>
      <c r="D25" s="209"/>
      <c r="E25" s="210" t="s">
        <v>82</v>
      </c>
      <c r="F25" s="211" t="s">
        <v>12</v>
      </c>
      <c r="G25" s="212" t="s">
        <v>83</v>
      </c>
      <c r="H25" s="213"/>
      <c r="I25" s="214" t="s">
        <v>82</v>
      </c>
    </row>
    <row r="26" spans="1:53" ht="12.75">
      <c r="A26" s="153"/>
      <c r="B26" s="144"/>
      <c r="C26" s="144"/>
      <c r="D26" s="215"/>
      <c r="E26" s="216"/>
      <c r="F26" s="217"/>
      <c r="G26" s="218">
        <f>CHOOSE(BA26+1,E21+F21,E21+F21+H21,E21+F21+G21+H21,E21,F21,H21,G21,H21+G21,0)</f>
        <v>0</v>
      </c>
      <c r="H26" s="219"/>
      <c r="I26" s="220">
        <f>E26+F26*G26/100</f>
        <v>0</v>
      </c>
      <c r="BA26" s="1">
        <v>8</v>
      </c>
    </row>
    <row r="27" spans="1:9" ht="13.8" thickBot="1">
      <c r="A27" s="221"/>
      <c r="B27" s="222" t="s">
        <v>84</v>
      </c>
      <c r="C27" s="223"/>
      <c r="D27" s="224"/>
      <c r="E27" s="225"/>
      <c r="F27" s="226"/>
      <c r="G27" s="226"/>
      <c r="H27" s="344">
        <f>SUM(I26:I26)</f>
        <v>0</v>
      </c>
      <c r="I27" s="345"/>
    </row>
    <row r="29" spans="2:9" ht="12.75">
      <c r="B29" s="14"/>
      <c r="F29" s="227"/>
      <c r="G29" s="228"/>
      <c r="H29" s="228"/>
      <c r="I29" s="46"/>
    </row>
    <row r="30" spans="6:9" ht="12.75">
      <c r="F30" s="227"/>
      <c r="G30" s="228"/>
      <c r="H30" s="228"/>
      <c r="I30" s="46"/>
    </row>
    <row r="31" spans="6:9" ht="12.75">
      <c r="F31" s="227"/>
      <c r="G31" s="228"/>
      <c r="H31" s="228"/>
      <c r="I31" s="46"/>
    </row>
    <row r="32" spans="6:9" ht="12.75">
      <c r="F32" s="227"/>
      <c r="G32" s="228"/>
      <c r="H32" s="228"/>
      <c r="I32" s="46"/>
    </row>
    <row r="33" spans="6:9" ht="12.75">
      <c r="F33" s="227"/>
      <c r="G33" s="228"/>
      <c r="H33" s="228"/>
      <c r="I33" s="46"/>
    </row>
    <row r="34" spans="6:9" ht="12.75">
      <c r="F34" s="227"/>
      <c r="G34" s="228"/>
      <c r="H34" s="228"/>
      <c r="I34" s="46"/>
    </row>
    <row r="35" spans="6:9" ht="12.75">
      <c r="F35" s="227"/>
      <c r="G35" s="228"/>
      <c r="H35" s="228"/>
      <c r="I35" s="46"/>
    </row>
    <row r="36" spans="6:9" ht="12.75">
      <c r="F36" s="227"/>
      <c r="G36" s="228"/>
      <c r="H36" s="228"/>
      <c r="I36" s="46"/>
    </row>
    <row r="37" spans="6:9" ht="12.75">
      <c r="F37" s="227"/>
      <c r="G37" s="228"/>
      <c r="H37" s="228"/>
      <c r="I37" s="46"/>
    </row>
    <row r="38" spans="6:9" ht="12.75">
      <c r="F38" s="227"/>
      <c r="G38" s="228"/>
      <c r="H38" s="228"/>
      <c r="I38" s="46"/>
    </row>
    <row r="39" spans="6:9" ht="12.75">
      <c r="F39" s="227"/>
      <c r="G39" s="228"/>
      <c r="H39" s="228"/>
      <c r="I39" s="46"/>
    </row>
    <row r="40" spans="6:9" ht="12.75">
      <c r="F40" s="227"/>
      <c r="G40" s="228"/>
      <c r="H40" s="228"/>
      <c r="I40" s="46"/>
    </row>
    <row r="41" spans="6:9" ht="12.75">
      <c r="F41" s="227"/>
      <c r="G41" s="228"/>
      <c r="H41" s="228"/>
      <c r="I41" s="46"/>
    </row>
    <row r="42" spans="6:9" ht="12.75">
      <c r="F42" s="227"/>
      <c r="G42" s="228"/>
      <c r="H42" s="228"/>
      <c r="I42" s="46"/>
    </row>
    <row r="43" spans="6:9" ht="12.75">
      <c r="F43" s="227"/>
      <c r="G43" s="228"/>
      <c r="H43" s="228"/>
      <c r="I43" s="46"/>
    </row>
    <row r="44" spans="6:9" ht="12.75">
      <c r="F44" s="227"/>
      <c r="G44" s="228"/>
      <c r="H44" s="228"/>
      <c r="I44" s="46"/>
    </row>
    <row r="45" spans="6:9" ht="12.75">
      <c r="F45" s="227"/>
      <c r="G45" s="228"/>
      <c r="H45" s="228"/>
      <c r="I45" s="46"/>
    </row>
    <row r="46" spans="6:9" ht="12.75">
      <c r="F46" s="227"/>
      <c r="G46" s="228"/>
      <c r="H46" s="228"/>
      <c r="I46" s="46"/>
    </row>
    <row r="47" spans="6:9" ht="12.75">
      <c r="F47" s="227"/>
      <c r="G47" s="228"/>
      <c r="H47" s="228"/>
      <c r="I47" s="46"/>
    </row>
    <row r="48" spans="6:9" ht="12.75">
      <c r="F48" s="227"/>
      <c r="G48" s="228"/>
      <c r="H48" s="228"/>
      <c r="I48" s="46"/>
    </row>
    <row r="49" spans="6:9" ht="12.75"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  <row r="66" spans="6:9" ht="12.75">
      <c r="F66" s="227"/>
      <c r="G66" s="228"/>
      <c r="H66" s="228"/>
      <c r="I66" s="46"/>
    </row>
    <row r="67" spans="6:9" ht="12.75">
      <c r="F67" s="227"/>
      <c r="G67" s="228"/>
      <c r="H67" s="228"/>
      <c r="I67" s="46"/>
    </row>
    <row r="68" spans="6:9" ht="12.75">
      <c r="F68" s="227"/>
      <c r="G68" s="228"/>
      <c r="H68" s="228"/>
      <c r="I68" s="46"/>
    </row>
    <row r="69" spans="6:9" ht="12.75">
      <c r="F69" s="227"/>
      <c r="G69" s="228"/>
      <c r="H69" s="228"/>
      <c r="I69" s="46"/>
    </row>
    <row r="70" spans="6:9" ht="12.75">
      <c r="F70" s="227"/>
      <c r="G70" s="228"/>
      <c r="H70" s="228"/>
      <c r="I70" s="46"/>
    </row>
    <row r="71" spans="6:9" ht="12.75">
      <c r="F71" s="227"/>
      <c r="G71" s="228"/>
      <c r="H71" s="228"/>
      <c r="I71" s="46"/>
    </row>
    <row r="72" spans="6:9" ht="12.75">
      <c r="F72" s="227"/>
      <c r="G72" s="228"/>
      <c r="H72" s="228"/>
      <c r="I72" s="46"/>
    </row>
    <row r="73" spans="6:9" ht="12.75">
      <c r="F73" s="227"/>
      <c r="G73" s="228"/>
      <c r="H73" s="228"/>
      <c r="I73" s="46"/>
    </row>
    <row r="74" spans="6:9" ht="12.75">
      <c r="F74" s="227"/>
      <c r="G74" s="228"/>
      <c r="H74" s="228"/>
      <c r="I74" s="46"/>
    </row>
    <row r="75" spans="6:9" ht="12.75">
      <c r="F75" s="227"/>
      <c r="G75" s="228"/>
      <c r="H75" s="228"/>
      <c r="I75" s="46"/>
    </row>
    <row r="76" spans="6:9" ht="12.75">
      <c r="F76" s="227"/>
      <c r="G76" s="228"/>
      <c r="H76" s="228"/>
      <c r="I76" s="46"/>
    </row>
    <row r="77" spans="6:9" ht="12.75">
      <c r="F77" s="227"/>
      <c r="G77" s="228"/>
      <c r="H77" s="228"/>
      <c r="I77" s="46"/>
    </row>
    <row r="78" spans="6:9" ht="12.75">
      <c r="F78" s="227"/>
      <c r="G78" s="228"/>
      <c r="H78" s="228"/>
      <c r="I78" s="46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B500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29" customWidth="1"/>
    <col min="2" max="2" width="11.50390625" style="229" customWidth="1"/>
    <col min="3" max="3" width="40.50390625" style="229" customWidth="1"/>
    <col min="4" max="4" width="5.50390625" style="229" customWidth="1"/>
    <col min="5" max="5" width="8.50390625" style="239" customWidth="1"/>
    <col min="6" max="6" width="9.875" style="229" customWidth="1"/>
    <col min="7" max="7" width="13.875" style="229" customWidth="1"/>
    <col min="8" max="8" width="11.625" style="229" hidden="1" customWidth="1"/>
    <col min="9" max="9" width="11.50390625" style="229" hidden="1" customWidth="1"/>
    <col min="10" max="10" width="11.00390625" style="229" hidden="1" customWidth="1"/>
    <col min="11" max="11" width="10.50390625" style="229" hidden="1" customWidth="1"/>
    <col min="12" max="12" width="75.50390625" style="229" customWidth="1"/>
    <col min="13" max="13" width="45.375" style="229" customWidth="1"/>
    <col min="14" max="16384" width="9.125" style="229" customWidth="1"/>
  </cols>
  <sheetData>
    <row r="1" spans="1:7" ht="15.6">
      <c r="A1" s="349" t="s">
        <v>103</v>
      </c>
      <c r="B1" s="349"/>
      <c r="C1" s="349"/>
      <c r="D1" s="349"/>
      <c r="E1" s="349"/>
      <c r="F1" s="349"/>
      <c r="G1" s="349"/>
    </row>
    <row r="2" spans="2:7" ht="14.25" customHeight="1" thickBot="1">
      <c r="B2" s="230"/>
      <c r="C2" s="231"/>
      <c r="D2" s="231"/>
      <c r="E2" s="232"/>
      <c r="F2" s="231"/>
      <c r="G2" s="231"/>
    </row>
    <row r="3" spans="1:7" ht="13.8" thickTop="1">
      <c r="A3" s="337" t="s">
        <v>2</v>
      </c>
      <c r="B3" s="338"/>
      <c r="C3" s="183" t="s">
        <v>106</v>
      </c>
      <c r="D3" s="233"/>
      <c r="E3" s="234" t="s">
        <v>85</v>
      </c>
      <c r="F3" s="235" t="str">
        <f>'03 201812,k Rek'!H1</f>
        <v>2018/12,k</v>
      </c>
      <c r="G3" s="236"/>
    </row>
    <row r="4" spans="1:7" ht="13.8" thickBot="1">
      <c r="A4" s="350" t="s">
        <v>76</v>
      </c>
      <c r="B4" s="340"/>
      <c r="C4" s="189" t="s">
        <v>2071</v>
      </c>
      <c r="D4" s="237"/>
      <c r="E4" s="351" t="str">
        <f>'03 201812,k Rek'!G2</f>
        <v>Ústřední vytápění</v>
      </c>
      <c r="F4" s="352"/>
      <c r="G4" s="353"/>
    </row>
    <row r="5" spans="1:7" ht="13.8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190</v>
      </c>
      <c r="C7" s="248" t="s">
        <v>191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2072</v>
      </c>
      <c r="C8" s="259" t="s">
        <v>2073</v>
      </c>
      <c r="D8" s="260" t="s">
        <v>195</v>
      </c>
      <c r="E8" s="261">
        <v>8</v>
      </c>
      <c r="F8" s="261">
        <v>0</v>
      </c>
      <c r="G8" s="262">
        <f>E8*F8</f>
        <v>0</v>
      </c>
      <c r="H8" s="263">
        <v>0.00053</v>
      </c>
      <c r="I8" s="264">
        <f>E8*H8</f>
        <v>0.00424</v>
      </c>
      <c r="J8" s="263"/>
      <c r="K8" s="264">
        <f>E8*J8</f>
        <v>0</v>
      </c>
      <c r="O8" s="256">
        <v>2</v>
      </c>
      <c r="AA8" s="229">
        <v>3</v>
      </c>
      <c r="AB8" s="229">
        <v>1</v>
      </c>
      <c r="AC8" s="229">
        <v>388412527</v>
      </c>
      <c r="AZ8" s="229">
        <v>1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6">
        <v>3</v>
      </c>
      <c r="CB8" s="256">
        <v>1</v>
      </c>
    </row>
    <row r="9" spans="1:15" ht="12.75">
      <c r="A9" s="265"/>
      <c r="B9" s="269"/>
      <c r="C9" s="354" t="s">
        <v>2074</v>
      </c>
      <c r="D9" s="355"/>
      <c r="E9" s="270">
        <v>8</v>
      </c>
      <c r="F9" s="271"/>
      <c r="G9" s="272"/>
      <c r="H9" s="273"/>
      <c r="I9" s="267"/>
      <c r="J9" s="274"/>
      <c r="K9" s="267"/>
      <c r="M9" s="268">
        <v>8</v>
      </c>
      <c r="O9" s="256"/>
    </row>
    <row r="10" spans="1:57" ht="12.75">
      <c r="A10" s="275"/>
      <c r="B10" s="276" t="s">
        <v>101</v>
      </c>
      <c r="C10" s="277" t="s">
        <v>192</v>
      </c>
      <c r="D10" s="278"/>
      <c r="E10" s="279"/>
      <c r="F10" s="280"/>
      <c r="G10" s="281">
        <f>SUM(G7:G9)</f>
        <v>0</v>
      </c>
      <c r="H10" s="282"/>
      <c r="I10" s="283">
        <f>SUM(I7:I9)</f>
        <v>0.00424</v>
      </c>
      <c r="J10" s="282"/>
      <c r="K10" s="283">
        <f>SUM(K7:K9)</f>
        <v>0</v>
      </c>
      <c r="O10" s="256">
        <v>4</v>
      </c>
      <c r="BA10" s="284">
        <f>SUM(BA7:BA9)</f>
        <v>0</v>
      </c>
      <c r="BB10" s="284">
        <f>SUM(BB7:BB9)</f>
        <v>0</v>
      </c>
      <c r="BC10" s="284">
        <f>SUM(BC7:BC9)</f>
        <v>0</v>
      </c>
      <c r="BD10" s="284">
        <f>SUM(BD7:BD9)</f>
        <v>0</v>
      </c>
      <c r="BE10" s="284">
        <f>SUM(BE7:BE9)</f>
        <v>0</v>
      </c>
    </row>
    <row r="11" spans="1:15" ht="12.75">
      <c r="A11" s="246" t="s">
        <v>97</v>
      </c>
      <c r="B11" s="247" t="s">
        <v>458</v>
      </c>
      <c r="C11" s="248" t="s">
        <v>459</v>
      </c>
      <c r="D11" s="249"/>
      <c r="E11" s="250"/>
      <c r="F11" s="250"/>
      <c r="G11" s="251"/>
      <c r="H11" s="252"/>
      <c r="I11" s="253"/>
      <c r="J11" s="254"/>
      <c r="K11" s="255"/>
      <c r="O11" s="256">
        <v>1</v>
      </c>
    </row>
    <row r="12" spans="1:80" ht="12.75">
      <c r="A12" s="257">
        <v>2</v>
      </c>
      <c r="B12" s="258" t="s">
        <v>2075</v>
      </c>
      <c r="C12" s="259" t="s">
        <v>2076</v>
      </c>
      <c r="D12" s="260" t="s">
        <v>179</v>
      </c>
      <c r="E12" s="261">
        <v>290</v>
      </c>
      <c r="F12" s="261">
        <v>0</v>
      </c>
      <c r="G12" s="262">
        <f>E12*F12</f>
        <v>0</v>
      </c>
      <c r="H12" s="263">
        <v>0.00433</v>
      </c>
      <c r="I12" s="264">
        <f>E12*H12</f>
        <v>1.2556999999999998</v>
      </c>
      <c r="J12" s="263">
        <v>0</v>
      </c>
      <c r="K12" s="264">
        <f>E12*J12</f>
        <v>0</v>
      </c>
      <c r="O12" s="256">
        <v>2</v>
      </c>
      <c r="AA12" s="229">
        <v>1</v>
      </c>
      <c r="AB12" s="229">
        <v>1</v>
      </c>
      <c r="AC12" s="229">
        <v>1</v>
      </c>
      <c r="AZ12" s="229">
        <v>1</v>
      </c>
      <c r="BA12" s="229">
        <f>IF(AZ12=1,G12,0)</f>
        <v>0</v>
      </c>
      <c r="BB12" s="229">
        <f>IF(AZ12=2,G12,0)</f>
        <v>0</v>
      </c>
      <c r="BC12" s="229">
        <f>IF(AZ12=3,G12,0)</f>
        <v>0</v>
      </c>
      <c r="BD12" s="229">
        <f>IF(AZ12=4,G12,0)</f>
        <v>0</v>
      </c>
      <c r="BE12" s="229">
        <f>IF(AZ12=5,G12,0)</f>
        <v>0</v>
      </c>
      <c r="CA12" s="256">
        <v>1</v>
      </c>
      <c r="CB12" s="256">
        <v>1</v>
      </c>
    </row>
    <row r="13" spans="1:57" ht="12.75">
      <c r="A13" s="275"/>
      <c r="B13" s="276" t="s">
        <v>101</v>
      </c>
      <c r="C13" s="277" t="s">
        <v>460</v>
      </c>
      <c r="D13" s="278"/>
      <c r="E13" s="279"/>
      <c r="F13" s="280"/>
      <c r="G13" s="281">
        <f>SUM(G11:G12)</f>
        <v>0</v>
      </c>
      <c r="H13" s="282"/>
      <c r="I13" s="283">
        <f>SUM(I11:I12)</f>
        <v>1.2556999999999998</v>
      </c>
      <c r="J13" s="282"/>
      <c r="K13" s="283">
        <f>SUM(K11:K12)</f>
        <v>0</v>
      </c>
      <c r="O13" s="256">
        <v>4</v>
      </c>
      <c r="BA13" s="284">
        <f>SUM(BA11:BA12)</f>
        <v>0</v>
      </c>
      <c r="BB13" s="284">
        <f>SUM(BB11:BB12)</f>
        <v>0</v>
      </c>
      <c r="BC13" s="284">
        <f>SUM(BC11:BC12)</f>
        <v>0</v>
      </c>
      <c r="BD13" s="284">
        <f>SUM(BD11:BD12)</f>
        <v>0</v>
      </c>
      <c r="BE13" s="284">
        <f>SUM(BE11:BE12)</f>
        <v>0</v>
      </c>
    </row>
    <row r="14" spans="1:15" ht="12.75">
      <c r="A14" s="246" t="s">
        <v>97</v>
      </c>
      <c r="B14" s="247" t="s">
        <v>884</v>
      </c>
      <c r="C14" s="248" t="s">
        <v>885</v>
      </c>
      <c r="D14" s="249"/>
      <c r="E14" s="250"/>
      <c r="F14" s="250"/>
      <c r="G14" s="251"/>
      <c r="H14" s="252"/>
      <c r="I14" s="253"/>
      <c r="J14" s="254"/>
      <c r="K14" s="255"/>
      <c r="O14" s="256">
        <v>1</v>
      </c>
    </row>
    <row r="15" spans="1:80" ht="12.75">
      <c r="A15" s="257">
        <v>3</v>
      </c>
      <c r="B15" s="258" t="s">
        <v>2077</v>
      </c>
      <c r="C15" s="259" t="s">
        <v>2078</v>
      </c>
      <c r="D15" s="260" t="s">
        <v>179</v>
      </c>
      <c r="E15" s="261">
        <v>290</v>
      </c>
      <c r="F15" s="261">
        <v>0</v>
      </c>
      <c r="G15" s="262">
        <f>E15*F15</f>
        <v>0</v>
      </c>
      <c r="H15" s="263">
        <v>0.00049</v>
      </c>
      <c r="I15" s="264">
        <f>E15*H15</f>
        <v>0.1421</v>
      </c>
      <c r="J15" s="263">
        <v>-0.004</v>
      </c>
      <c r="K15" s="264">
        <f>E15*J15</f>
        <v>-1.16</v>
      </c>
      <c r="O15" s="256">
        <v>2</v>
      </c>
      <c r="AA15" s="229">
        <v>1</v>
      </c>
      <c r="AB15" s="229">
        <v>1</v>
      </c>
      <c r="AC15" s="229">
        <v>1</v>
      </c>
      <c r="AZ15" s="229">
        <v>1</v>
      </c>
      <c r="BA15" s="229">
        <f>IF(AZ15=1,G15,0)</f>
        <v>0</v>
      </c>
      <c r="BB15" s="229">
        <f>IF(AZ15=2,G15,0)</f>
        <v>0</v>
      </c>
      <c r="BC15" s="229">
        <f>IF(AZ15=3,G15,0)</f>
        <v>0</v>
      </c>
      <c r="BD15" s="229">
        <f>IF(AZ15=4,G15,0)</f>
        <v>0</v>
      </c>
      <c r="BE15" s="229">
        <f>IF(AZ15=5,G15,0)</f>
        <v>0</v>
      </c>
      <c r="CA15" s="256">
        <v>1</v>
      </c>
      <c r="CB15" s="256">
        <v>1</v>
      </c>
    </row>
    <row r="16" spans="1:15" ht="12.75">
      <c r="A16" s="265"/>
      <c r="B16" s="269"/>
      <c r="C16" s="354" t="s">
        <v>2079</v>
      </c>
      <c r="D16" s="355"/>
      <c r="E16" s="270">
        <v>290</v>
      </c>
      <c r="F16" s="271"/>
      <c r="G16" s="272"/>
      <c r="H16" s="273"/>
      <c r="I16" s="267"/>
      <c r="J16" s="274"/>
      <c r="K16" s="267"/>
      <c r="M16" s="268">
        <v>290</v>
      </c>
      <c r="O16" s="256"/>
    </row>
    <row r="17" spans="1:57" ht="12.75">
      <c r="A17" s="275"/>
      <c r="B17" s="276" t="s">
        <v>101</v>
      </c>
      <c r="C17" s="277" t="s">
        <v>886</v>
      </c>
      <c r="D17" s="278"/>
      <c r="E17" s="279"/>
      <c r="F17" s="280"/>
      <c r="G17" s="281">
        <f>SUM(G14:G16)</f>
        <v>0</v>
      </c>
      <c r="H17" s="282"/>
      <c r="I17" s="283">
        <f>SUM(I14:I16)</f>
        <v>0.1421</v>
      </c>
      <c r="J17" s="282"/>
      <c r="K17" s="283">
        <f>SUM(K14:K16)</f>
        <v>-1.16</v>
      </c>
      <c r="O17" s="256">
        <v>4</v>
      </c>
      <c r="BA17" s="284">
        <f>SUM(BA14:BA16)</f>
        <v>0</v>
      </c>
      <c r="BB17" s="284">
        <f>SUM(BB14:BB16)</f>
        <v>0</v>
      </c>
      <c r="BC17" s="284">
        <f>SUM(BC14:BC16)</f>
        <v>0</v>
      </c>
      <c r="BD17" s="284">
        <f>SUM(BD14:BD16)</f>
        <v>0</v>
      </c>
      <c r="BE17" s="284">
        <f>SUM(BE14:BE16)</f>
        <v>0</v>
      </c>
    </row>
    <row r="18" spans="1:15" ht="12.75">
      <c r="A18" s="246" t="s">
        <v>97</v>
      </c>
      <c r="B18" s="247" t="s">
        <v>955</v>
      </c>
      <c r="C18" s="248" t="s">
        <v>956</v>
      </c>
      <c r="D18" s="249"/>
      <c r="E18" s="250"/>
      <c r="F18" s="250"/>
      <c r="G18" s="251"/>
      <c r="H18" s="252"/>
      <c r="I18" s="253"/>
      <c r="J18" s="254"/>
      <c r="K18" s="255"/>
      <c r="O18" s="256">
        <v>1</v>
      </c>
    </row>
    <row r="19" spans="1:80" ht="12.75">
      <c r="A19" s="257">
        <v>4</v>
      </c>
      <c r="B19" s="258" t="s">
        <v>958</v>
      </c>
      <c r="C19" s="259" t="s">
        <v>959</v>
      </c>
      <c r="D19" s="260" t="s">
        <v>166</v>
      </c>
      <c r="E19" s="261">
        <v>1.40204</v>
      </c>
      <c r="F19" s="261">
        <v>0</v>
      </c>
      <c r="G19" s="262">
        <f>E19*F19</f>
        <v>0</v>
      </c>
      <c r="H19" s="263">
        <v>0</v>
      </c>
      <c r="I19" s="264">
        <f>E19*H19</f>
        <v>0</v>
      </c>
      <c r="J19" s="263"/>
      <c r="K19" s="264">
        <f>E19*J19</f>
        <v>0</v>
      </c>
      <c r="O19" s="256">
        <v>2</v>
      </c>
      <c r="AA19" s="229">
        <v>7</v>
      </c>
      <c r="AB19" s="229">
        <v>1</v>
      </c>
      <c r="AC19" s="229">
        <v>2</v>
      </c>
      <c r="AZ19" s="229">
        <v>1</v>
      </c>
      <c r="BA19" s="229">
        <f>IF(AZ19=1,G19,0)</f>
        <v>0</v>
      </c>
      <c r="BB19" s="229">
        <f>IF(AZ19=2,G19,0)</f>
        <v>0</v>
      </c>
      <c r="BC19" s="229">
        <f>IF(AZ19=3,G19,0)</f>
        <v>0</v>
      </c>
      <c r="BD19" s="229">
        <f>IF(AZ19=4,G19,0)</f>
        <v>0</v>
      </c>
      <c r="BE19" s="229">
        <f>IF(AZ19=5,G19,0)</f>
        <v>0</v>
      </c>
      <c r="CA19" s="256">
        <v>7</v>
      </c>
      <c r="CB19" s="256">
        <v>1</v>
      </c>
    </row>
    <row r="20" spans="1:57" ht="12.75">
      <c r="A20" s="275"/>
      <c r="B20" s="276" t="s">
        <v>101</v>
      </c>
      <c r="C20" s="277" t="s">
        <v>957</v>
      </c>
      <c r="D20" s="278"/>
      <c r="E20" s="279"/>
      <c r="F20" s="280"/>
      <c r="G20" s="281">
        <f>SUM(G18:G19)</f>
        <v>0</v>
      </c>
      <c r="H20" s="282"/>
      <c r="I20" s="283">
        <f>SUM(I18:I19)</f>
        <v>0</v>
      </c>
      <c r="J20" s="282"/>
      <c r="K20" s="283">
        <f>SUM(K18:K19)</f>
        <v>0</v>
      </c>
      <c r="O20" s="256">
        <v>4</v>
      </c>
      <c r="BA20" s="284">
        <f>SUM(BA18:BA19)</f>
        <v>0</v>
      </c>
      <c r="BB20" s="284">
        <f>SUM(BB18:BB19)</f>
        <v>0</v>
      </c>
      <c r="BC20" s="284">
        <f>SUM(BC18:BC19)</f>
        <v>0</v>
      </c>
      <c r="BD20" s="284">
        <f>SUM(BD18:BD19)</f>
        <v>0</v>
      </c>
      <c r="BE20" s="284">
        <f>SUM(BE18:BE19)</f>
        <v>0</v>
      </c>
    </row>
    <row r="21" spans="1:15" ht="12.75">
      <c r="A21" s="246" t="s">
        <v>97</v>
      </c>
      <c r="B21" s="247" t="s">
        <v>1032</v>
      </c>
      <c r="C21" s="248" t="s">
        <v>1033</v>
      </c>
      <c r="D21" s="249"/>
      <c r="E21" s="250"/>
      <c r="F21" s="250"/>
      <c r="G21" s="251"/>
      <c r="H21" s="252"/>
      <c r="I21" s="253"/>
      <c r="J21" s="254"/>
      <c r="K21" s="255"/>
      <c r="O21" s="256">
        <v>1</v>
      </c>
    </row>
    <row r="22" spans="1:80" ht="12.75">
      <c r="A22" s="257">
        <v>5</v>
      </c>
      <c r="B22" s="258" t="s">
        <v>2080</v>
      </c>
      <c r="C22" s="259" t="s">
        <v>2081</v>
      </c>
      <c r="D22" s="260" t="s">
        <v>137</v>
      </c>
      <c r="E22" s="261">
        <v>114</v>
      </c>
      <c r="F22" s="261">
        <v>0</v>
      </c>
      <c r="G22" s="262">
        <f>E22*F22</f>
        <v>0</v>
      </c>
      <c r="H22" s="263">
        <v>0</v>
      </c>
      <c r="I22" s="264">
        <f>E22*H22</f>
        <v>0</v>
      </c>
      <c r="J22" s="263">
        <v>-0.0021</v>
      </c>
      <c r="K22" s="264">
        <f>E22*J22</f>
        <v>-0.23939999999999997</v>
      </c>
      <c r="O22" s="256">
        <v>2</v>
      </c>
      <c r="AA22" s="229">
        <v>1</v>
      </c>
      <c r="AB22" s="229">
        <v>7</v>
      </c>
      <c r="AC22" s="229">
        <v>7</v>
      </c>
      <c r="AZ22" s="229">
        <v>2</v>
      </c>
      <c r="BA22" s="229">
        <f>IF(AZ22=1,G22,0)</f>
        <v>0</v>
      </c>
      <c r="BB22" s="229">
        <f>IF(AZ22=2,G22,0)</f>
        <v>0</v>
      </c>
      <c r="BC22" s="229">
        <f>IF(AZ22=3,G22,0)</f>
        <v>0</v>
      </c>
      <c r="BD22" s="229">
        <f>IF(AZ22=4,G22,0)</f>
        <v>0</v>
      </c>
      <c r="BE22" s="229">
        <f>IF(AZ22=5,G22,0)</f>
        <v>0</v>
      </c>
      <c r="CA22" s="256">
        <v>1</v>
      </c>
      <c r="CB22" s="256">
        <v>7</v>
      </c>
    </row>
    <row r="23" spans="1:15" ht="12.75">
      <c r="A23" s="265"/>
      <c r="B23" s="269"/>
      <c r="C23" s="354" t="s">
        <v>2082</v>
      </c>
      <c r="D23" s="355"/>
      <c r="E23" s="270">
        <v>114</v>
      </c>
      <c r="F23" s="271"/>
      <c r="G23" s="272"/>
      <c r="H23" s="273"/>
      <c r="I23" s="267"/>
      <c r="J23" s="274"/>
      <c r="K23" s="267"/>
      <c r="M23" s="268" t="s">
        <v>2082</v>
      </c>
      <c r="O23" s="256"/>
    </row>
    <row r="24" spans="1:80" ht="12.75">
      <c r="A24" s="257">
        <v>6</v>
      </c>
      <c r="B24" s="258" t="s">
        <v>2083</v>
      </c>
      <c r="C24" s="259" t="s">
        <v>2084</v>
      </c>
      <c r="D24" s="260" t="s">
        <v>137</v>
      </c>
      <c r="E24" s="261">
        <v>89.4</v>
      </c>
      <c r="F24" s="261">
        <v>0</v>
      </c>
      <c r="G24" s="262">
        <f>E24*F24</f>
        <v>0</v>
      </c>
      <c r="H24" s="263">
        <v>0.00062</v>
      </c>
      <c r="I24" s="264">
        <f>E24*H24</f>
        <v>0.055428000000000005</v>
      </c>
      <c r="J24" s="263">
        <v>0</v>
      </c>
      <c r="K24" s="264">
        <f>E24*J24</f>
        <v>0</v>
      </c>
      <c r="O24" s="256">
        <v>2</v>
      </c>
      <c r="AA24" s="229">
        <v>1</v>
      </c>
      <c r="AB24" s="229">
        <v>7</v>
      </c>
      <c r="AC24" s="229">
        <v>7</v>
      </c>
      <c r="AZ24" s="229">
        <v>2</v>
      </c>
      <c r="BA24" s="229">
        <f>IF(AZ24=1,G24,0)</f>
        <v>0</v>
      </c>
      <c r="BB24" s="229">
        <f>IF(AZ24=2,G24,0)</f>
        <v>0</v>
      </c>
      <c r="BC24" s="229">
        <f>IF(AZ24=3,G24,0)</f>
        <v>0</v>
      </c>
      <c r="BD24" s="229">
        <f>IF(AZ24=4,G24,0)</f>
        <v>0</v>
      </c>
      <c r="BE24" s="229">
        <f>IF(AZ24=5,G24,0)</f>
        <v>0</v>
      </c>
      <c r="CA24" s="256">
        <v>1</v>
      </c>
      <c r="CB24" s="256">
        <v>7</v>
      </c>
    </row>
    <row r="25" spans="1:15" ht="12.75">
      <c r="A25" s="265"/>
      <c r="B25" s="269"/>
      <c r="C25" s="354" t="s">
        <v>2085</v>
      </c>
      <c r="D25" s="355"/>
      <c r="E25" s="270">
        <v>0</v>
      </c>
      <c r="F25" s="271"/>
      <c r="G25" s="272"/>
      <c r="H25" s="273"/>
      <c r="I25" s="267"/>
      <c r="J25" s="274"/>
      <c r="K25" s="267"/>
      <c r="M25" s="268" t="s">
        <v>2085</v>
      </c>
      <c r="O25" s="256"/>
    </row>
    <row r="26" spans="1:15" ht="12.75">
      <c r="A26" s="265"/>
      <c r="B26" s="269"/>
      <c r="C26" s="354" t="s">
        <v>2086</v>
      </c>
      <c r="D26" s="355"/>
      <c r="E26" s="270">
        <v>7.2</v>
      </c>
      <c r="F26" s="271"/>
      <c r="G26" s="272"/>
      <c r="H26" s="273"/>
      <c r="I26" s="267"/>
      <c r="J26" s="274"/>
      <c r="K26" s="267"/>
      <c r="M26" s="268" t="s">
        <v>2086</v>
      </c>
      <c r="O26" s="256"/>
    </row>
    <row r="27" spans="1:15" ht="12.75">
      <c r="A27" s="265"/>
      <c r="B27" s="269"/>
      <c r="C27" s="354" t="s">
        <v>2087</v>
      </c>
      <c r="D27" s="355"/>
      <c r="E27" s="270">
        <v>13</v>
      </c>
      <c r="F27" s="271"/>
      <c r="G27" s="272"/>
      <c r="H27" s="273"/>
      <c r="I27" s="267"/>
      <c r="J27" s="274"/>
      <c r="K27" s="267"/>
      <c r="M27" s="268" t="s">
        <v>2087</v>
      </c>
      <c r="O27" s="256"/>
    </row>
    <row r="28" spans="1:15" ht="12.75">
      <c r="A28" s="265"/>
      <c r="B28" s="269"/>
      <c r="C28" s="354" t="s">
        <v>2088</v>
      </c>
      <c r="D28" s="355"/>
      <c r="E28" s="270">
        <v>53.2</v>
      </c>
      <c r="F28" s="271"/>
      <c r="G28" s="272"/>
      <c r="H28" s="273"/>
      <c r="I28" s="267"/>
      <c r="J28" s="274"/>
      <c r="K28" s="267"/>
      <c r="M28" s="268" t="s">
        <v>2088</v>
      </c>
      <c r="O28" s="256"/>
    </row>
    <row r="29" spans="1:15" ht="12.75">
      <c r="A29" s="265"/>
      <c r="B29" s="269"/>
      <c r="C29" s="354" t="s">
        <v>2089</v>
      </c>
      <c r="D29" s="355"/>
      <c r="E29" s="270">
        <v>0</v>
      </c>
      <c r="F29" s="271"/>
      <c r="G29" s="272"/>
      <c r="H29" s="273"/>
      <c r="I29" s="267"/>
      <c r="J29" s="274"/>
      <c r="K29" s="267"/>
      <c r="M29" s="268" t="s">
        <v>2089</v>
      </c>
      <c r="O29" s="256"/>
    </row>
    <row r="30" spans="1:15" ht="12.75">
      <c r="A30" s="265"/>
      <c r="B30" s="269"/>
      <c r="C30" s="354" t="s">
        <v>2090</v>
      </c>
      <c r="D30" s="355"/>
      <c r="E30" s="270">
        <v>16</v>
      </c>
      <c r="F30" s="271"/>
      <c r="G30" s="272"/>
      <c r="H30" s="273"/>
      <c r="I30" s="267"/>
      <c r="J30" s="274"/>
      <c r="K30" s="267"/>
      <c r="M30" s="268" t="s">
        <v>2090</v>
      </c>
      <c r="O30" s="256"/>
    </row>
    <row r="31" spans="1:80" ht="12.75">
      <c r="A31" s="257">
        <v>7</v>
      </c>
      <c r="B31" s="258" t="s">
        <v>2091</v>
      </c>
      <c r="C31" s="259" t="s">
        <v>2092</v>
      </c>
      <c r="D31" s="260" t="s">
        <v>179</v>
      </c>
      <c r="E31" s="261">
        <v>55.86</v>
      </c>
      <c r="F31" s="261">
        <v>0</v>
      </c>
      <c r="G31" s="262">
        <f>E31*F31</f>
        <v>0</v>
      </c>
      <c r="H31" s="263">
        <v>0.00032</v>
      </c>
      <c r="I31" s="264">
        <f>E31*H31</f>
        <v>0.0178752</v>
      </c>
      <c r="J31" s="263"/>
      <c r="K31" s="264">
        <f>E31*J31</f>
        <v>0</v>
      </c>
      <c r="O31" s="256">
        <v>2</v>
      </c>
      <c r="AA31" s="229">
        <v>3</v>
      </c>
      <c r="AB31" s="229">
        <v>7</v>
      </c>
      <c r="AC31" s="229">
        <v>63143052</v>
      </c>
      <c r="AZ31" s="229">
        <v>2</v>
      </c>
      <c r="BA31" s="229">
        <f>IF(AZ31=1,G31,0)</f>
        <v>0</v>
      </c>
      <c r="BB31" s="229">
        <f>IF(AZ31=2,G31,0)</f>
        <v>0</v>
      </c>
      <c r="BC31" s="229">
        <f>IF(AZ31=3,G31,0)</f>
        <v>0</v>
      </c>
      <c r="BD31" s="229">
        <f>IF(AZ31=4,G31,0)</f>
        <v>0</v>
      </c>
      <c r="BE31" s="229">
        <f>IF(AZ31=5,G31,0)</f>
        <v>0</v>
      </c>
      <c r="CA31" s="256">
        <v>3</v>
      </c>
      <c r="CB31" s="256">
        <v>7</v>
      </c>
    </row>
    <row r="32" spans="1:15" ht="12.75">
      <c r="A32" s="265"/>
      <c r="B32" s="269"/>
      <c r="C32" s="354" t="s">
        <v>2093</v>
      </c>
      <c r="D32" s="355"/>
      <c r="E32" s="270">
        <v>55.86</v>
      </c>
      <c r="F32" s="271"/>
      <c r="G32" s="272"/>
      <c r="H32" s="273"/>
      <c r="I32" s="267"/>
      <c r="J32" s="274"/>
      <c r="K32" s="267"/>
      <c r="M32" s="268" t="s">
        <v>2093</v>
      </c>
      <c r="O32" s="256"/>
    </row>
    <row r="33" spans="1:80" ht="12.75">
      <c r="A33" s="257">
        <v>8</v>
      </c>
      <c r="B33" s="258" t="s">
        <v>2094</v>
      </c>
      <c r="C33" s="259" t="s">
        <v>2095</v>
      </c>
      <c r="D33" s="260" t="s">
        <v>179</v>
      </c>
      <c r="E33" s="261">
        <v>30.45</v>
      </c>
      <c r="F33" s="261">
        <v>0</v>
      </c>
      <c r="G33" s="262">
        <f>E33*F33</f>
        <v>0</v>
      </c>
      <c r="H33" s="263">
        <v>0.00037</v>
      </c>
      <c r="I33" s="264">
        <f>E33*H33</f>
        <v>0.011266499999999999</v>
      </c>
      <c r="J33" s="263"/>
      <c r="K33" s="264">
        <f>E33*J33</f>
        <v>0</v>
      </c>
      <c r="O33" s="256">
        <v>2</v>
      </c>
      <c r="AA33" s="229">
        <v>3</v>
      </c>
      <c r="AB33" s="229">
        <v>7</v>
      </c>
      <c r="AC33" s="229">
        <v>63143053</v>
      </c>
      <c r="AZ33" s="229">
        <v>2</v>
      </c>
      <c r="BA33" s="229">
        <f>IF(AZ33=1,G33,0)</f>
        <v>0</v>
      </c>
      <c r="BB33" s="229">
        <f>IF(AZ33=2,G33,0)</f>
        <v>0</v>
      </c>
      <c r="BC33" s="229">
        <f>IF(AZ33=3,G33,0)</f>
        <v>0</v>
      </c>
      <c r="BD33" s="229">
        <f>IF(AZ33=4,G33,0)</f>
        <v>0</v>
      </c>
      <c r="BE33" s="229">
        <f>IF(AZ33=5,G33,0)</f>
        <v>0</v>
      </c>
      <c r="CA33" s="256">
        <v>3</v>
      </c>
      <c r="CB33" s="256">
        <v>7</v>
      </c>
    </row>
    <row r="34" spans="1:15" ht="12.75">
      <c r="A34" s="265"/>
      <c r="B34" s="269"/>
      <c r="C34" s="354" t="s">
        <v>2096</v>
      </c>
      <c r="D34" s="355"/>
      <c r="E34" s="270">
        <v>13.65</v>
      </c>
      <c r="F34" s="271"/>
      <c r="G34" s="272"/>
      <c r="H34" s="273"/>
      <c r="I34" s="267"/>
      <c r="J34" s="274"/>
      <c r="K34" s="267"/>
      <c r="M34" s="268" t="s">
        <v>2096</v>
      </c>
      <c r="O34" s="256"/>
    </row>
    <row r="35" spans="1:15" ht="12.75">
      <c r="A35" s="265"/>
      <c r="B35" s="269"/>
      <c r="C35" s="354" t="s">
        <v>2089</v>
      </c>
      <c r="D35" s="355"/>
      <c r="E35" s="270">
        <v>0</v>
      </c>
      <c r="F35" s="271"/>
      <c r="G35" s="272"/>
      <c r="H35" s="273"/>
      <c r="I35" s="267"/>
      <c r="J35" s="274"/>
      <c r="K35" s="267"/>
      <c r="M35" s="268" t="s">
        <v>2089</v>
      </c>
      <c r="O35" s="256"/>
    </row>
    <row r="36" spans="1:15" ht="12.75">
      <c r="A36" s="265"/>
      <c r="B36" s="269"/>
      <c r="C36" s="354" t="s">
        <v>2097</v>
      </c>
      <c r="D36" s="355"/>
      <c r="E36" s="270">
        <v>16.8</v>
      </c>
      <c r="F36" s="271"/>
      <c r="G36" s="272"/>
      <c r="H36" s="273"/>
      <c r="I36" s="267"/>
      <c r="J36" s="274"/>
      <c r="K36" s="267"/>
      <c r="M36" s="268" t="s">
        <v>2097</v>
      </c>
      <c r="O36" s="256"/>
    </row>
    <row r="37" spans="1:80" ht="12.75">
      <c r="A37" s="257">
        <v>9</v>
      </c>
      <c r="B37" s="258" t="s">
        <v>2098</v>
      </c>
      <c r="C37" s="259" t="s">
        <v>2099</v>
      </c>
      <c r="D37" s="260" t="s">
        <v>179</v>
      </c>
      <c r="E37" s="261">
        <v>7.56</v>
      </c>
      <c r="F37" s="261">
        <v>0</v>
      </c>
      <c r="G37" s="262">
        <f>E37*F37</f>
        <v>0</v>
      </c>
      <c r="H37" s="263">
        <v>0.00042</v>
      </c>
      <c r="I37" s="264">
        <f>E37*H37</f>
        <v>0.0031752</v>
      </c>
      <c r="J37" s="263"/>
      <c r="K37" s="264">
        <f>E37*J37</f>
        <v>0</v>
      </c>
      <c r="O37" s="256">
        <v>2</v>
      </c>
      <c r="AA37" s="229">
        <v>3</v>
      </c>
      <c r="AB37" s="229">
        <v>7</v>
      </c>
      <c r="AC37" s="229">
        <v>63143054</v>
      </c>
      <c r="AZ37" s="229">
        <v>2</v>
      </c>
      <c r="BA37" s="229">
        <f>IF(AZ37=1,G37,0)</f>
        <v>0</v>
      </c>
      <c r="BB37" s="229">
        <f>IF(AZ37=2,G37,0)</f>
        <v>0</v>
      </c>
      <c r="BC37" s="229">
        <f>IF(AZ37=3,G37,0)</f>
        <v>0</v>
      </c>
      <c r="BD37" s="229">
        <f>IF(AZ37=4,G37,0)</f>
        <v>0</v>
      </c>
      <c r="BE37" s="229">
        <f>IF(AZ37=5,G37,0)</f>
        <v>0</v>
      </c>
      <c r="CA37" s="256">
        <v>3</v>
      </c>
      <c r="CB37" s="256">
        <v>7</v>
      </c>
    </row>
    <row r="38" spans="1:15" ht="12.75">
      <c r="A38" s="265"/>
      <c r="B38" s="269"/>
      <c r="C38" s="354" t="s">
        <v>2100</v>
      </c>
      <c r="D38" s="355"/>
      <c r="E38" s="270">
        <v>7.56</v>
      </c>
      <c r="F38" s="271"/>
      <c r="G38" s="272"/>
      <c r="H38" s="273"/>
      <c r="I38" s="267"/>
      <c r="J38" s="274"/>
      <c r="K38" s="267"/>
      <c r="M38" s="268" t="s">
        <v>2100</v>
      </c>
      <c r="O38" s="256"/>
    </row>
    <row r="39" spans="1:80" ht="12.75">
      <c r="A39" s="257">
        <v>10</v>
      </c>
      <c r="B39" s="258" t="s">
        <v>1090</v>
      </c>
      <c r="C39" s="259" t="s">
        <v>1091</v>
      </c>
      <c r="D39" s="260" t="s">
        <v>166</v>
      </c>
      <c r="E39" s="261">
        <v>0.0877449</v>
      </c>
      <c r="F39" s="261">
        <v>0</v>
      </c>
      <c r="G39" s="262">
        <f>E39*F39</f>
        <v>0</v>
      </c>
      <c r="H39" s="263">
        <v>0</v>
      </c>
      <c r="I39" s="264">
        <f>E39*H39</f>
        <v>0</v>
      </c>
      <c r="J39" s="263"/>
      <c r="K39" s="264">
        <f>E39*J39</f>
        <v>0</v>
      </c>
      <c r="O39" s="256">
        <v>2</v>
      </c>
      <c r="AA39" s="229">
        <v>7</v>
      </c>
      <c r="AB39" s="229">
        <v>1001</v>
      </c>
      <c r="AC39" s="229">
        <v>5</v>
      </c>
      <c r="AZ39" s="229">
        <v>2</v>
      </c>
      <c r="BA39" s="229">
        <f>IF(AZ39=1,G39,0)</f>
        <v>0</v>
      </c>
      <c r="BB39" s="229">
        <f>IF(AZ39=2,G39,0)</f>
        <v>0</v>
      </c>
      <c r="BC39" s="229">
        <f>IF(AZ39=3,G39,0)</f>
        <v>0</v>
      </c>
      <c r="BD39" s="229">
        <f>IF(AZ39=4,G39,0)</f>
        <v>0</v>
      </c>
      <c r="BE39" s="229">
        <f>IF(AZ39=5,G39,0)</f>
        <v>0</v>
      </c>
      <c r="CA39" s="256">
        <v>7</v>
      </c>
      <c r="CB39" s="256">
        <v>1001</v>
      </c>
    </row>
    <row r="40" spans="1:57" ht="12.75">
      <c r="A40" s="275"/>
      <c r="B40" s="276" t="s">
        <v>101</v>
      </c>
      <c r="C40" s="277" t="s">
        <v>1034</v>
      </c>
      <c r="D40" s="278"/>
      <c r="E40" s="279"/>
      <c r="F40" s="280"/>
      <c r="G40" s="281">
        <f>SUM(G21:G39)</f>
        <v>0</v>
      </c>
      <c r="H40" s="282"/>
      <c r="I40" s="283">
        <f>SUM(I21:I39)</f>
        <v>0.08774490000000001</v>
      </c>
      <c r="J40" s="282"/>
      <c r="K40" s="283">
        <f>SUM(K21:K39)</f>
        <v>-0.23939999999999997</v>
      </c>
      <c r="O40" s="256">
        <v>4</v>
      </c>
      <c r="BA40" s="284">
        <f>SUM(BA21:BA39)</f>
        <v>0</v>
      </c>
      <c r="BB40" s="284">
        <f>SUM(BB21:BB39)</f>
        <v>0</v>
      </c>
      <c r="BC40" s="284">
        <f>SUM(BC21:BC39)</f>
        <v>0</v>
      </c>
      <c r="BD40" s="284">
        <f>SUM(BD21:BD39)</f>
        <v>0</v>
      </c>
      <c r="BE40" s="284">
        <f>SUM(BE21:BE39)</f>
        <v>0</v>
      </c>
    </row>
    <row r="41" spans="1:15" ht="12.75">
      <c r="A41" s="246" t="s">
        <v>97</v>
      </c>
      <c r="B41" s="247" t="s">
        <v>2101</v>
      </c>
      <c r="C41" s="248" t="s">
        <v>2102</v>
      </c>
      <c r="D41" s="249"/>
      <c r="E41" s="250"/>
      <c r="F41" s="250"/>
      <c r="G41" s="251"/>
      <c r="H41" s="252"/>
      <c r="I41" s="253"/>
      <c r="J41" s="254"/>
      <c r="K41" s="255"/>
      <c r="O41" s="256">
        <v>1</v>
      </c>
    </row>
    <row r="42" spans="1:80" ht="12.75">
      <c r="A42" s="257">
        <v>11</v>
      </c>
      <c r="B42" s="258" t="s">
        <v>2104</v>
      </c>
      <c r="C42" s="259" t="s">
        <v>2105</v>
      </c>
      <c r="D42" s="260" t="s">
        <v>179</v>
      </c>
      <c r="E42" s="261">
        <v>5</v>
      </c>
      <c r="F42" s="261">
        <v>0</v>
      </c>
      <c r="G42" s="262">
        <f>E42*F42</f>
        <v>0</v>
      </c>
      <c r="H42" s="263">
        <v>0.01249</v>
      </c>
      <c r="I42" s="264">
        <f>E42*H42</f>
        <v>0.06245</v>
      </c>
      <c r="J42" s="263">
        <v>0</v>
      </c>
      <c r="K42" s="264">
        <f>E42*J42</f>
        <v>0</v>
      </c>
      <c r="O42" s="256">
        <v>2</v>
      </c>
      <c r="AA42" s="229">
        <v>1</v>
      </c>
      <c r="AB42" s="229">
        <v>7</v>
      </c>
      <c r="AC42" s="229">
        <v>7</v>
      </c>
      <c r="AZ42" s="229">
        <v>2</v>
      </c>
      <c r="BA42" s="229">
        <f>IF(AZ42=1,G42,0)</f>
        <v>0</v>
      </c>
      <c r="BB42" s="229">
        <f>IF(AZ42=2,G42,0)</f>
        <v>0</v>
      </c>
      <c r="BC42" s="229">
        <f>IF(AZ42=3,G42,0)</f>
        <v>0</v>
      </c>
      <c r="BD42" s="229">
        <f>IF(AZ42=4,G42,0)</f>
        <v>0</v>
      </c>
      <c r="BE42" s="229">
        <f>IF(AZ42=5,G42,0)</f>
        <v>0</v>
      </c>
      <c r="CA42" s="256">
        <v>1</v>
      </c>
      <c r="CB42" s="256">
        <v>7</v>
      </c>
    </row>
    <row r="43" spans="1:15" ht="12.75">
      <c r="A43" s="265"/>
      <c r="B43" s="269"/>
      <c r="C43" s="354" t="s">
        <v>2106</v>
      </c>
      <c r="D43" s="355"/>
      <c r="E43" s="270">
        <v>5</v>
      </c>
      <c r="F43" s="271"/>
      <c r="G43" s="272"/>
      <c r="H43" s="273"/>
      <c r="I43" s="267"/>
      <c r="J43" s="274"/>
      <c r="K43" s="267"/>
      <c r="M43" s="268" t="s">
        <v>2106</v>
      </c>
      <c r="O43" s="256"/>
    </row>
    <row r="44" spans="1:80" ht="12.75">
      <c r="A44" s="257">
        <v>12</v>
      </c>
      <c r="B44" s="258" t="s">
        <v>2107</v>
      </c>
      <c r="C44" s="259" t="s">
        <v>2108</v>
      </c>
      <c r="D44" s="260" t="s">
        <v>179</v>
      </c>
      <c r="E44" s="261">
        <v>10</v>
      </c>
      <c r="F44" s="261">
        <v>0</v>
      </c>
      <c r="G44" s="262">
        <f>E44*F44</f>
        <v>0</v>
      </c>
      <c r="H44" s="263">
        <v>0.00011</v>
      </c>
      <c r="I44" s="264">
        <f>E44*H44</f>
        <v>0.0011</v>
      </c>
      <c r="J44" s="263">
        <v>-0.00215</v>
      </c>
      <c r="K44" s="264">
        <f>E44*J44</f>
        <v>-0.0215</v>
      </c>
      <c r="O44" s="256">
        <v>2</v>
      </c>
      <c r="AA44" s="229">
        <v>1</v>
      </c>
      <c r="AB44" s="229">
        <v>7</v>
      </c>
      <c r="AC44" s="229">
        <v>7</v>
      </c>
      <c r="AZ44" s="229">
        <v>2</v>
      </c>
      <c r="BA44" s="229">
        <f>IF(AZ44=1,G44,0)</f>
        <v>0</v>
      </c>
      <c r="BB44" s="229">
        <f>IF(AZ44=2,G44,0)</f>
        <v>0</v>
      </c>
      <c r="BC44" s="229">
        <f>IF(AZ44=3,G44,0)</f>
        <v>0</v>
      </c>
      <c r="BD44" s="229">
        <f>IF(AZ44=4,G44,0)</f>
        <v>0</v>
      </c>
      <c r="BE44" s="229">
        <f>IF(AZ44=5,G44,0)</f>
        <v>0</v>
      </c>
      <c r="CA44" s="256">
        <v>1</v>
      </c>
      <c r="CB44" s="256">
        <v>7</v>
      </c>
    </row>
    <row r="45" spans="1:80" ht="12.75">
      <c r="A45" s="257">
        <v>13</v>
      </c>
      <c r="B45" s="258" t="s">
        <v>2109</v>
      </c>
      <c r="C45" s="259" t="s">
        <v>2110</v>
      </c>
      <c r="D45" s="260" t="s">
        <v>195</v>
      </c>
      <c r="E45" s="261">
        <v>1</v>
      </c>
      <c r="F45" s="261">
        <v>0</v>
      </c>
      <c r="G45" s="262">
        <f>E45*F45</f>
        <v>0</v>
      </c>
      <c r="H45" s="263">
        <v>0</v>
      </c>
      <c r="I45" s="264">
        <f>E45*H45</f>
        <v>0</v>
      </c>
      <c r="J45" s="263">
        <v>0</v>
      </c>
      <c r="K45" s="264">
        <f>E45*J45</f>
        <v>0</v>
      </c>
      <c r="O45" s="256">
        <v>2</v>
      </c>
      <c r="AA45" s="229">
        <v>1</v>
      </c>
      <c r="AB45" s="229">
        <v>7</v>
      </c>
      <c r="AC45" s="229">
        <v>7</v>
      </c>
      <c r="AZ45" s="229">
        <v>2</v>
      </c>
      <c r="BA45" s="229">
        <f>IF(AZ45=1,G45,0)</f>
        <v>0</v>
      </c>
      <c r="BB45" s="229">
        <f>IF(AZ45=2,G45,0)</f>
        <v>0</v>
      </c>
      <c r="BC45" s="229">
        <f>IF(AZ45=3,G45,0)</f>
        <v>0</v>
      </c>
      <c r="BD45" s="229">
        <f>IF(AZ45=4,G45,0)</f>
        <v>0</v>
      </c>
      <c r="BE45" s="229">
        <f>IF(AZ45=5,G45,0)</f>
        <v>0</v>
      </c>
      <c r="CA45" s="256">
        <v>1</v>
      </c>
      <c r="CB45" s="256">
        <v>7</v>
      </c>
    </row>
    <row r="46" spans="1:80" ht="12.75">
      <c r="A46" s="257">
        <v>14</v>
      </c>
      <c r="B46" s="258" t="s">
        <v>2111</v>
      </c>
      <c r="C46" s="259" t="s">
        <v>2112</v>
      </c>
      <c r="D46" s="260" t="s">
        <v>195</v>
      </c>
      <c r="E46" s="261">
        <v>1</v>
      </c>
      <c r="F46" s="261">
        <v>0</v>
      </c>
      <c r="G46" s="262">
        <f>E46*F46</f>
        <v>0</v>
      </c>
      <c r="H46" s="263">
        <v>0.00025</v>
      </c>
      <c r="I46" s="264">
        <f>E46*H46</f>
        <v>0.00025</v>
      </c>
      <c r="J46" s="263">
        <v>0</v>
      </c>
      <c r="K46" s="264">
        <f>E46*J46</f>
        <v>0</v>
      </c>
      <c r="O46" s="256">
        <v>2</v>
      </c>
      <c r="AA46" s="229">
        <v>1</v>
      </c>
      <c r="AB46" s="229">
        <v>7</v>
      </c>
      <c r="AC46" s="229">
        <v>7</v>
      </c>
      <c r="AZ46" s="229">
        <v>2</v>
      </c>
      <c r="BA46" s="229">
        <f>IF(AZ46=1,G46,0)</f>
        <v>0</v>
      </c>
      <c r="BB46" s="229">
        <f>IF(AZ46=2,G46,0)</f>
        <v>0</v>
      </c>
      <c r="BC46" s="229">
        <f>IF(AZ46=3,G46,0)</f>
        <v>0</v>
      </c>
      <c r="BD46" s="229">
        <f>IF(AZ46=4,G46,0)</f>
        <v>0</v>
      </c>
      <c r="BE46" s="229">
        <f>IF(AZ46=5,G46,0)</f>
        <v>0</v>
      </c>
      <c r="CA46" s="256">
        <v>1</v>
      </c>
      <c r="CB46" s="256">
        <v>7</v>
      </c>
    </row>
    <row r="47" spans="1:80" ht="12.75">
      <c r="A47" s="257">
        <v>15</v>
      </c>
      <c r="B47" s="258" t="s">
        <v>2113</v>
      </c>
      <c r="C47" s="259" t="s">
        <v>2114</v>
      </c>
      <c r="D47" s="260" t="s">
        <v>166</v>
      </c>
      <c r="E47" s="261">
        <v>0.0638</v>
      </c>
      <c r="F47" s="261">
        <v>0</v>
      </c>
      <c r="G47" s="262">
        <f>E47*F47</f>
        <v>0</v>
      </c>
      <c r="H47" s="263">
        <v>0</v>
      </c>
      <c r="I47" s="264">
        <f>E47*H47</f>
        <v>0</v>
      </c>
      <c r="J47" s="263"/>
      <c r="K47" s="264">
        <f>E47*J47</f>
        <v>0</v>
      </c>
      <c r="O47" s="256">
        <v>2</v>
      </c>
      <c r="AA47" s="229">
        <v>7</v>
      </c>
      <c r="AB47" s="229">
        <v>1001</v>
      </c>
      <c r="AC47" s="229">
        <v>5</v>
      </c>
      <c r="AZ47" s="229">
        <v>2</v>
      </c>
      <c r="BA47" s="229">
        <f>IF(AZ47=1,G47,0)</f>
        <v>0</v>
      </c>
      <c r="BB47" s="229">
        <f>IF(AZ47=2,G47,0)</f>
        <v>0</v>
      </c>
      <c r="BC47" s="229">
        <f>IF(AZ47=3,G47,0)</f>
        <v>0</v>
      </c>
      <c r="BD47" s="229">
        <f>IF(AZ47=4,G47,0)</f>
        <v>0</v>
      </c>
      <c r="BE47" s="229">
        <f>IF(AZ47=5,G47,0)</f>
        <v>0</v>
      </c>
      <c r="CA47" s="256">
        <v>7</v>
      </c>
      <c r="CB47" s="256">
        <v>1001</v>
      </c>
    </row>
    <row r="48" spans="1:57" ht="12.75">
      <c r="A48" s="275"/>
      <c r="B48" s="276" t="s">
        <v>101</v>
      </c>
      <c r="C48" s="277" t="s">
        <v>2103</v>
      </c>
      <c r="D48" s="278"/>
      <c r="E48" s="279"/>
      <c r="F48" s="280"/>
      <c r="G48" s="281">
        <f>SUM(G41:G47)</f>
        <v>0</v>
      </c>
      <c r="H48" s="282"/>
      <c r="I48" s="283">
        <f>SUM(I41:I47)</f>
        <v>0.0638</v>
      </c>
      <c r="J48" s="282"/>
      <c r="K48" s="283">
        <f>SUM(K41:K47)</f>
        <v>-0.0215</v>
      </c>
      <c r="O48" s="256">
        <v>4</v>
      </c>
      <c r="BA48" s="284">
        <f>SUM(BA41:BA47)</f>
        <v>0</v>
      </c>
      <c r="BB48" s="284">
        <f>SUM(BB41:BB47)</f>
        <v>0</v>
      </c>
      <c r="BC48" s="284">
        <f>SUM(BC41:BC47)</f>
        <v>0</v>
      </c>
      <c r="BD48" s="284">
        <f>SUM(BD41:BD47)</f>
        <v>0</v>
      </c>
      <c r="BE48" s="284">
        <f>SUM(BE41:BE47)</f>
        <v>0</v>
      </c>
    </row>
    <row r="49" spans="1:15" ht="12.75">
      <c r="A49" s="246" t="s">
        <v>97</v>
      </c>
      <c r="B49" s="247" t="s">
        <v>2115</v>
      </c>
      <c r="C49" s="248" t="s">
        <v>2116</v>
      </c>
      <c r="D49" s="249"/>
      <c r="E49" s="250"/>
      <c r="F49" s="250"/>
      <c r="G49" s="251"/>
      <c r="H49" s="252"/>
      <c r="I49" s="253"/>
      <c r="J49" s="254"/>
      <c r="K49" s="255"/>
      <c r="O49" s="256">
        <v>1</v>
      </c>
    </row>
    <row r="50" spans="1:80" ht="12.75">
      <c r="A50" s="257">
        <v>16</v>
      </c>
      <c r="B50" s="258" t="s">
        <v>2118</v>
      </c>
      <c r="C50" s="259" t="s">
        <v>2119</v>
      </c>
      <c r="D50" s="260" t="s">
        <v>195</v>
      </c>
      <c r="E50" s="261">
        <v>1</v>
      </c>
      <c r="F50" s="261">
        <v>0</v>
      </c>
      <c r="G50" s="262">
        <f>E50*F50</f>
        <v>0</v>
      </c>
      <c r="H50" s="263">
        <v>0.0001</v>
      </c>
      <c r="I50" s="264">
        <f>E50*H50</f>
        <v>0.0001</v>
      </c>
      <c r="J50" s="263">
        <v>-0.315</v>
      </c>
      <c r="K50" s="264">
        <f>E50*J50</f>
        <v>-0.315</v>
      </c>
      <c r="O50" s="256">
        <v>2</v>
      </c>
      <c r="AA50" s="229">
        <v>1</v>
      </c>
      <c r="AB50" s="229">
        <v>7</v>
      </c>
      <c r="AC50" s="229">
        <v>7</v>
      </c>
      <c r="AZ50" s="229">
        <v>2</v>
      </c>
      <c r="BA50" s="229">
        <f>IF(AZ50=1,G50,0)</f>
        <v>0</v>
      </c>
      <c r="BB50" s="229">
        <f>IF(AZ50=2,G50,0)</f>
        <v>0</v>
      </c>
      <c r="BC50" s="229">
        <f>IF(AZ50=3,G50,0)</f>
        <v>0</v>
      </c>
      <c r="BD50" s="229">
        <f>IF(AZ50=4,G50,0)</f>
        <v>0</v>
      </c>
      <c r="BE50" s="229">
        <f>IF(AZ50=5,G50,0)</f>
        <v>0</v>
      </c>
      <c r="CA50" s="256">
        <v>1</v>
      </c>
      <c r="CB50" s="256">
        <v>7</v>
      </c>
    </row>
    <row r="51" spans="1:80" ht="12.75">
      <c r="A51" s="257">
        <v>17</v>
      </c>
      <c r="B51" s="258" t="s">
        <v>2120</v>
      </c>
      <c r="C51" s="259" t="s">
        <v>2121</v>
      </c>
      <c r="D51" s="260" t="s">
        <v>114</v>
      </c>
      <c r="E51" s="261">
        <v>1</v>
      </c>
      <c r="F51" s="261">
        <v>0</v>
      </c>
      <c r="G51" s="262">
        <f>E51*F51</f>
        <v>0</v>
      </c>
      <c r="H51" s="263">
        <v>0.01055</v>
      </c>
      <c r="I51" s="264">
        <f>E51*H51</f>
        <v>0.01055</v>
      </c>
      <c r="J51" s="263">
        <v>0</v>
      </c>
      <c r="K51" s="264">
        <f>E51*J51</f>
        <v>0</v>
      </c>
      <c r="O51" s="256">
        <v>2</v>
      </c>
      <c r="AA51" s="229">
        <v>1</v>
      </c>
      <c r="AB51" s="229">
        <v>7</v>
      </c>
      <c r="AC51" s="229">
        <v>7</v>
      </c>
      <c r="AZ51" s="229">
        <v>2</v>
      </c>
      <c r="BA51" s="229">
        <f>IF(AZ51=1,G51,0)</f>
        <v>0</v>
      </c>
      <c r="BB51" s="229">
        <f>IF(AZ51=2,G51,0)</f>
        <v>0</v>
      </c>
      <c r="BC51" s="229">
        <f>IF(AZ51=3,G51,0)</f>
        <v>0</v>
      </c>
      <c r="BD51" s="229">
        <f>IF(AZ51=4,G51,0)</f>
        <v>0</v>
      </c>
      <c r="BE51" s="229">
        <f>IF(AZ51=5,G51,0)</f>
        <v>0</v>
      </c>
      <c r="CA51" s="256">
        <v>1</v>
      </c>
      <c r="CB51" s="256">
        <v>7</v>
      </c>
    </row>
    <row r="52" spans="1:15" ht="12.75">
      <c r="A52" s="265"/>
      <c r="B52" s="269"/>
      <c r="C52" s="354" t="s">
        <v>2122</v>
      </c>
      <c r="D52" s="355"/>
      <c r="E52" s="270">
        <v>1</v>
      </c>
      <c r="F52" s="271"/>
      <c r="G52" s="272"/>
      <c r="H52" s="273"/>
      <c r="I52" s="267"/>
      <c r="J52" s="274"/>
      <c r="K52" s="267"/>
      <c r="M52" s="268" t="s">
        <v>2122</v>
      </c>
      <c r="O52" s="256"/>
    </row>
    <row r="53" spans="1:80" ht="12.75">
      <c r="A53" s="257">
        <v>18</v>
      </c>
      <c r="B53" s="258" t="s">
        <v>2123</v>
      </c>
      <c r="C53" s="259" t="s">
        <v>2124</v>
      </c>
      <c r="D53" s="260" t="s">
        <v>114</v>
      </c>
      <c r="E53" s="261">
        <v>1</v>
      </c>
      <c r="F53" s="261">
        <v>0</v>
      </c>
      <c r="G53" s="262">
        <f>E53*F53</f>
        <v>0</v>
      </c>
      <c r="H53" s="263">
        <v>0.00074</v>
      </c>
      <c r="I53" s="264">
        <f>E53*H53</f>
        <v>0.00074</v>
      </c>
      <c r="J53" s="263">
        <v>0</v>
      </c>
      <c r="K53" s="264">
        <f>E53*J53</f>
        <v>0</v>
      </c>
      <c r="O53" s="256">
        <v>2</v>
      </c>
      <c r="AA53" s="229">
        <v>1</v>
      </c>
      <c r="AB53" s="229">
        <v>7</v>
      </c>
      <c r="AC53" s="229">
        <v>7</v>
      </c>
      <c r="AZ53" s="229">
        <v>2</v>
      </c>
      <c r="BA53" s="229">
        <f>IF(AZ53=1,G53,0)</f>
        <v>0</v>
      </c>
      <c r="BB53" s="229">
        <f>IF(AZ53=2,G53,0)</f>
        <v>0</v>
      </c>
      <c r="BC53" s="229">
        <f>IF(AZ53=3,G53,0)</f>
        <v>0</v>
      </c>
      <c r="BD53" s="229">
        <f>IF(AZ53=4,G53,0)</f>
        <v>0</v>
      </c>
      <c r="BE53" s="229">
        <f>IF(AZ53=5,G53,0)</f>
        <v>0</v>
      </c>
      <c r="CA53" s="256">
        <v>1</v>
      </c>
      <c r="CB53" s="256">
        <v>7</v>
      </c>
    </row>
    <row r="54" spans="1:80" ht="12.75">
      <c r="A54" s="257">
        <v>19</v>
      </c>
      <c r="B54" s="258" t="s">
        <v>2125</v>
      </c>
      <c r="C54" s="259" t="s">
        <v>2126</v>
      </c>
      <c r="D54" s="260" t="s">
        <v>195</v>
      </c>
      <c r="E54" s="261">
        <v>1</v>
      </c>
      <c r="F54" s="261">
        <v>0</v>
      </c>
      <c r="G54" s="262">
        <f>E54*F54</f>
        <v>0</v>
      </c>
      <c r="H54" s="263">
        <v>0</v>
      </c>
      <c r="I54" s="264">
        <f>E54*H54</f>
        <v>0</v>
      </c>
      <c r="J54" s="263">
        <v>0</v>
      </c>
      <c r="K54" s="264">
        <f>E54*J54</f>
        <v>0</v>
      </c>
      <c r="O54" s="256">
        <v>2</v>
      </c>
      <c r="AA54" s="229">
        <v>1</v>
      </c>
      <c r="AB54" s="229">
        <v>7</v>
      </c>
      <c r="AC54" s="229">
        <v>7</v>
      </c>
      <c r="AZ54" s="229">
        <v>2</v>
      </c>
      <c r="BA54" s="229">
        <f>IF(AZ54=1,G54,0)</f>
        <v>0</v>
      </c>
      <c r="BB54" s="229">
        <f>IF(AZ54=2,G54,0)</f>
        <v>0</v>
      </c>
      <c r="BC54" s="229">
        <f>IF(AZ54=3,G54,0)</f>
        <v>0</v>
      </c>
      <c r="BD54" s="229">
        <f>IF(AZ54=4,G54,0)</f>
        <v>0</v>
      </c>
      <c r="BE54" s="229">
        <f>IF(AZ54=5,G54,0)</f>
        <v>0</v>
      </c>
      <c r="CA54" s="256">
        <v>1</v>
      </c>
      <c r="CB54" s="256">
        <v>7</v>
      </c>
    </row>
    <row r="55" spans="1:80" ht="20.4">
      <c r="A55" s="257">
        <v>20</v>
      </c>
      <c r="B55" s="258" t="s">
        <v>2127</v>
      </c>
      <c r="C55" s="259" t="s">
        <v>2128</v>
      </c>
      <c r="D55" s="260" t="s">
        <v>195</v>
      </c>
      <c r="E55" s="261">
        <v>1</v>
      </c>
      <c r="F55" s="261">
        <v>0</v>
      </c>
      <c r="G55" s="262">
        <f>E55*F55</f>
        <v>0</v>
      </c>
      <c r="H55" s="263">
        <v>0</v>
      </c>
      <c r="I55" s="264">
        <f>E55*H55</f>
        <v>0</v>
      </c>
      <c r="J55" s="263"/>
      <c r="K55" s="264">
        <f>E55*J55</f>
        <v>0</v>
      </c>
      <c r="O55" s="256">
        <v>2</v>
      </c>
      <c r="AA55" s="229">
        <v>12</v>
      </c>
      <c r="AB55" s="229">
        <v>0</v>
      </c>
      <c r="AC55" s="229">
        <v>118</v>
      </c>
      <c r="AZ55" s="229">
        <v>2</v>
      </c>
      <c r="BA55" s="229">
        <f>IF(AZ55=1,G55,0)</f>
        <v>0</v>
      </c>
      <c r="BB55" s="229">
        <f>IF(AZ55=2,G55,0)</f>
        <v>0</v>
      </c>
      <c r="BC55" s="229">
        <f>IF(AZ55=3,G55,0)</f>
        <v>0</v>
      </c>
      <c r="BD55" s="229">
        <f>IF(AZ55=4,G55,0)</f>
        <v>0</v>
      </c>
      <c r="BE55" s="229">
        <f>IF(AZ55=5,G55,0)</f>
        <v>0</v>
      </c>
      <c r="CA55" s="256">
        <v>12</v>
      </c>
      <c r="CB55" s="256">
        <v>0</v>
      </c>
    </row>
    <row r="56" spans="1:15" ht="12.75">
      <c r="A56" s="265"/>
      <c r="B56" s="266"/>
      <c r="C56" s="346" t="s">
        <v>2129</v>
      </c>
      <c r="D56" s="347"/>
      <c r="E56" s="347"/>
      <c r="F56" s="347"/>
      <c r="G56" s="348"/>
      <c r="I56" s="267"/>
      <c r="K56" s="267"/>
      <c r="L56" s="268" t="s">
        <v>2129</v>
      </c>
      <c r="O56" s="256">
        <v>3</v>
      </c>
    </row>
    <row r="57" spans="1:80" ht="12.75">
      <c r="A57" s="257">
        <v>21</v>
      </c>
      <c r="B57" s="258" t="s">
        <v>2130</v>
      </c>
      <c r="C57" s="259" t="s">
        <v>2131</v>
      </c>
      <c r="D57" s="260" t="s">
        <v>195</v>
      </c>
      <c r="E57" s="261">
        <v>1</v>
      </c>
      <c r="F57" s="261">
        <v>0</v>
      </c>
      <c r="G57" s="262">
        <f>E57*F57</f>
        <v>0</v>
      </c>
      <c r="H57" s="263">
        <v>0</v>
      </c>
      <c r="I57" s="264">
        <f>E57*H57</f>
        <v>0</v>
      </c>
      <c r="J57" s="263"/>
      <c r="K57" s="264">
        <f>E57*J57</f>
        <v>0</v>
      </c>
      <c r="O57" s="256">
        <v>2</v>
      </c>
      <c r="AA57" s="229">
        <v>12</v>
      </c>
      <c r="AB57" s="229">
        <v>0</v>
      </c>
      <c r="AC57" s="229">
        <v>119</v>
      </c>
      <c r="AZ57" s="229">
        <v>2</v>
      </c>
      <c r="BA57" s="229">
        <f>IF(AZ57=1,G57,0)</f>
        <v>0</v>
      </c>
      <c r="BB57" s="229">
        <f>IF(AZ57=2,G57,0)</f>
        <v>0</v>
      </c>
      <c r="BC57" s="229">
        <f>IF(AZ57=3,G57,0)</f>
        <v>0</v>
      </c>
      <c r="BD57" s="229">
        <f>IF(AZ57=4,G57,0)</f>
        <v>0</v>
      </c>
      <c r="BE57" s="229">
        <f>IF(AZ57=5,G57,0)</f>
        <v>0</v>
      </c>
      <c r="CA57" s="256">
        <v>12</v>
      </c>
      <c r="CB57" s="256">
        <v>0</v>
      </c>
    </row>
    <row r="58" spans="1:80" ht="12.75">
      <c r="A58" s="257">
        <v>22</v>
      </c>
      <c r="B58" s="258" t="s">
        <v>2132</v>
      </c>
      <c r="C58" s="259" t="s">
        <v>2133</v>
      </c>
      <c r="D58" s="260" t="s">
        <v>195</v>
      </c>
      <c r="E58" s="261">
        <v>1</v>
      </c>
      <c r="F58" s="261">
        <v>0</v>
      </c>
      <c r="G58" s="262">
        <f>E58*F58</f>
        <v>0</v>
      </c>
      <c r="H58" s="263">
        <v>0</v>
      </c>
      <c r="I58" s="264">
        <f>E58*H58</f>
        <v>0</v>
      </c>
      <c r="J58" s="263"/>
      <c r="K58" s="264">
        <f>E58*J58</f>
        <v>0</v>
      </c>
      <c r="O58" s="256">
        <v>2</v>
      </c>
      <c r="AA58" s="229">
        <v>12</v>
      </c>
      <c r="AB58" s="229">
        <v>0</v>
      </c>
      <c r="AC58" s="229">
        <v>133</v>
      </c>
      <c r="AZ58" s="229">
        <v>2</v>
      </c>
      <c r="BA58" s="229">
        <f>IF(AZ58=1,G58,0)</f>
        <v>0</v>
      </c>
      <c r="BB58" s="229">
        <f>IF(AZ58=2,G58,0)</f>
        <v>0</v>
      </c>
      <c r="BC58" s="229">
        <f>IF(AZ58=3,G58,0)</f>
        <v>0</v>
      </c>
      <c r="BD58" s="229">
        <f>IF(AZ58=4,G58,0)</f>
        <v>0</v>
      </c>
      <c r="BE58" s="229">
        <f>IF(AZ58=5,G58,0)</f>
        <v>0</v>
      </c>
      <c r="CA58" s="256">
        <v>12</v>
      </c>
      <c r="CB58" s="256">
        <v>0</v>
      </c>
    </row>
    <row r="59" spans="1:15" ht="12.75">
      <c r="A59" s="265"/>
      <c r="B59" s="266"/>
      <c r="C59" s="346" t="s">
        <v>2129</v>
      </c>
      <c r="D59" s="347"/>
      <c r="E59" s="347"/>
      <c r="F59" s="347"/>
      <c r="G59" s="348"/>
      <c r="I59" s="267"/>
      <c r="K59" s="267"/>
      <c r="L59" s="268" t="s">
        <v>2129</v>
      </c>
      <c r="O59" s="256">
        <v>3</v>
      </c>
    </row>
    <row r="60" spans="1:80" ht="12.75">
      <c r="A60" s="257">
        <v>23</v>
      </c>
      <c r="B60" s="258" t="s">
        <v>2134</v>
      </c>
      <c r="C60" s="259" t="s">
        <v>2135</v>
      </c>
      <c r="D60" s="260" t="s">
        <v>195</v>
      </c>
      <c r="E60" s="261">
        <v>1</v>
      </c>
      <c r="F60" s="261">
        <v>0</v>
      </c>
      <c r="G60" s="262">
        <f>E60*F60</f>
        <v>0</v>
      </c>
      <c r="H60" s="263">
        <v>0</v>
      </c>
      <c r="I60" s="264">
        <f>E60*H60</f>
        <v>0</v>
      </c>
      <c r="J60" s="263"/>
      <c r="K60" s="264">
        <f>E60*J60</f>
        <v>0</v>
      </c>
      <c r="O60" s="256">
        <v>2</v>
      </c>
      <c r="AA60" s="229">
        <v>12</v>
      </c>
      <c r="AB60" s="229">
        <v>0</v>
      </c>
      <c r="AC60" s="229">
        <v>180</v>
      </c>
      <c r="AZ60" s="229">
        <v>2</v>
      </c>
      <c r="BA60" s="229">
        <f>IF(AZ60=1,G60,0)</f>
        <v>0</v>
      </c>
      <c r="BB60" s="229">
        <f>IF(AZ60=2,G60,0)</f>
        <v>0</v>
      </c>
      <c r="BC60" s="229">
        <f>IF(AZ60=3,G60,0)</f>
        <v>0</v>
      </c>
      <c r="BD60" s="229">
        <f>IF(AZ60=4,G60,0)</f>
        <v>0</v>
      </c>
      <c r="BE60" s="229">
        <f>IF(AZ60=5,G60,0)</f>
        <v>0</v>
      </c>
      <c r="CA60" s="256">
        <v>12</v>
      </c>
      <c r="CB60" s="256">
        <v>0</v>
      </c>
    </row>
    <row r="61" spans="1:15" ht="12.75">
      <c r="A61" s="265"/>
      <c r="B61" s="266"/>
      <c r="C61" s="346" t="s">
        <v>2136</v>
      </c>
      <c r="D61" s="347"/>
      <c r="E61" s="347"/>
      <c r="F61" s="347"/>
      <c r="G61" s="348"/>
      <c r="I61" s="267"/>
      <c r="K61" s="267"/>
      <c r="L61" s="268" t="s">
        <v>2136</v>
      </c>
      <c r="O61" s="256">
        <v>3</v>
      </c>
    </row>
    <row r="62" spans="1:15" ht="12.75">
      <c r="A62" s="265"/>
      <c r="B62" s="266"/>
      <c r="C62" s="346"/>
      <c r="D62" s="347"/>
      <c r="E62" s="347"/>
      <c r="F62" s="347"/>
      <c r="G62" s="348"/>
      <c r="I62" s="267"/>
      <c r="K62" s="267"/>
      <c r="L62" s="268"/>
      <c r="O62" s="256">
        <v>3</v>
      </c>
    </row>
    <row r="63" spans="1:15" ht="12.75">
      <c r="A63" s="265"/>
      <c r="B63" s="266"/>
      <c r="C63" s="346" t="s">
        <v>2137</v>
      </c>
      <c r="D63" s="347"/>
      <c r="E63" s="347"/>
      <c r="F63" s="347"/>
      <c r="G63" s="348"/>
      <c r="I63" s="267"/>
      <c r="K63" s="267"/>
      <c r="L63" s="268" t="s">
        <v>2137</v>
      </c>
      <c r="O63" s="256">
        <v>3</v>
      </c>
    </row>
    <row r="64" spans="1:15" ht="12.75">
      <c r="A64" s="265"/>
      <c r="B64" s="266"/>
      <c r="C64" s="346" t="s">
        <v>2138</v>
      </c>
      <c r="D64" s="347"/>
      <c r="E64" s="347"/>
      <c r="F64" s="347"/>
      <c r="G64" s="348"/>
      <c r="I64" s="267"/>
      <c r="K64" s="267"/>
      <c r="L64" s="268" t="s">
        <v>2138</v>
      </c>
      <c r="O64" s="256">
        <v>3</v>
      </c>
    </row>
    <row r="65" spans="1:15" ht="12.75">
      <c r="A65" s="265"/>
      <c r="B65" s="266"/>
      <c r="C65" s="346" t="s">
        <v>2139</v>
      </c>
      <c r="D65" s="347"/>
      <c r="E65" s="347"/>
      <c r="F65" s="347"/>
      <c r="G65" s="348"/>
      <c r="I65" s="267"/>
      <c r="K65" s="267"/>
      <c r="L65" s="268" t="s">
        <v>2139</v>
      </c>
      <c r="O65" s="256">
        <v>3</v>
      </c>
    </row>
    <row r="66" spans="1:15" ht="12.75">
      <c r="A66" s="265"/>
      <c r="B66" s="266"/>
      <c r="C66" s="346" t="s">
        <v>2140</v>
      </c>
      <c r="D66" s="347"/>
      <c r="E66" s="347"/>
      <c r="F66" s="347"/>
      <c r="G66" s="348"/>
      <c r="I66" s="267"/>
      <c r="K66" s="267"/>
      <c r="L66" s="268" t="s">
        <v>2140</v>
      </c>
      <c r="O66" s="256">
        <v>3</v>
      </c>
    </row>
    <row r="67" spans="1:80" ht="12.75">
      <c r="A67" s="257">
        <v>24</v>
      </c>
      <c r="B67" s="258" t="s">
        <v>2141</v>
      </c>
      <c r="C67" s="259" t="s">
        <v>2142</v>
      </c>
      <c r="D67" s="260" t="s">
        <v>195</v>
      </c>
      <c r="E67" s="261">
        <v>1</v>
      </c>
      <c r="F67" s="261">
        <v>0</v>
      </c>
      <c r="G67" s="262">
        <f>E67*F67</f>
        <v>0</v>
      </c>
      <c r="H67" s="263">
        <v>0.0345</v>
      </c>
      <c r="I67" s="264">
        <f>E67*H67</f>
        <v>0.0345</v>
      </c>
      <c r="J67" s="263"/>
      <c r="K67" s="264">
        <f>E67*J67</f>
        <v>0</v>
      </c>
      <c r="O67" s="256">
        <v>2</v>
      </c>
      <c r="AA67" s="229">
        <v>3</v>
      </c>
      <c r="AB67" s="229">
        <v>7</v>
      </c>
      <c r="AC67" s="229">
        <v>48417311001</v>
      </c>
      <c r="AZ67" s="229">
        <v>2</v>
      </c>
      <c r="BA67" s="229">
        <f>IF(AZ67=1,G67,0)</f>
        <v>0</v>
      </c>
      <c r="BB67" s="229">
        <f>IF(AZ67=2,G67,0)</f>
        <v>0</v>
      </c>
      <c r="BC67" s="229">
        <f>IF(AZ67=3,G67,0)</f>
        <v>0</v>
      </c>
      <c r="BD67" s="229">
        <f>IF(AZ67=4,G67,0)</f>
        <v>0</v>
      </c>
      <c r="BE67" s="229">
        <f>IF(AZ67=5,G67,0)</f>
        <v>0</v>
      </c>
      <c r="CA67" s="256">
        <v>3</v>
      </c>
      <c r="CB67" s="256">
        <v>7</v>
      </c>
    </row>
    <row r="68" spans="1:15" ht="12.75">
      <c r="A68" s="265"/>
      <c r="B68" s="266"/>
      <c r="C68" s="346" t="s">
        <v>2143</v>
      </c>
      <c r="D68" s="347"/>
      <c r="E68" s="347"/>
      <c r="F68" s="347"/>
      <c r="G68" s="348"/>
      <c r="I68" s="267"/>
      <c r="K68" s="267"/>
      <c r="L68" s="268" t="s">
        <v>2143</v>
      </c>
      <c r="O68" s="256">
        <v>3</v>
      </c>
    </row>
    <row r="69" spans="1:15" ht="12.75">
      <c r="A69" s="265"/>
      <c r="B69" s="266"/>
      <c r="C69" s="346" t="s">
        <v>2144</v>
      </c>
      <c r="D69" s="347"/>
      <c r="E69" s="347"/>
      <c r="F69" s="347"/>
      <c r="G69" s="348"/>
      <c r="I69" s="267"/>
      <c r="K69" s="267"/>
      <c r="L69" s="268" t="s">
        <v>2144</v>
      </c>
      <c r="O69" s="256">
        <v>3</v>
      </c>
    </row>
    <row r="70" spans="1:15" ht="12.75">
      <c r="A70" s="265"/>
      <c r="B70" s="266"/>
      <c r="C70" s="346"/>
      <c r="D70" s="347"/>
      <c r="E70" s="347"/>
      <c r="F70" s="347"/>
      <c r="G70" s="348"/>
      <c r="I70" s="267"/>
      <c r="K70" s="267"/>
      <c r="L70" s="268"/>
      <c r="O70" s="256">
        <v>3</v>
      </c>
    </row>
    <row r="71" spans="1:15" ht="21">
      <c r="A71" s="265"/>
      <c r="B71" s="266"/>
      <c r="C71" s="346" t="s">
        <v>2145</v>
      </c>
      <c r="D71" s="347"/>
      <c r="E71" s="347"/>
      <c r="F71" s="347"/>
      <c r="G71" s="348"/>
      <c r="I71" s="267"/>
      <c r="K71" s="267"/>
      <c r="L71" s="268" t="s">
        <v>2145</v>
      </c>
      <c r="O71" s="256">
        <v>3</v>
      </c>
    </row>
    <row r="72" spans="1:15" ht="21">
      <c r="A72" s="265"/>
      <c r="B72" s="266"/>
      <c r="C72" s="346" t="s">
        <v>2146</v>
      </c>
      <c r="D72" s="347"/>
      <c r="E72" s="347"/>
      <c r="F72" s="347"/>
      <c r="G72" s="348"/>
      <c r="I72" s="267"/>
      <c r="K72" s="267"/>
      <c r="L72" s="268" t="s">
        <v>2146</v>
      </c>
      <c r="O72" s="256">
        <v>3</v>
      </c>
    </row>
    <row r="73" spans="1:15" ht="12.75">
      <c r="A73" s="265"/>
      <c r="B73" s="266"/>
      <c r="C73" s="346" t="s">
        <v>2147</v>
      </c>
      <c r="D73" s="347"/>
      <c r="E73" s="347"/>
      <c r="F73" s="347"/>
      <c r="G73" s="348"/>
      <c r="I73" s="267"/>
      <c r="K73" s="267"/>
      <c r="L73" s="268" t="s">
        <v>2147</v>
      </c>
      <c r="O73" s="256">
        <v>3</v>
      </c>
    </row>
    <row r="74" spans="1:15" ht="12.75">
      <c r="A74" s="265"/>
      <c r="B74" s="266"/>
      <c r="C74" s="346" t="s">
        <v>2148</v>
      </c>
      <c r="D74" s="347"/>
      <c r="E74" s="347"/>
      <c r="F74" s="347"/>
      <c r="G74" s="348"/>
      <c r="I74" s="267"/>
      <c r="K74" s="267"/>
      <c r="L74" s="268" t="s">
        <v>2148</v>
      </c>
      <c r="O74" s="256">
        <v>3</v>
      </c>
    </row>
    <row r="75" spans="1:15" ht="12.75">
      <c r="A75" s="265"/>
      <c r="B75" s="266"/>
      <c r="C75" s="346" t="s">
        <v>2149</v>
      </c>
      <c r="D75" s="347"/>
      <c r="E75" s="347"/>
      <c r="F75" s="347"/>
      <c r="G75" s="348"/>
      <c r="I75" s="267"/>
      <c r="K75" s="267"/>
      <c r="L75" s="268" t="s">
        <v>2149</v>
      </c>
      <c r="O75" s="256">
        <v>3</v>
      </c>
    </row>
    <row r="76" spans="1:15" ht="12.75">
      <c r="A76" s="265"/>
      <c r="B76" s="266"/>
      <c r="C76" s="346" t="s">
        <v>2150</v>
      </c>
      <c r="D76" s="347"/>
      <c r="E76" s="347"/>
      <c r="F76" s="347"/>
      <c r="G76" s="348"/>
      <c r="I76" s="267"/>
      <c r="K76" s="267"/>
      <c r="L76" s="268" t="s">
        <v>2150</v>
      </c>
      <c r="O76" s="256">
        <v>3</v>
      </c>
    </row>
    <row r="77" spans="1:15" ht="12.75">
      <c r="A77" s="265"/>
      <c r="B77" s="266"/>
      <c r="C77" s="346" t="s">
        <v>2151</v>
      </c>
      <c r="D77" s="347"/>
      <c r="E77" s="347"/>
      <c r="F77" s="347"/>
      <c r="G77" s="348"/>
      <c r="I77" s="267"/>
      <c r="K77" s="267"/>
      <c r="L77" s="268" t="s">
        <v>2151</v>
      </c>
      <c r="O77" s="256">
        <v>3</v>
      </c>
    </row>
    <row r="78" spans="1:15" ht="12.75">
      <c r="A78" s="265"/>
      <c r="B78" s="266"/>
      <c r="C78" s="346" t="s">
        <v>2152</v>
      </c>
      <c r="D78" s="347"/>
      <c r="E78" s="347"/>
      <c r="F78" s="347"/>
      <c r="G78" s="348"/>
      <c r="I78" s="267"/>
      <c r="K78" s="267"/>
      <c r="L78" s="268" t="s">
        <v>2152</v>
      </c>
      <c r="O78" s="256">
        <v>3</v>
      </c>
    </row>
    <row r="79" spans="1:15" ht="12.75">
      <c r="A79" s="265"/>
      <c r="B79" s="266"/>
      <c r="C79" s="346" t="s">
        <v>2153</v>
      </c>
      <c r="D79" s="347"/>
      <c r="E79" s="347"/>
      <c r="F79" s="347"/>
      <c r="G79" s="348"/>
      <c r="I79" s="267"/>
      <c r="K79" s="267"/>
      <c r="L79" s="268" t="s">
        <v>2153</v>
      </c>
      <c r="O79" s="256">
        <v>3</v>
      </c>
    </row>
    <row r="80" spans="1:15" ht="12.75">
      <c r="A80" s="265"/>
      <c r="B80" s="266"/>
      <c r="C80" s="346" t="s">
        <v>2154</v>
      </c>
      <c r="D80" s="347"/>
      <c r="E80" s="347"/>
      <c r="F80" s="347"/>
      <c r="G80" s="348"/>
      <c r="I80" s="267"/>
      <c r="K80" s="267"/>
      <c r="L80" s="268" t="s">
        <v>2154</v>
      </c>
      <c r="O80" s="256">
        <v>3</v>
      </c>
    </row>
    <row r="81" spans="1:15" ht="12.75">
      <c r="A81" s="265"/>
      <c r="B81" s="266"/>
      <c r="C81" s="346" t="s">
        <v>2155</v>
      </c>
      <c r="D81" s="347"/>
      <c r="E81" s="347"/>
      <c r="F81" s="347"/>
      <c r="G81" s="348"/>
      <c r="I81" s="267"/>
      <c r="K81" s="267"/>
      <c r="L81" s="268" t="s">
        <v>2155</v>
      </c>
      <c r="O81" s="256">
        <v>3</v>
      </c>
    </row>
    <row r="82" spans="1:15" ht="12.75">
      <c r="A82" s="265"/>
      <c r="B82" s="266"/>
      <c r="C82" s="346" t="s">
        <v>2156</v>
      </c>
      <c r="D82" s="347"/>
      <c r="E82" s="347"/>
      <c r="F82" s="347"/>
      <c r="G82" s="348"/>
      <c r="I82" s="267"/>
      <c r="K82" s="267"/>
      <c r="L82" s="268" t="s">
        <v>2156</v>
      </c>
      <c r="O82" s="256">
        <v>3</v>
      </c>
    </row>
    <row r="83" spans="1:15" ht="12.75">
      <c r="A83" s="265"/>
      <c r="B83" s="266"/>
      <c r="C83" s="346" t="s">
        <v>2157</v>
      </c>
      <c r="D83" s="347"/>
      <c r="E83" s="347"/>
      <c r="F83" s="347"/>
      <c r="G83" s="348"/>
      <c r="I83" s="267"/>
      <c r="K83" s="267"/>
      <c r="L83" s="268" t="s">
        <v>2157</v>
      </c>
      <c r="O83" s="256">
        <v>3</v>
      </c>
    </row>
    <row r="84" spans="1:15" ht="12.75">
      <c r="A84" s="265"/>
      <c r="B84" s="266"/>
      <c r="C84" s="346" t="s">
        <v>2158</v>
      </c>
      <c r="D84" s="347"/>
      <c r="E84" s="347"/>
      <c r="F84" s="347"/>
      <c r="G84" s="348"/>
      <c r="I84" s="267"/>
      <c r="K84" s="267"/>
      <c r="L84" s="268" t="s">
        <v>2158</v>
      </c>
      <c r="O84" s="256">
        <v>3</v>
      </c>
    </row>
    <row r="85" spans="1:15" ht="12.75">
      <c r="A85" s="265"/>
      <c r="B85" s="266"/>
      <c r="C85" s="346" t="s">
        <v>2159</v>
      </c>
      <c r="D85" s="347"/>
      <c r="E85" s="347"/>
      <c r="F85" s="347"/>
      <c r="G85" s="348"/>
      <c r="I85" s="267"/>
      <c r="K85" s="267"/>
      <c r="L85" s="268" t="s">
        <v>2159</v>
      </c>
      <c r="O85" s="256">
        <v>3</v>
      </c>
    </row>
    <row r="86" spans="1:15" ht="12.75">
      <c r="A86" s="265"/>
      <c r="B86" s="266"/>
      <c r="C86" s="346" t="s">
        <v>2160</v>
      </c>
      <c r="D86" s="347"/>
      <c r="E86" s="347"/>
      <c r="F86" s="347"/>
      <c r="G86" s="348"/>
      <c r="I86" s="267"/>
      <c r="K86" s="267"/>
      <c r="L86" s="268" t="s">
        <v>2160</v>
      </c>
      <c r="O86" s="256">
        <v>3</v>
      </c>
    </row>
    <row r="87" spans="1:15" ht="12.75">
      <c r="A87" s="265"/>
      <c r="B87" s="266"/>
      <c r="C87" s="346" t="s">
        <v>2161</v>
      </c>
      <c r="D87" s="347"/>
      <c r="E87" s="347"/>
      <c r="F87" s="347"/>
      <c r="G87" s="348"/>
      <c r="I87" s="267"/>
      <c r="K87" s="267"/>
      <c r="L87" s="268" t="s">
        <v>2161</v>
      </c>
      <c r="O87" s="256">
        <v>3</v>
      </c>
    </row>
    <row r="88" spans="1:15" ht="12.75">
      <c r="A88" s="265"/>
      <c r="B88" s="266"/>
      <c r="C88" s="346" t="s">
        <v>2162</v>
      </c>
      <c r="D88" s="347"/>
      <c r="E88" s="347"/>
      <c r="F88" s="347"/>
      <c r="G88" s="348"/>
      <c r="I88" s="267"/>
      <c r="K88" s="267"/>
      <c r="L88" s="268" t="s">
        <v>2162</v>
      </c>
      <c r="O88" s="256">
        <v>3</v>
      </c>
    </row>
    <row r="89" spans="1:15" ht="12.75">
      <c r="A89" s="265"/>
      <c r="B89" s="266"/>
      <c r="C89" s="346" t="s">
        <v>2163</v>
      </c>
      <c r="D89" s="347"/>
      <c r="E89" s="347"/>
      <c r="F89" s="347"/>
      <c r="G89" s="348"/>
      <c r="I89" s="267"/>
      <c r="K89" s="267"/>
      <c r="L89" s="268" t="s">
        <v>2163</v>
      </c>
      <c r="O89" s="256">
        <v>3</v>
      </c>
    </row>
    <row r="90" spans="1:15" ht="12.75">
      <c r="A90" s="265"/>
      <c r="B90" s="266"/>
      <c r="C90" s="346" t="s">
        <v>2164</v>
      </c>
      <c r="D90" s="347"/>
      <c r="E90" s="347"/>
      <c r="F90" s="347"/>
      <c r="G90" s="348"/>
      <c r="I90" s="267"/>
      <c r="K90" s="267"/>
      <c r="L90" s="268" t="s">
        <v>2164</v>
      </c>
      <c r="O90" s="256">
        <v>3</v>
      </c>
    </row>
    <row r="91" spans="1:15" ht="12.75">
      <c r="A91" s="265"/>
      <c r="B91" s="266"/>
      <c r="C91" s="346"/>
      <c r="D91" s="347"/>
      <c r="E91" s="347"/>
      <c r="F91" s="347"/>
      <c r="G91" s="348"/>
      <c r="I91" s="267"/>
      <c r="K91" s="267"/>
      <c r="L91" s="268"/>
      <c r="O91" s="256">
        <v>3</v>
      </c>
    </row>
    <row r="92" spans="1:15" ht="12.75">
      <c r="A92" s="265"/>
      <c r="B92" s="266"/>
      <c r="C92" s="346" t="s">
        <v>2129</v>
      </c>
      <c r="D92" s="347"/>
      <c r="E92" s="347"/>
      <c r="F92" s="347"/>
      <c r="G92" s="348"/>
      <c r="I92" s="267"/>
      <c r="K92" s="267"/>
      <c r="L92" s="268" t="s">
        <v>2129</v>
      </c>
      <c r="O92" s="256">
        <v>3</v>
      </c>
    </row>
    <row r="93" spans="1:15" ht="12.75">
      <c r="A93" s="265"/>
      <c r="B93" s="269"/>
      <c r="C93" s="354" t="s">
        <v>98</v>
      </c>
      <c r="D93" s="355"/>
      <c r="E93" s="270">
        <v>1</v>
      </c>
      <c r="F93" s="271"/>
      <c r="G93" s="272"/>
      <c r="H93" s="273"/>
      <c r="I93" s="267"/>
      <c r="J93" s="274"/>
      <c r="K93" s="267"/>
      <c r="M93" s="268">
        <v>1</v>
      </c>
      <c r="O93" s="256"/>
    </row>
    <row r="94" spans="1:80" ht="12.75">
      <c r="A94" s="257">
        <v>25</v>
      </c>
      <c r="B94" s="258" t="s">
        <v>2165</v>
      </c>
      <c r="C94" s="259" t="s">
        <v>2166</v>
      </c>
      <c r="D94" s="260" t="s">
        <v>166</v>
      </c>
      <c r="E94" s="261">
        <v>0.04589</v>
      </c>
      <c r="F94" s="261">
        <v>0</v>
      </c>
      <c r="G94" s="262">
        <f>E94*F94</f>
        <v>0</v>
      </c>
      <c r="H94" s="263">
        <v>0</v>
      </c>
      <c r="I94" s="264">
        <f>E94*H94</f>
        <v>0</v>
      </c>
      <c r="J94" s="263"/>
      <c r="K94" s="264">
        <f>E94*J94</f>
        <v>0</v>
      </c>
      <c r="O94" s="256">
        <v>2</v>
      </c>
      <c r="AA94" s="229">
        <v>7</v>
      </c>
      <c r="AB94" s="229">
        <v>1001</v>
      </c>
      <c r="AC94" s="229">
        <v>5</v>
      </c>
      <c r="AZ94" s="229">
        <v>2</v>
      </c>
      <c r="BA94" s="229">
        <f>IF(AZ94=1,G94,0)</f>
        <v>0</v>
      </c>
      <c r="BB94" s="229">
        <f>IF(AZ94=2,G94,0)</f>
        <v>0</v>
      </c>
      <c r="BC94" s="229">
        <f>IF(AZ94=3,G94,0)</f>
        <v>0</v>
      </c>
      <c r="BD94" s="229">
        <f>IF(AZ94=4,G94,0)</f>
        <v>0</v>
      </c>
      <c r="BE94" s="229">
        <f>IF(AZ94=5,G94,0)</f>
        <v>0</v>
      </c>
      <c r="CA94" s="256">
        <v>7</v>
      </c>
      <c r="CB94" s="256">
        <v>1001</v>
      </c>
    </row>
    <row r="95" spans="1:80" ht="12.75">
      <c r="A95" s="257">
        <v>26</v>
      </c>
      <c r="B95" s="258" t="s">
        <v>1776</v>
      </c>
      <c r="C95" s="259" t="s">
        <v>1777</v>
      </c>
      <c r="D95" s="260" t="s">
        <v>1752</v>
      </c>
      <c r="E95" s="261">
        <v>20</v>
      </c>
      <c r="F95" s="261">
        <v>0</v>
      </c>
      <c r="G95" s="262">
        <f>E95*F95</f>
        <v>0</v>
      </c>
      <c r="H95" s="263">
        <v>0</v>
      </c>
      <c r="I95" s="264">
        <f>E95*H95</f>
        <v>0</v>
      </c>
      <c r="J95" s="263"/>
      <c r="K95" s="264">
        <f>E95*J95</f>
        <v>0</v>
      </c>
      <c r="O95" s="256">
        <v>2</v>
      </c>
      <c r="AA95" s="229">
        <v>10</v>
      </c>
      <c r="AB95" s="229">
        <v>0</v>
      </c>
      <c r="AC95" s="229">
        <v>8</v>
      </c>
      <c r="AZ95" s="229">
        <v>5</v>
      </c>
      <c r="BA95" s="229">
        <f>IF(AZ95=1,G95,0)</f>
        <v>0</v>
      </c>
      <c r="BB95" s="229">
        <f>IF(AZ95=2,G95,0)</f>
        <v>0</v>
      </c>
      <c r="BC95" s="229">
        <f>IF(AZ95=3,G95,0)</f>
        <v>0</v>
      </c>
      <c r="BD95" s="229">
        <f>IF(AZ95=4,G95,0)</f>
        <v>0</v>
      </c>
      <c r="BE95" s="229">
        <f>IF(AZ95=5,G95,0)</f>
        <v>0</v>
      </c>
      <c r="CA95" s="256">
        <v>10</v>
      </c>
      <c r="CB95" s="256">
        <v>0</v>
      </c>
    </row>
    <row r="96" spans="1:15" ht="12.75">
      <c r="A96" s="265"/>
      <c r="B96" s="269"/>
      <c r="C96" s="354" t="s">
        <v>2167</v>
      </c>
      <c r="D96" s="355"/>
      <c r="E96" s="270">
        <v>20</v>
      </c>
      <c r="F96" s="271"/>
      <c r="G96" s="272"/>
      <c r="H96" s="273"/>
      <c r="I96" s="267"/>
      <c r="J96" s="274"/>
      <c r="K96" s="267"/>
      <c r="M96" s="268" t="s">
        <v>2167</v>
      </c>
      <c r="O96" s="256"/>
    </row>
    <row r="97" spans="1:80" ht="12.75">
      <c r="A97" s="257">
        <v>27</v>
      </c>
      <c r="B97" s="258" t="s">
        <v>2168</v>
      </c>
      <c r="C97" s="259" t="s">
        <v>2169</v>
      </c>
      <c r="D97" s="260" t="s">
        <v>1752</v>
      </c>
      <c r="E97" s="261">
        <v>16</v>
      </c>
      <c r="F97" s="261">
        <v>0</v>
      </c>
      <c r="G97" s="262">
        <f>E97*F97</f>
        <v>0</v>
      </c>
      <c r="H97" s="263">
        <v>0</v>
      </c>
      <c r="I97" s="264">
        <f>E97*H97</f>
        <v>0</v>
      </c>
      <c r="J97" s="263"/>
      <c r="K97" s="264">
        <f>E97*J97</f>
        <v>0</v>
      </c>
      <c r="O97" s="256">
        <v>2</v>
      </c>
      <c r="AA97" s="229">
        <v>10</v>
      </c>
      <c r="AB97" s="229">
        <v>0</v>
      </c>
      <c r="AC97" s="229">
        <v>8</v>
      </c>
      <c r="AZ97" s="229">
        <v>5</v>
      </c>
      <c r="BA97" s="229">
        <f>IF(AZ97=1,G97,0)</f>
        <v>0</v>
      </c>
      <c r="BB97" s="229">
        <f>IF(AZ97=2,G97,0)</f>
        <v>0</v>
      </c>
      <c r="BC97" s="229">
        <f>IF(AZ97=3,G97,0)</f>
        <v>0</v>
      </c>
      <c r="BD97" s="229">
        <f>IF(AZ97=4,G97,0)</f>
        <v>0</v>
      </c>
      <c r="BE97" s="229">
        <f>IF(AZ97=5,G97,0)</f>
        <v>0</v>
      </c>
      <c r="CA97" s="256">
        <v>10</v>
      </c>
      <c r="CB97" s="256">
        <v>0</v>
      </c>
    </row>
    <row r="98" spans="1:15" ht="12.75">
      <c r="A98" s="265"/>
      <c r="B98" s="269"/>
      <c r="C98" s="354" t="s">
        <v>2170</v>
      </c>
      <c r="D98" s="355"/>
      <c r="E98" s="270">
        <v>16</v>
      </c>
      <c r="F98" s="271"/>
      <c r="G98" s="272"/>
      <c r="H98" s="273"/>
      <c r="I98" s="267"/>
      <c r="J98" s="274"/>
      <c r="K98" s="267"/>
      <c r="M98" s="268" t="s">
        <v>2170</v>
      </c>
      <c r="O98" s="256"/>
    </row>
    <row r="99" spans="1:57" ht="12.75">
      <c r="A99" s="275"/>
      <c r="B99" s="276" t="s">
        <v>101</v>
      </c>
      <c r="C99" s="277" t="s">
        <v>2117</v>
      </c>
      <c r="D99" s="278"/>
      <c r="E99" s="279"/>
      <c r="F99" s="280"/>
      <c r="G99" s="281">
        <f>SUM(G49:G98)</f>
        <v>0</v>
      </c>
      <c r="H99" s="282"/>
      <c r="I99" s="283">
        <f>SUM(I49:I98)</f>
        <v>0.04589</v>
      </c>
      <c r="J99" s="282"/>
      <c r="K99" s="283">
        <f>SUM(K49:K98)</f>
        <v>-0.315</v>
      </c>
      <c r="O99" s="256">
        <v>4</v>
      </c>
      <c r="BA99" s="284">
        <f>SUM(BA49:BA98)</f>
        <v>0</v>
      </c>
      <c r="BB99" s="284">
        <f>SUM(BB49:BB98)</f>
        <v>0</v>
      </c>
      <c r="BC99" s="284">
        <f>SUM(BC49:BC98)</f>
        <v>0</v>
      </c>
      <c r="BD99" s="284">
        <f>SUM(BD49:BD98)</f>
        <v>0</v>
      </c>
      <c r="BE99" s="284">
        <f>SUM(BE49:BE98)</f>
        <v>0</v>
      </c>
    </row>
    <row r="100" spans="1:15" ht="12.75">
      <c r="A100" s="246" t="s">
        <v>97</v>
      </c>
      <c r="B100" s="247" t="s">
        <v>2171</v>
      </c>
      <c r="C100" s="248" t="s">
        <v>2172</v>
      </c>
      <c r="D100" s="249"/>
      <c r="E100" s="250"/>
      <c r="F100" s="250"/>
      <c r="G100" s="251"/>
      <c r="H100" s="252"/>
      <c r="I100" s="253"/>
      <c r="J100" s="254"/>
      <c r="K100" s="255"/>
      <c r="O100" s="256">
        <v>1</v>
      </c>
    </row>
    <row r="101" spans="1:80" ht="12.75">
      <c r="A101" s="257">
        <v>28</v>
      </c>
      <c r="B101" s="258" t="s">
        <v>2174</v>
      </c>
      <c r="C101" s="259" t="s">
        <v>2175</v>
      </c>
      <c r="D101" s="260" t="s">
        <v>179</v>
      </c>
      <c r="E101" s="261">
        <v>2</v>
      </c>
      <c r="F101" s="261">
        <v>0</v>
      </c>
      <c r="G101" s="262">
        <f aca="true" t="shared" si="0" ref="G101:G106">E101*F101</f>
        <v>0</v>
      </c>
      <c r="H101" s="263">
        <v>0</v>
      </c>
      <c r="I101" s="264">
        <f aca="true" t="shared" si="1" ref="I101:I106">E101*H101</f>
        <v>0</v>
      </c>
      <c r="J101" s="263">
        <v>-0.09358</v>
      </c>
      <c r="K101" s="264">
        <f aca="true" t="shared" si="2" ref="K101:K106">E101*J101</f>
        <v>-0.18716</v>
      </c>
      <c r="O101" s="256">
        <v>2</v>
      </c>
      <c r="AA101" s="229">
        <v>1</v>
      </c>
      <c r="AB101" s="229">
        <v>7</v>
      </c>
      <c r="AC101" s="229">
        <v>7</v>
      </c>
      <c r="AZ101" s="229">
        <v>2</v>
      </c>
      <c r="BA101" s="229">
        <f aca="true" t="shared" si="3" ref="BA101:BA106">IF(AZ101=1,G101,0)</f>
        <v>0</v>
      </c>
      <c r="BB101" s="229">
        <f aca="true" t="shared" si="4" ref="BB101:BB106">IF(AZ101=2,G101,0)</f>
        <v>0</v>
      </c>
      <c r="BC101" s="229">
        <f aca="true" t="shared" si="5" ref="BC101:BC106">IF(AZ101=3,G101,0)</f>
        <v>0</v>
      </c>
      <c r="BD101" s="229">
        <f aca="true" t="shared" si="6" ref="BD101:BD106">IF(AZ101=4,G101,0)</f>
        <v>0</v>
      </c>
      <c r="BE101" s="229">
        <f aca="true" t="shared" si="7" ref="BE101:BE106">IF(AZ101=5,G101,0)</f>
        <v>0</v>
      </c>
      <c r="CA101" s="256">
        <v>1</v>
      </c>
      <c r="CB101" s="256">
        <v>7</v>
      </c>
    </row>
    <row r="102" spans="1:80" ht="12.75">
      <c r="A102" s="257">
        <v>29</v>
      </c>
      <c r="B102" s="258" t="s">
        <v>2176</v>
      </c>
      <c r="C102" s="259" t="s">
        <v>2177</v>
      </c>
      <c r="D102" s="260" t="s">
        <v>114</v>
      </c>
      <c r="E102" s="261">
        <v>1</v>
      </c>
      <c r="F102" s="261">
        <v>0</v>
      </c>
      <c r="G102" s="262">
        <f t="shared" si="0"/>
        <v>0</v>
      </c>
      <c r="H102" s="263">
        <v>0.00932</v>
      </c>
      <c r="I102" s="264">
        <f t="shared" si="1"/>
        <v>0.00932</v>
      </c>
      <c r="J102" s="263">
        <v>0</v>
      </c>
      <c r="K102" s="264">
        <f t="shared" si="2"/>
        <v>0</v>
      </c>
      <c r="O102" s="256">
        <v>2</v>
      </c>
      <c r="AA102" s="229">
        <v>1</v>
      </c>
      <c r="AB102" s="229">
        <v>7</v>
      </c>
      <c r="AC102" s="229">
        <v>7</v>
      </c>
      <c r="AZ102" s="229">
        <v>2</v>
      </c>
      <c r="BA102" s="229">
        <f t="shared" si="3"/>
        <v>0</v>
      </c>
      <c r="BB102" s="229">
        <f t="shared" si="4"/>
        <v>0</v>
      </c>
      <c r="BC102" s="229">
        <f t="shared" si="5"/>
        <v>0</v>
      </c>
      <c r="BD102" s="229">
        <f t="shared" si="6"/>
        <v>0</v>
      </c>
      <c r="BE102" s="229">
        <f t="shared" si="7"/>
        <v>0</v>
      </c>
      <c r="CA102" s="256">
        <v>1</v>
      </c>
      <c r="CB102" s="256">
        <v>7</v>
      </c>
    </row>
    <row r="103" spans="1:80" ht="12.75">
      <c r="A103" s="257">
        <v>30</v>
      </c>
      <c r="B103" s="258" t="s">
        <v>2178</v>
      </c>
      <c r="C103" s="259" t="s">
        <v>2179</v>
      </c>
      <c r="D103" s="260" t="s">
        <v>195</v>
      </c>
      <c r="E103" s="261">
        <v>1</v>
      </c>
      <c r="F103" s="261">
        <v>0</v>
      </c>
      <c r="G103" s="262">
        <f t="shared" si="0"/>
        <v>0</v>
      </c>
      <c r="H103" s="263">
        <v>0</v>
      </c>
      <c r="I103" s="264">
        <f t="shared" si="1"/>
        <v>0</v>
      </c>
      <c r="J103" s="263">
        <v>0</v>
      </c>
      <c r="K103" s="264">
        <f t="shared" si="2"/>
        <v>0</v>
      </c>
      <c r="O103" s="256">
        <v>2</v>
      </c>
      <c r="AA103" s="229">
        <v>1</v>
      </c>
      <c r="AB103" s="229">
        <v>7</v>
      </c>
      <c r="AC103" s="229">
        <v>7</v>
      </c>
      <c r="AZ103" s="229">
        <v>2</v>
      </c>
      <c r="BA103" s="229">
        <f t="shared" si="3"/>
        <v>0</v>
      </c>
      <c r="BB103" s="229">
        <f t="shared" si="4"/>
        <v>0</v>
      </c>
      <c r="BC103" s="229">
        <f t="shared" si="5"/>
        <v>0</v>
      </c>
      <c r="BD103" s="229">
        <f t="shared" si="6"/>
        <v>0</v>
      </c>
      <c r="BE103" s="229">
        <f t="shared" si="7"/>
        <v>0</v>
      </c>
      <c r="CA103" s="256">
        <v>1</v>
      </c>
      <c r="CB103" s="256">
        <v>7</v>
      </c>
    </row>
    <row r="104" spans="1:80" ht="12.75">
      <c r="A104" s="257">
        <v>31</v>
      </c>
      <c r="B104" s="258" t="s">
        <v>2180</v>
      </c>
      <c r="C104" s="259" t="s">
        <v>2181</v>
      </c>
      <c r="D104" s="260" t="s">
        <v>114</v>
      </c>
      <c r="E104" s="261">
        <v>3</v>
      </c>
      <c r="F104" s="261">
        <v>0</v>
      </c>
      <c r="G104" s="262">
        <f t="shared" si="0"/>
        <v>0</v>
      </c>
      <c r="H104" s="263">
        <v>0.00476</v>
      </c>
      <c r="I104" s="264">
        <f t="shared" si="1"/>
        <v>0.014280000000000001</v>
      </c>
      <c r="J104" s="263">
        <v>0</v>
      </c>
      <c r="K104" s="264">
        <f t="shared" si="2"/>
        <v>0</v>
      </c>
      <c r="O104" s="256">
        <v>2</v>
      </c>
      <c r="AA104" s="229">
        <v>1</v>
      </c>
      <c r="AB104" s="229">
        <v>7</v>
      </c>
      <c r="AC104" s="229">
        <v>7</v>
      </c>
      <c r="AZ104" s="229">
        <v>2</v>
      </c>
      <c r="BA104" s="229">
        <f t="shared" si="3"/>
        <v>0</v>
      </c>
      <c r="BB104" s="229">
        <f t="shared" si="4"/>
        <v>0</v>
      </c>
      <c r="BC104" s="229">
        <f t="shared" si="5"/>
        <v>0</v>
      </c>
      <c r="BD104" s="229">
        <f t="shared" si="6"/>
        <v>0</v>
      </c>
      <c r="BE104" s="229">
        <f t="shared" si="7"/>
        <v>0</v>
      </c>
      <c r="CA104" s="256">
        <v>1</v>
      </c>
      <c r="CB104" s="256">
        <v>7</v>
      </c>
    </row>
    <row r="105" spans="1:80" ht="12.75">
      <c r="A105" s="257">
        <v>32</v>
      </c>
      <c r="B105" s="258" t="s">
        <v>2182</v>
      </c>
      <c r="C105" s="259" t="s">
        <v>2183</v>
      </c>
      <c r="D105" s="260" t="s">
        <v>114</v>
      </c>
      <c r="E105" s="261">
        <v>1</v>
      </c>
      <c r="F105" s="261">
        <v>0</v>
      </c>
      <c r="G105" s="262">
        <f t="shared" si="0"/>
        <v>0</v>
      </c>
      <c r="H105" s="263">
        <v>0.01254</v>
      </c>
      <c r="I105" s="264">
        <f t="shared" si="1"/>
        <v>0.01254</v>
      </c>
      <c r="J105" s="263">
        <v>0</v>
      </c>
      <c r="K105" s="264">
        <f t="shared" si="2"/>
        <v>0</v>
      </c>
      <c r="O105" s="256">
        <v>2</v>
      </c>
      <c r="AA105" s="229">
        <v>1</v>
      </c>
      <c r="AB105" s="229">
        <v>7</v>
      </c>
      <c r="AC105" s="229">
        <v>7</v>
      </c>
      <c r="AZ105" s="229">
        <v>2</v>
      </c>
      <c r="BA105" s="229">
        <f t="shared" si="3"/>
        <v>0</v>
      </c>
      <c r="BB105" s="229">
        <f t="shared" si="4"/>
        <v>0</v>
      </c>
      <c r="BC105" s="229">
        <f t="shared" si="5"/>
        <v>0</v>
      </c>
      <c r="BD105" s="229">
        <f t="shared" si="6"/>
        <v>0</v>
      </c>
      <c r="BE105" s="229">
        <f t="shared" si="7"/>
        <v>0</v>
      </c>
      <c r="CA105" s="256">
        <v>1</v>
      </c>
      <c r="CB105" s="256">
        <v>7</v>
      </c>
    </row>
    <row r="106" spans="1:80" ht="12.75">
      <c r="A106" s="257">
        <v>33</v>
      </c>
      <c r="B106" s="258" t="s">
        <v>2184</v>
      </c>
      <c r="C106" s="259" t="s">
        <v>2185</v>
      </c>
      <c r="D106" s="260" t="s">
        <v>114</v>
      </c>
      <c r="E106" s="261">
        <v>1</v>
      </c>
      <c r="F106" s="261">
        <v>0</v>
      </c>
      <c r="G106" s="262">
        <f t="shared" si="0"/>
        <v>0</v>
      </c>
      <c r="H106" s="263">
        <v>0.02463</v>
      </c>
      <c r="I106" s="264">
        <f t="shared" si="1"/>
        <v>0.02463</v>
      </c>
      <c r="J106" s="263">
        <v>0</v>
      </c>
      <c r="K106" s="264">
        <f t="shared" si="2"/>
        <v>0</v>
      </c>
      <c r="O106" s="256">
        <v>2</v>
      </c>
      <c r="AA106" s="229">
        <v>1</v>
      </c>
      <c r="AB106" s="229">
        <v>7</v>
      </c>
      <c r="AC106" s="229">
        <v>7</v>
      </c>
      <c r="AZ106" s="229">
        <v>2</v>
      </c>
      <c r="BA106" s="229">
        <f t="shared" si="3"/>
        <v>0</v>
      </c>
      <c r="BB106" s="229">
        <f t="shared" si="4"/>
        <v>0</v>
      </c>
      <c r="BC106" s="229">
        <f t="shared" si="5"/>
        <v>0</v>
      </c>
      <c r="BD106" s="229">
        <f t="shared" si="6"/>
        <v>0</v>
      </c>
      <c r="BE106" s="229">
        <f t="shared" si="7"/>
        <v>0</v>
      </c>
      <c r="CA106" s="256">
        <v>1</v>
      </c>
      <c r="CB106" s="256">
        <v>7</v>
      </c>
    </row>
    <row r="107" spans="1:15" ht="12.75">
      <c r="A107" s="265"/>
      <c r="B107" s="269"/>
      <c r="C107" s="354" t="s">
        <v>2186</v>
      </c>
      <c r="D107" s="355"/>
      <c r="E107" s="270">
        <v>1</v>
      </c>
      <c r="F107" s="271"/>
      <c r="G107" s="272"/>
      <c r="H107" s="273"/>
      <c r="I107" s="267"/>
      <c r="J107" s="274"/>
      <c r="K107" s="267"/>
      <c r="M107" s="268" t="s">
        <v>2186</v>
      </c>
      <c r="O107" s="256"/>
    </row>
    <row r="108" spans="1:80" ht="12.75">
      <c r="A108" s="257">
        <v>34</v>
      </c>
      <c r="B108" s="258" t="s">
        <v>2187</v>
      </c>
      <c r="C108" s="259" t="s">
        <v>2188</v>
      </c>
      <c r="D108" s="260" t="s">
        <v>195</v>
      </c>
      <c r="E108" s="261">
        <v>1</v>
      </c>
      <c r="F108" s="261">
        <v>0</v>
      </c>
      <c r="G108" s="262">
        <f>E108*F108</f>
        <v>0</v>
      </c>
      <c r="H108" s="263">
        <v>7E-05</v>
      </c>
      <c r="I108" s="264">
        <f>E108*H108</f>
        <v>7E-05</v>
      </c>
      <c r="J108" s="263">
        <v>-0.021</v>
      </c>
      <c r="K108" s="264">
        <f>E108*J108</f>
        <v>-0.021</v>
      </c>
      <c r="O108" s="256">
        <v>2</v>
      </c>
      <c r="AA108" s="229">
        <v>1</v>
      </c>
      <c r="AB108" s="229">
        <v>7</v>
      </c>
      <c r="AC108" s="229">
        <v>7</v>
      </c>
      <c r="AZ108" s="229">
        <v>2</v>
      </c>
      <c r="BA108" s="229">
        <f>IF(AZ108=1,G108,0)</f>
        <v>0</v>
      </c>
      <c r="BB108" s="229">
        <f>IF(AZ108=2,G108,0)</f>
        <v>0</v>
      </c>
      <c r="BC108" s="229">
        <f>IF(AZ108=3,G108,0)</f>
        <v>0</v>
      </c>
      <c r="BD108" s="229">
        <f>IF(AZ108=4,G108,0)</f>
        <v>0</v>
      </c>
      <c r="BE108" s="229">
        <f>IF(AZ108=5,G108,0)</f>
        <v>0</v>
      </c>
      <c r="CA108" s="256">
        <v>1</v>
      </c>
      <c r="CB108" s="256">
        <v>7</v>
      </c>
    </row>
    <row r="109" spans="1:80" ht="12.75">
      <c r="A109" s="257">
        <v>35</v>
      </c>
      <c r="B109" s="258" t="s">
        <v>2189</v>
      </c>
      <c r="C109" s="259" t="s">
        <v>2190</v>
      </c>
      <c r="D109" s="260" t="s">
        <v>195</v>
      </c>
      <c r="E109" s="261">
        <v>3</v>
      </c>
      <c r="F109" s="261">
        <v>0</v>
      </c>
      <c r="G109" s="262">
        <f>E109*F109</f>
        <v>0</v>
      </c>
      <c r="H109" s="263">
        <v>1E-05</v>
      </c>
      <c r="I109" s="264">
        <f>E109*H109</f>
        <v>3.0000000000000004E-05</v>
      </c>
      <c r="J109" s="263">
        <v>-0.044</v>
      </c>
      <c r="K109" s="264">
        <f>E109*J109</f>
        <v>-0.132</v>
      </c>
      <c r="O109" s="256">
        <v>2</v>
      </c>
      <c r="AA109" s="229">
        <v>1</v>
      </c>
      <c r="AB109" s="229">
        <v>7</v>
      </c>
      <c r="AC109" s="229">
        <v>7</v>
      </c>
      <c r="AZ109" s="229">
        <v>2</v>
      </c>
      <c r="BA109" s="229">
        <f>IF(AZ109=1,G109,0)</f>
        <v>0</v>
      </c>
      <c r="BB109" s="229">
        <f>IF(AZ109=2,G109,0)</f>
        <v>0</v>
      </c>
      <c r="BC109" s="229">
        <f>IF(AZ109=3,G109,0)</f>
        <v>0</v>
      </c>
      <c r="BD109" s="229">
        <f>IF(AZ109=4,G109,0)</f>
        <v>0</v>
      </c>
      <c r="BE109" s="229">
        <f>IF(AZ109=5,G109,0)</f>
        <v>0</v>
      </c>
      <c r="CA109" s="256">
        <v>1</v>
      </c>
      <c r="CB109" s="256">
        <v>7</v>
      </c>
    </row>
    <row r="110" spans="1:80" ht="20.4">
      <c r="A110" s="257">
        <v>36</v>
      </c>
      <c r="B110" s="258" t="s">
        <v>2191</v>
      </c>
      <c r="C110" s="259" t="s">
        <v>2192</v>
      </c>
      <c r="D110" s="260" t="s">
        <v>114</v>
      </c>
      <c r="E110" s="261">
        <v>1</v>
      </c>
      <c r="F110" s="261">
        <v>0</v>
      </c>
      <c r="G110" s="262">
        <f>E110*F110</f>
        <v>0</v>
      </c>
      <c r="H110" s="263">
        <v>0.00571</v>
      </c>
      <c r="I110" s="264">
        <f>E110*H110</f>
        <v>0.00571</v>
      </c>
      <c r="J110" s="263">
        <v>0</v>
      </c>
      <c r="K110" s="264">
        <f>E110*J110</f>
        <v>0</v>
      </c>
      <c r="O110" s="256">
        <v>2</v>
      </c>
      <c r="AA110" s="229">
        <v>1</v>
      </c>
      <c r="AB110" s="229">
        <v>7</v>
      </c>
      <c r="AC110" s="229">
        <v>7</v>
      </c>
      <c r="AZ110" s="229">
        <v>2</v>
      </c>
      <c r="BA110" s="229">
        <f>IF(AZ110=1,G110,0)</f>
        <v>0</v>
      </c>
      <c r="BB110" s="229">
        <f>IF(AZ110=2,G110,0)</f>
        <v>0</v>
      </c>
      <c r="BC110" s="229">
        <f>IF(AZ110=3,G110,0)</f>
        <v>0</v>
      </c>
      <c r="BD110" s="229">
        <f>IF(AZ110=4,G110,0)</f>
        <v>0</v>
      </c>
      <c r="BE110" s="229">
        <f>IF(AZ110=5,G110,0)</f>
        <v>0</v>
      </c>
      <c r="CA110" s="256">
        <v>1</v>
      </c>
      <c r="CB110" s="256">
        <v>7</v>
      </c>
    </row>
    <row r="111" spans="1:15" ht="12.75">
      <c r="A111" s="265"/>
      <c r="B111" s="269"/>
      <c r="C111" s="354" t="s">
        <v>2193</v>
      </c>
      <c r="D111" s="355"/>
      <c r="E111" s="270">
        <v>1</v>
      </c>
      <c r="F111" s="271"/>
      <c r="G111" s="272"/>
      <c r="H111" s="273"/>
      <c r="I111" s="267"/>
      <c r="J111" s="274"/>
      <c r="K111" s="267"/>
      <c r="M111" s="268" t="s">
        <v>2193</v>
      </c>
      <c r="O111" s="256"/>
    </row>
    <row r="112" spans="1:80" ht="12.75">
      <c r="A112" s="257">
        <v>37</v>
      </c>
      <c r="B112" s="258" t="s">
        <v>2194</v>
      </c>
      <c r="C112" s="259" t="s">
        <v>2195</v>
      </c>
      <c r="D112" s="260" t="s">
        <v>114</v>
      </c>
      <c r="E112" s="261">
        <v>3</v>
      </c>
      <c r="F112" s="261">
        <v>0</v>
      </c>
      <c r="G112" s="262">
        <f>E112*F112</f>
        <v>0</v>
      </c>
      <c r="H112" s="263">
        <v>0.00059</v>
      </c>
      <c r="I112" s="264">
        <f>E112*H112</f>
        <v>0.00177</v>
      </c>
      <c r="J112" s="263">
        <v>0</v>
      </c>
      <c r="K112" s="264">
        <f>E112*J112</f>
        <v>0</v>
      </c>
      <c r="O112" s="256">
        <v>2</v>
      </c>
      <c r="AA112" s="229">
        <v>1</v>
      </c>
      <c r="AB112" s="229">
        <v>7</v>
      </c>
      <c r="AC112" s="229">
        <v>7</v>
      </c>
      <c r="AZ112" s="229">
        <v>2</v>
      </c>
      <c r="BA112" s="229">
        <f>IF(AZ112=1,G112,0)</f>
        <v>0</v>
      </c>
      <c r="BB112" s="229">
        <f>IF(AZ112=2,G112,0)</f>
        <v>0</v>
      </c>
      <c r="BC112" s="229">
        <f>IF(AZ112=3,G112,0)</f>
        <v>0</v>
      </c>
      <c r="BD112" s="229">
        <f>IF(AZ112=4,G112,0)</f>
        <v>0</v>
      </c>
      <c r="BE112" s="229">
        <f>IF(AZ112=5,G112,0)</f>
        <v>0</v>
      </c>
      <c r="CA112" s="256">
        <v>1</v>
      </c>
      <c r="CB112" s="256">
        <v>7</v>
      </c>
    </row>
    <row r="113" spans="1:15" ht="12.75">
      <c r="A113" s="265"/>
      <c r="B113" s="266"/>
      <c r="C113" s="346" t="s">
        <v>2196</v>
      </c>
      <c r="D113" s="347"/>
      <c r="E113" s="347"/>
      <c r="F113" s="347"/>
      <c r="G113" s="348"/>
      <c r="I113" s="267"/>
      <c r="K113" s="267"/>
      <c r="L113" s="268" t="s">
        <v>2196</v>
      </c>
      <c r="O113" s="256">
        <v>3</v>
      </c>
    </row>
    <row r="114" spans="1:15" ht="12.75">
      <c r="A114" s="265"/>
      <c r="B114" s="269"/>
      <c r="C114" s="354" t="s">
        <v>190</v>
      </c>
      <c r="D114" s="355"/>
      <c r="E114" s="270">
        <v>3</v>
      </c>
      <c r="F114" s="271"/>
      <c r="G114" s="272"/>
      <c r="H114" s="273"/>
      <c r="I114" s="267"/>
      <c r="J114" s="274"/>
      <c r="K114" s="267"/>
      <c r="M114" s="268">
        <v>3</v>
      </c>
      <c r="O114" s="256"/>
    </row>
    <row r="115" spans="1:80" ht="20.4">
      <c r="A115" s="257">
        <v>38</v>
      </c>
      <c r="B115" s="258" t="s">
        <v>2197</v>
      </c>
      <c r="C115" s="259" t="s">
        <v>2198</v>
      </c>
      <c r="D115" s="260" t="s">
        <v>195</v>
      </c>
      <c r="E115" s="261">
        <v>1</v>
      </c>
      <c r="F115" s="261">
        <v>0</v>
      </c>
      <c r="G115" s="262">
        <f>E115*F115</f>
        <v>0</v>
      </c>
      <c r="H115" s="263">
        <v>0.111</v>
      </c>
      <c r="I115" s="264">
        <f>E115*H115</f>
        <v>0.111</v>
      </c>
      <c r="J115" s="263"/>
      <c r="K115" s="264">
        <f>E115*J115</f>
        <v>0</v>
      </c>
      <c r="O115" s="256">
        <v>2</v>
      </c>
      <c r="AA115" s="229">
        <v>12</v>
      </c>
      <c r="AB115" s="229">
        <v>0</v>
      </c>
      <c r="AC115" s="229">
        <v>121</v>
      </c>
      <c r="AZ115" s="229">
        <v>2</v>
      </c>
      <c r="BA115" s="229">
        <f>IF(AZ115=1,G115,0)</f>
        <v>0</v>
      </c>
      <c r="BB115" s="229">
        <f>IF(AZ115=2,G115,0)</f>
        <v>0</v>
      </c>
      <c r="BC115" s="229">
        <f>IF(AZ115=3,G115,0)</f>
        <v>0</v>
      </c>
      <c r="BD115" s="229">
        <f>IF(AZ115=4,G115,0)</f>
        <v>0</v>
      </c>
      <c r="BE115" s="229">
        <f>IF(AZ115=5,G115,0)</f>
        <v>0</v>
      </c>
      <c r="CA115" s="256">
        <v>12</v>
      </c>
      <c r="CB115" s="256">
        <v>0</v>
      </c>
    </row>
    <row r="116" spans="1:15" ht="12.75">
      <c r="A116" s="265"/>
      <c r="B116" s="266"/>
      <c r="C116" s="346" t="s">
        <v>2199</v>
      </c>
      <c r="D116" s="347"/>
      <c r="E116" s="347"/>
      <c r="F116" s="347"/>
      <c r="G116" s="348"/>
      <c r="I116" s="267"/>
      <c r="K116" s="267"/>
      <c r="L116" s="268" t="s">
        <v>2199</v>
      </c>
      <c r="O116" s="256">
        <v>3</v>
      </c>
    </row>
    <row r="117" spans="1:15" ht="12.75">
      <c r="A117" s="265"/>
      <c r="B117" s="266"/>
      <c r="C117" s="346" t="s">
        <v>2200</v>
      </c>
      <c r="D117" s="347"/>
      <c r="E117" s="347"/>
      <c r="F117" s="347"/>
      <c r="G117" s="348"/>
      <c r="I117" s="267"/>
      <c r="K117" s="267"/>
      <c r="L117" s="268" t="s">
        <v>2200</v>
      </c>
      <c r="O117" s="256">
        <v>3</v>
      </c>
    </row>
    <row r="118" spans="1:15" ht="12.75">
      <c r="A118" s="265"/>
      <c r="B118" s="266"/>
      <c r="C118" s="346" t="s">
        <v>2201</v>
      </c>
      <c r="D118" s="347"/>
      <c r="E118" s="347"/>
      <c r="F118" s="347"/>
      <c r="G118" s="348"/>
      <c r="I118" s="267"/>
      <c r="K118" s="267"/>
      <c r="L118" s="268" t="s">
        <v>2201</v>
      </c>
      <c r="O118" s="256">
        <v>3</v>
      </c>
    </row>
    <row r="119" spans="1:15" ht="12.75">
      <c r="A119" s="265"/>
      <c r="B119" s="266"/>
      <c r="C119" s="346"/>
      <c r="D119" s="347"/>
      <c r="E119" s="347"/>
      <c r="F119" s="347"/>
      <c r="G119" s="348"/>
      <c r="I119" s="267"/>
      <c r="K119" s="267"/>
      <c r="L119" s="268"/>
      <c r="O119" s="256">
        <v>3</v>
      </c>
    </row>
    <row r="120" spans="1:15" ht="12.75">
      <c r="A120" s="265"/>
      <c r="B120" s="266"/>
      <c r="C120" s="346" t="s">
        <v>2202</v>
      </c>
      <c r="D120" s="347"/>
      <c r="E120" s="347"/>
      <c r="F120" s="347"/>
      <c r="G120" s="348"/>
      <c r="I120" s="267"/>
      <c r="K120" s="267"/>
      <c r="L120" s="268" t="s">
        <v>2202</v>
      </c>
      <c r="O120" s="256">
        <v>3</v>
      </c>
    </row>
    <row r="121" spans="1:15" ht="12.75">
      <c r="A121" s="265"/>
      <c r="B121" s="266"/>
      <c r="C121" s="346" t="s">
        <v>2203</v>
      </c>
      <c r="D121" s="347"/>
      <c r="E121" s="347"/>
      <c r="F121" s="347"/>
      <c r="G121" s="348"/>
      <c r="I121" s="267"/>
      <c r="K121" s="267"/>
      <c r="L121" s="268" t="s">
        <v>2203</v>
      </c>
      <c r="O121" s="256">
        <v>3</v>
      </c>
    </row>
    <row r="122" spans="1:15" ht="12.75">
      <c r="A122" s="265"/>
      <c r="B122" s="266"/>
      <c r="C122" s="346" t="s">
        <v>2204</v>
      </c>
      <c r="D122" s="347"/>
      <c r="E122" s="347"/>
      <c r="F122" s="347"/>
      <c r="G122" s="348"/>
      <c r="I122" s="267"/>
      <c r="K122" s="267"/>
      <c r="L122" s="268" t="s">
        <v>2204</v>
      </c>
      <c r="O122" s="256">
        <v>3</v>
      </c>
    </row>
    <row r="123" spans="1:15" ht="12.75">
      <c r="A123" s="265"/>
      <c r="B123" s="266"/>
      <c r="C123" s="346" t="s">
        <v>2205</v>
      </c>
      <c r="D123" s="347"/>
      <c r="E123" s="347"/>
      <c r="F123" s="347"/>
      <c r="G123" s="348"/>
      <c r="I123" s="267"/>
      <c r="K123" s="267"/>
      <c r="L123" s="268" t="s">
        <v>2205</v>
      </c>
      <c r="O123" s="256">
        <v>3</v>
      </c>
    </row>
    <row r="124" spans="1:15" ht="12.75">
      <c r="A124" s="265"/>
      <c r="B124" s="266"/>
      <c r="C124" s="346" t="s">
        <v>2206</v>
      </c>
      <c r="D124" s="347"/>
      <c r="E124" s="347"/>
      <c r="F124" s="347"/>
      <c r="G124" s="348"/>
      <c r="I124" s="267"/>
      <c r="K124" s="267"/>
      <c r="L124" s="268" t="s">
        <v>2206</v>
      </c>
      <c r="O124" s="256">
        <v>3</v>
      </c>
    </row>
    <row r="125" spans="1:15" ht="12.75">
      <c r="A125" s="265"/>
      <c r="B125" s="266"/>
      <c r="C125" s="346" t="s">
        <v>2207</v>
      </c>
      <c r="D125" s="347"/>
      <c r="E125" s="347"/>
      <c r="F125" s="347"/>
      <c r="G125" s="348"/>
      <c r="I125" s="267"/>
      <c r="K125" s="267"/>
      <c r="L125" s="268" t="s">
        <v>2207</v>
      </c>
      <c r="O125" s="256">
        <v>3</v>
      </c>
    </row>
    <row r="126" spans="1:15" ht="12.75">
      <c r="A126" s="265"/>
      <c r="B126" s="266"/>
      <c r="C126" s="346" t="s">
        <v>2208</v>
      </c>
      <c r="D126" s="347"/>
      <c r="E126" s="347"/>
      <c r="F126" s="347"/>
      <c r="G126" s="348"/>
      <c r="I126" s="267"/>
      <c r="K126" s="267"/>
      <c r="L126" s="268" t="s">
        <v>2208</v>
      </c>
      <c r="O126" s="256">
        <v>3</v>
      </c>
    </row>
    <row r="127" spans="1:15" ht="12.75">
      <c r="A127" s="265"/>
      <c r="B127" s="266"/>
      <c r="C127" s="346" t="s">
        <v>2209</v>
      </c>
      <c r="D127" s="347"/>
      <c r="E127" s="347"/>
      <c r="F127" s="347"/>
      <c r="G127" s="348"/>
      <c r="I127" s="267"/>
      <c r="K127" s="267"/>
      <c r="L127" s="268" t="s">
        <v>2209</v>
      </c>
      <c r="O127" s="256">
        <v>3</v>
      </c>
    </row>
    <row r="128" spans="1:15" ht="12.75">
      <c r="A128" s="265"/>
      <c r="B128" s="266"/>
      <c r="C128" s="346" t="s">
        <v>2210</v>
      </c>
      <c r="D128" s="347"/>
      <c r="E128" s="347"/>
      <c r="F128" s="347"/>
      <c r="G128" s="348"/>
      <c r="I128" s="267"/>
      <c r="K128" s="267"/>
      <c r="L128" s="268" t="s">
        <v>2210</v>
      </c>
      <c r="O128" s="256">
        <v>3</v>
      </c>
    </row>
    <row r="129" spans="1:15" ht="12.75">
      <c r="A129" s="265"/>
      <c r="B129" s="266"/>
      <c r="C129" s="346" t="s">
        <v>2211</v>
      </c>
      <c r="D129" s="347"/>
      <c r="E129" s="347"/>
      <c r="F129" s="347"/>
      <c r="G129" s="348"/>
      <c r="I129" s="267"/>
      <c r="K129" s="267"/>
      <c r="L129" s="268" t="s">
        <v>2211</v>
      </c>
      <c r="O129" s="256">
        <v>3</v>
      </c>
    </row>
    <row r="130" spans="1:15" ht="12.75">
      <c r="A130" s="265"/>
      <c r="B130" s="266"/>
      <c r="C130" s="346" t="s">
        <v>2212</v>
      </c>
      <c r="D130" s="347"/>
      <c r="E130" s="347"/>
      <c r="F130" s="347"/>
      <c r="G130" s="348"/>
      <c r="I130" s="267"/>
      <c r="K130" s="267"/>
      <c r="L130" s="268" t="s">
        <v>2212</v>
      </c>
      <c r="O130" s="256">
        <v>3</v>
      </c>
    </row>
    <row r="131" spans="1:15" ht="12.75">
      <c r="A131" s="265"/>
      <c r="B131" s="266"/>
      <c r="C131" s="346" t="s">
        <v>2213</v>
      </c>
      <c r="D131" s="347"/>
      <c r="E131" s="347"/>
      <c r="F131" s="347"/>
      <c r="G131" s="348"/>
      <c r="I131" s="267"/>
      <c r="K131" s="267"/>
      <c r="L131" s="268" t="s">
        <v>2213</v>
      </c>
      <c r="O131" s="256">
        <v>3</v>
      </c>
    </row>
    <row r="132" spans="1:15" ht="12.75">
      <c r="A132" s="265"/>
      <c r="B132" s="266"/>
      <c r="C132" s="346" t="s">
        <v>2214</v>
      </c>
      <c r="D132" s="347"/>
      <c r="E132" s="347"/>
      <c r="F132" s="347"/>
      <c r="G132" s="348"/>
      <c r="I132" s="267"/>
      <c r="K132" s="267"/>
      <c r="L132" s="268" t="s">
        <v>2214</v>
      </c>
      <c r="O132" s="256">
        <v>3</v>
      </c>
    </row>
    <row r="133" spans="1:15" ht="12.75">
      <c r="A133" s="265"/>
      <c r="B133" s="266"/>
      <c r="C133" s="346" t="s">
        <v>2215</v>
      </c>
      <c r="D133" s="347"/>
      <c r="E133" s="347"/>
      <c r="F133" s="347"/>
      <c r="G133" s="348"/>
      <c r="I133" s="267"/>
      <c r="K133" s="267"/>
      <c r="L133" s="268" t="s">
        <v>2215</v>
      </c>
      <c r="O133" s="256">
        <v>3</v>
      </c>
    </row>
    <row r="134" spans="1:15" ht="12.75">
      <c r="A134" s="265"/>
      <c r="B134" s="266"/>
      <c r="C134" s="346" t="s">
        <v>2216</v>
      </c>
      <c r="D134" s="347"/>
      <c r="E134" s="347"/>
      <c r="F134" s="347"/>
      <c r="G134" s="348"/>
      <c r="I134" s="267"/>
      <c r="K134" s="267"/>
      <c r="L134" s="268" t="s">
        <v>2216</v>
      </c>
      <c r="O134" s="256">
        <v>3</v>
      </c>
    </row>
    <row r="135" spans="1:15" ht="12.75">
      <c r="A135" s="265"/>
      <c r="B135" s="266"/>
      <c r="C135" s="346" t="s">
        <v>2217</v>
      </c>
      <c r="D135" s="347"/>
      <c r="E135" s="347"/>
      <c r="F135" s="347"/>
      <c r="G135" s="348"/>
      <c r="I135" s="267"/>
      <c r="K135" s="267"/>
      <c r="L135" s="268" t="s">
        <v>2217</v>
      </c>
      <c r="O135" s="256">
        <v>3</v>
      </c>
    </row>
    <row r="136" spans="1:15" ht="12.75">
      <c r="A136" s="265"/>
      <c r="B136" s="266"/>
      <c r="C136" s="346" t="s">
        <v>2218</v>
      </c>
      <c r="D136" s="347"/>
      <c r="E136" s="347"/>
      <c r="F136" s="347"/>
      <c r="G136" s="348"/>
      <c r="I136" s="267"/>
      <c r="K136" s="267"/>
      <c r="L136" s="268" t="s">
        <v>2218</v>
      </c>
      <c r="O136" s="256">
        <v>3</v>
      </c>
    </row>
    <row r="137" spans="1:15" ht="12.75">
      <c r="A137" s="265"/>
      <c r="B137" s="266"/>
      <c r="C137" s="346" t="s">
        <v>2219</v>
      </c>
      <c r="D137" s="347"/>
      <c r="E137" s="347"/>
      <c r="F137" s="347"/>
      <c r="G137" s="348"/>
      <c r="I137" s="267"/>
      <c r="K137" s="267"/>
      <c r="L137" s="268" t="s">
        <v>2219</v>
      </c>
      <c r="O137" s="256">
        <v>3</v>
      </c>
    </row>
    <row r="138" spans="1:15" ht="12.75">
      <c r="A138" s="265"/>
      <c r="B138" s="266"/>
      <c r="C138" s="346" t="s">
        <v>2220</v>
      </c>
      <c r="D138" s="347"/>
      <c r="E138" s="347"/>
      <c r="F138" s="347"/>
      <c r="G138" s="348"/>
      <c r="I138" s="267"/>
      <c r="K138" s="267"/>
      <c r="L138" s="268" t="s">
        <v>2220</v>
      </c>
      <c r="O138" s="256">
        <v>3</v>
      </c>
    </row>
    <row r="139" spans="1:15" ht="12.75">
      <c r="A139" s="265"/>
      <c r="B139" s="266"/>
      <c r="C139" s="346" t="s">
        <v>2221</v>
      </c>
      <c r="D139" s="347"/>
      <c r="E139" s="347"/>
      <c r="F139" s="347"/>
      <c r="G139" s="348"/>
      <c r="I139" s="267"/>
      <c r="K139" s="267"/>
      <c r="L139" s="268" t="s">
        <v>2221</v>
      </c>
      <c r="O139" s="256">
        <v>3</v>
      </c>
    </row>
    <row r="140" spans="1:15" ht="12.75">
      <c r="A140" s="265"/>
      <c r="B140" s="266"/>
      <c r="C140" s="346" t="s">
        <v>2222</v>
      </c>
      <c r="D140" s="347"/>
      <c r="E140" s="347"/>
      <c r="F140" s="347"/>
      <c r="G140" s="348"/>
      <c r="I140" s="267"/>
      <c r="K140" s="267"/>
      <c r="L140" s="268" t="s">
        <v>2222</v>
      </c>
      <c r="O140" s="256">
        <v>3</v>
      </c>
    </row>
    <row r="141" spans="1:15" ht="12.75">
      <c r="A141" s="265"/>
      <c r="B141" s="266"/>
      <c r="C141" s="346" t="s">
        <v>2223</v>
      </c>
      <c r="D141" s="347"/>
      <c r="E141" s="347"/>
      <c r="F141" s="347"/>
      <c r="G141" s="348"/>
      <c r="I141" s="267"/>
      <c r="K141" s="267"/>
      <c r="L141" s="268" t="s">
        <v>2223</v>
      </c>
      <c r="O141" s="256">
        <v>3</v>
      </c>
    </row>
    <row r="142" spans="1:15" ht="12.75">
      <c r="A142" s="265"/>
      <c r="B142" s="266"/>
      <c r="C142" s="346" t="s">
        <v>2224</v>
      </c>
      <c r="D142" s="347"/>
      <c r="E142" s="347"/>
      <c r="F142" s="347"/>
      <c r="G142" s="348"/>
      <c r="I142" s="267"/>
      <c r="K142" s="267"/>
      <c r="L142" s="268" t="s">
        <v>2224</v>
      </c>
      <c r="O142" s="256">
        <v>3</v>
      </c>
    </row>
    <row r="143" spans="1:15" ht="12.75">
      <c r="A143" s="265"/>
      <c r="B143" s="266"/>
      <c r="C143" s="346" t="s">
        <v>2225</v>
      </c>
      <c r="D143" s="347"/>
      <c r="E143" s="347"/>
      <c r="F143" s="347"/>
      <c r="G143" s="348"/>
      <c r="I143" s="267"/>
      <c r="K143" s="267"/>
      <c r="L143" s="268" t="s">
        <v>2225</v>
      </c>
      <c r="O143" s="256">
        <v>3</v>
      </c>
    </row>
    <row r="144" spans="1:15" ht="12.75">
      <c r="A144" s="265"/>
      <c r="B144" s="266"/>
      <c r="C144" s="346"/>
      <c r="D144" s="347"/>
      <c r="E144" s="347"/>
      <c r="F144" s="347"/>
      <c r="G144" s="348"/>
      <c r="I144" s="267"/>
      <c r="K144" s="267"/>
      <c r="L144" s="268"/>
      <c r="O144" s="256">
        <v>3</v>
      </c>
    </row>
    <row r="145" spans="1:15" ht="12.75">
      <c r="A145" s="265"/>
      <c r="B145" s="266"/>
      <c r="C145" s="346" t="s">
        <v>2129</v>
      </c>
      <c r="D145" s="347"/>
      <c r="E145" s="347"/>
      <c r="F145" s="347"/>
      <c r="G145" s="348"/>
      <c r="I145" s="267"/>
      <c r="K145" s="267"/>
      <c r="L145" s="268" t="s">
        <v>2129</v>
      </c>
      <c r="O145" s="256">
        <v>3</v>
      </c>
    </row>
    <row r="146" spans="1:80" ht="20.4">
      <c r="A146" s="257">
        <v>39</v>
      </c>
      <c r="B146" s="258" t="s">
        <v>2226</v>
      </c>
      <c r="C146" s="259" t="s">
        <v>2227</v>
      </c>
      <c r="D146" s="260" t="s">
        <v>195</v>
      </c>
      <c r="E146" s="261">
        <v>1</v>
      </c>
      <c r="F146" s="261">
        <v>0</v>
      </c>
      <c r="G146" s="262">
        <f>E146*F146</f>
        <v>0</v>
      </c>
      <c r="H146" s="263">
        <v>0</v>
      </c>
      <c r="I146" s="264">
        <f>E146*H146</f>
        <v>0</v>
      </c>
      <c r="J146" s="263"/>
      <c r="K146" s="264">
        <f>E146*J146</f>
        <v>0</v>
      </c>
      <c r="O146" s="256">
        <v>2</v>
      </c>
      <c r="AA146" s="229">
        <v>12</v>
      </c>
      <c r="AB146" s="229">
        <v>0</v>
      </c>
      <c r="AC146" s="229">
        <v>126</v>
      </c>
      <c r="AZ146" s="229">
        <v>2</v>
      </c>
      <c r="BA146" s="229">
        <f>IF(AZ146=1,G146,0)</f>
        <v>0</v>
      </c>
      <c r="BB146" s="229">
        <f>IF(AZ146=2,G146,0)</f>
        <v>0</v>
      </c>
      <c r="BC146" s="229">
        <f>IF(AZ146=3,G146,0)</f>
        <v>0</v>
      </c>
      <c r="BD146" s="229">
        <f>IF(AZ146=4,G146,0)</f>
        <v>0</v>
      </c>
      <c r="BE146" s="229">
        <f>IF(AZ146=5,G146,0)</f>
        <v>0</v>
      </c>
      <c r="CA146" s="256">
        <v>12</v>
      </c>
      <c r="CB146" s="256">
        <v>0</v>
      </c>
    </row>
    <row r="147" spans="1:80" ht="12.75">
      <c r="A147" s="257">
        <v>40</v>
      </c>
      <c r="B147" s="258" t="s">
        <v>2228</v>
      </c>
      <c r="C147" s="259" t="s">
        <v>2229</v>
      </c>
      <c r="D147" s="260" t="s">
        <v>195</v>
      </c>
      <c r="E147" s="261">
        <v>1</v>
      </c>
      <c r="F147" s="261">
        <v>0</v>
      </c>
      <c r="G147" s="262">
        <f>E147*F147</f>
        <v>0</v>
      </c>
      <c r="H147" s="263">
        <v>0</v>
      </c>
      <c r="I147" s="264">
        <f>E147*H147</f>
        <v>0</v>
      </c>
      <c r="J147" s="263"/>
      <c r="K147" s="264">
        <f>E147*J147</f>
        <v>0</v>
      </c>
      <c r="O147" s="256">
        <v>2</v>
      </c>
      <c r="AA147" s="229">
        <v>12</v>
      </c>
      <c r="AB147" s="229">
        <v>0</v>
      </c>
      <c r="AC147" s="229">
        <v>128</v>
      </c>
      <c r="AZ147" s="229">
        <v>2</v>
      </c>
      <c r="BA147" s="229">
        <f>IF(AZ147=1,G147,0)</f>
        <v>0</v>
      </c>
      <c r="BB147" s="229">
        <f>IF(AZ147=2,G147,0)</f>
        <v>0</v>
      </c>
      <c r="BC147" s="229">
        <f>IF(AZ147=3,G147,0)</f>
        <v>0</v>
      </c>
      <c r="BD147" s="229">
        <f>IF(AZ147=4,G147,0)</f>
        <v>0</v>
      </c>
      <c r="BE147" s="229">
        <f>IF(AZ147=5,G147,0)</f>
        <v>0</v>
      </c>
      <c r="CA147" s="256">
        <v>12</v>
      </c>
      <c r="CB147" s="256">
        <v>0</v>
      </c>
    </row>
    <row r="148" spans="1:15" ht="12.75">
      <c r="A148" s="265"/>
      <c r="B148" s="266"/>
      <c r="C148" s="346" t="s">
        <v>2129</v>
      </c>
      <c r="D148" s="347"/>
      <c r="E148" s="347"/>
      <c r="F148" s="347"/>
      <c r="G148" s="348"/>
      <c r="I148" s="267"/>
      <c r="K148" s="267"/>
      <c r="L148" s="268" t="s">
        <v>2129</v>
      </c>
      <c r="O148" s="256">
        <v>3</v>
      </c>
    </row>
    <row r="149" spans="1:80" ht="20.4">
      <c r="A149" s="257">
        <v>41</v>
      </c>
      <c r="B149" s="258" t="s">
        <v>2230</v>
      </c>
      <c r="C149" s="259" t="s">
        <v>2231</v>
      </c>
      <c r="D149" s="260" t="s">
        <v>195</v>
      </c>
      <c r="E149" s="261">
        <v>1</v>
      </c>
      <c r="F149" s="261">
        <v>0</v>
      </c>
      <c r="G149" s="262">
        <f>E149*F149</f>
        <v>0</v>
      </c>
      <c r="H149" s="263">
        <v>0</v>
      </c>
      <c r="I149" s="264">
        <f>E149*H149</f>
        <v>0</v>
      </c>
      <c r="J149" s="263"/>
      <c r="K149" s="264">
        <f>E149*J149</f>
        <v>0</v>
      </c>
      <c r="O149" s="256">
        <v>2</v>
      </c>
      <c r="AA149" s="229">
        <v>12</v>
      </c>
      <c r="AB149" s="229">
        <v>0</v>
      </c>
      <c r="AC149" s="229">
        <v>137</v>
      </c>
      <c r="AZ149" s="229">
        <v>2</v>
      </c>
      <c r="BA149" s="229">
        <f>IF(AZ149=1,G149,0)</f>
        <v>0</v>
      </c>
      <c r="BB149" s="229">
        <f>IF(AZ149=2,G149,0)</f>
        <v>0</v>
      </c>
      <c r="BC149" s="229">
        <f>IF(AZ149=3,G149,0)</f>
        <v>0</v>
      </c>
      <c r="BD149" s="229">
        <f>IF(AZ149=4,G149,0)</f>
        <v>0</v>
      </c>
      <c r="BE149" s="229">
        <f>IF(AZ149=5,G149,0)</f>
        <v>0</v>
      </c>
      <c r="CA149" s="256">
        <v>12</v>
      </c>
      <c r="CB149" s="256">
        <v>0</v>
      </c>
    </row>
    <row r="150" spans="1:15" ht="12.75">
      <c r="A150" s="265"/>
      <c r="B150" s="266"/>
      <c r="C150" s="346" t="s">
        <v>2129</v>
      </c>
      <c r="D150" s="347"/>
      <c r="E150" s="347"/>
      <c r="F150" s="347"/>
      <c r="G150" s="348"/>
      <c r="I150" s="267"/>
      <c r="K150" s="267"/>
      <c r="L150" s="268" t="s">
        <v>2129</v>
      </c>
      <c r="O150" s="256">
        <v>3</v>
      </c>
    </row>
    <row r="151" spans="1:80" ht="12.75">
      <c r="A151" s="257">
        <v>42</v>
      </c>
      <c r="B151" s="258" t="s">
        <v>2232</v>
      </c>
      <c r="C151" s="259" t="s">
        <v>2233</v>
      </c>
      <c r="D151" s="260" t="s">
        <v>195</v>
      </c>
      <c r="E151" s="261">
        <v>1</v>
      </c>
      <c r="F151" s="261">
        <v>0</v>
      </c>
      <c r="G151" s="262">
        <f>E151*F151</f>
        <v>0</v>
      </c>
      <c r="H151" s="263">
        <v>0</v>
      </c>
      <c r="I151" s="264">
        <f>E151*H151</f>
        <v>0</v>
      </c>
      <c r="J151" s="263"/>
      <c r="K151" s="264">
        <f>E151*J151</f>
        <v>0</v>
      </c>
      <c r="O151" s="256">
        <v>2</v>
      </c>
      <c r="AA151" s="229">
        <v>12</v>
      </c>
      <c r="AB151" s="229">
        <v>0</v>
      </c>
      <c r="AC151" s="229">
        <v>152</v>
      </c>
      <c r="AZ151" s="229">
        <v>2</v>
      </c>
      <c r="BA151" s="229">
        <f>IF(AZ151=1,G151,0)</f>
        <v>0</v>
      </c>
      <c r="BB151" s="229">
        <f>IF(AZ151=2,G151,0)</f>
        <v>0</v>
      </c>
      <c r="BC151" s="229">
        <f>IF(AZ151=3,G151,0)</f>
        <v>0</v>
      </c>
      <c r="BD151" s="229">
        <f>IF(AZ151=4,G151,0)</f>
        <v>0</v>
      </c>
      <c r="BE151" s="229">
        <f>IF(AZ151=5,G151,0)</f>
        <v>0</v>
      </c>
      <c r="CA151" s="256">
        <v>12</v>
      </c>
      <c r="CB151" s="256">
        <v>0</v>
      </c>
    </row>
    <row r="152" spans="1:80" ht="12.75">
      <c r="A152" s="257">
        <v>43</v>
      </c>
      <c r="B152" s="258" t="s">
        <v>2234</v>
      </c>
      <c r="C152" s="259" t="s">
        <v>2235</v>
      </c>
      <c r="D152" s="260" t="s">
        <v>195</v>
      </c>
      <c r="E152" s="261">
        <v>3</v>
      </c>
      <c r="F152" s="261">
        <v>0</v>
      </c>
      <c r="G152" s="262">
        <f>E152*F152</f>
        <v>0</v>
      </c>
      <c r="H152" s="263">
        <v>0</v>
      </c>
      <c r="I152" s="264">
        <f>E152*H152</f>
        <v>0</v>
      </c>
      <c r="J152" s="263"/>
      <c r="K152" s="264">
        <f>E152*J152</f>
        <v>0</v>
      </c>
      <c r="O152" s="256">
        <v>2</v>
      </c>
      <c r="AA152" s="229">
        <v>12</v>
      </c>
      <c r="AB152" s="229">
        <v>0</v>
      </c>
      <c r="AC152" s="229">
        <v>154</v>
      </c>
      <c r="AZ152" s="229">
        <v>2</v>
      </c>
      <c r="BA152" s="229">
        <f>IF(AZ152=1,G152,0)</f>
        <v>0</v>
      </c>
      <c r="BB152" s="229">
        <f>IF(AZ152=2,G152,0)</f>
        <v>0</v>
      </c>
      <c r="BC152" s="229">
        <f>IF(AZ152=3,G152,0)</f>
        <v>0</v>
      </c>
      <c r="BD152" s="229">
        <f>IF(AZ152=4,G152,0)</f>
        <v>0</v>
      </c>
      <c r="BE152" s="229">
        <f>IF(AZ152=5,G152,0)</f>
        <v>0</v>
      </c>
      <c r="CA152" s="256">
        <v>12</v>
      </c>
      <c r="CB152" s="256">
        <v>0</v>
      </c>
    </row>
    <row r="153" spans="1:15" ht="12.75">
      <c r="A153" s="265"/>
      <c r="B153" s="266"/>
      <c r="C153" s="346" t="s">
        <v>2236</v>
      </c>
      <c r="D153" s="347"/>
      <c r="E153" s="347"/>
      <c r="F153" s="347"/>
      <c r="G153" s="348"/>
      <c r="I153" s="267"/>
      <c r="K153" s="267"/>
      <c r="L153" s="268" t="s">
        <v>2236</v>
      </c>
      <c r="O153" s="256">
        <v>3</v>
      </c>
    </row>
    <row r="154" spans="1:15" ht="12.75">
      <c r="A154" s="265"/>
      <c r="B154" s="266"/>
      <c r="C154" s="346"/>
      <c r="D154" s="347"/>
      <c r="E154" s="347"/>
      <c r="F154" s="347"/>
      <c r="G154" s="348"/>
      <c r="I154" s="267"/>
      <c r="K154" s="267"/>
      <c r="L154" s="268"/>
      <c r="O154" s="256">
        <v>3</v>
      </c>
    </row>
    <row r="155" spans="1:15" ht="12.75">
      <c r="A155" s="265"/>
      <c r="B155" s="266"/>
      <c r="C155" s="346" t="s">
        <v>2129</v>
      </c>
      <c r="D155" s="347"/>
      <c r="E155" s="347"/>
      <c r="F155" s="347"/>
      <c r="G155" s="348"/>
      <c r="I155" s="267"/>
      <c r="K155" s="267"/>
      <c r="L155" s="268" t="s">
        <v>2129</v>
      </c>
      <c r="O155" s="256">
        <v>3</v>
      </c>
    </row>
    <row r="156" spans="1:80" ht="20.4">
      <c r="A156" s="257">
        <v>44</v>
      </c>
      <c r="B156" s="258" t="s">
        <v>2237</v>
      </c>
      <c r="C156" s="259" t="s">
        <v>2238</v>
      </c>
      <c r="D156" s="260" t="s">
        <v>195</v>
      </c>
      <c r="E156" s="261">
        <v>1</v>
      </c>
      <c r="F156" s="261">
        <v>0</v>
      </c>
      <c r="G156" s="262">
        <f>E156*F156</f>
        <v>0</v>
      </c>
      <c r="H156" s="263">
        <v>0</v>
      </c>
      <c r="I156" s="264">
        <f>E156*H156</f>
        <v>0</v>
      </c>
      <c r="J156" s="263"/>
      <c r="K156" s="264">
        <f>E156*J156</f>
        <v>0</v>
      </c>
      <c r="O156" s="256">
        <v>2</v>
      </c>
      <c r="AA156" s="229">
        <v>12</v>
      </c>
      <c r="AB156" s="229">
        <v>0</v>
      </c>
      <c r="AC156" s="229">
        <v>155</v>
      </c>
      <c r="AZ156" s="229">
        <v>2</v>
      </c>
      <c r="BA156" s="229">
        <f>IF(AZ156=1,G156,0)</f>
        <v>0</v>
      </c>
      <c r="BB156" s="229">
        <f>IF(AZ156=2,G156,0)</f>
        <v>0</v>
      </c>
      <c r="BC156" s="229">
        <f>IF(AZ156=3,G156,0)</f>
        <v>0</v>
      </c>
      <c r="BD156" s="229">
        <f>IF(AZ156=4,G156,0)</f>
        <v>0</v>
      </c>
      <c r="BE156" s="229">
        <f>IF(AZ156=5,G156,0)</f>
        <v>0</v>
      </c>
      <c r="CA156" s="256">
        <v>12</v>
      </c>
      <c r="CB156" s="256">
        <v>0</v>
      </c>
    </row>
    <row r="157" spans="1:15" ht="12.75">
      <c r="A157" s="265"/>
      <c r="B157" s="266"/>
      <c r="C157" s="346" t="s">
        <v>2236</v>
      </c>
      <c r="D157" s="347"/>
      <c r="E157" s="347"/>
      <c r="F157" s="347"/>
      <c r="G157" s="348"/>
      <c r="I157" s="267"/>
      <c r="K157" s="267"/>
      <c r="L157" s="268" t="s">
        <v>2236</v>
      </c>
      <c r="O157" s="256">
        <v>3</v>
      </c>
    </row>
    <row r="158" spans="1:15" ht="12.75">
      <c r="A158" s="265"/>
      <c r="B158" s="266"/>
      <c r="C158" s="346" t="s">
        <v>2129</v>
      </c>
      <c r="D158" s="347"/>
      <c r="E158" s="347"/>
      <c r="F158" s="347"/>
      <c r="G158" s="348"/>
      <c r="I158" s="267"/>
      <c r="K158" s="267"/>
      <c r="L158" s="268" t="s">
        <v>2129</v>
      </c>
      <c r="O158" s="256">
        <v>3</v>
      </c>
    </row>
    <row r="159" spans="1:80" ht="20.4">
      <c r="A159" s="257">
        <v>45</v>
      </c>
      <c r="B159" s="258" t="s">
        <v>2239</v>
      </c>
      <c r="C159" s="259" t="s">
        <v>2240</v>
      </c>
      <c r="D159" s="260" t="s">
        <v>195</v>
      </c>
      <c r="E159" s="261">
        <v>4</v>
      </c>
      <c r="F159" s="261">
        <v>0</v>
      </c>
      <c r="G159" s="262">
        <f>E159*F159</f>
        <v>0</v>
      </c>
      <c r="H159" s="263">
        <v>0</v>
      </c>
      <c r="I159" s="264">
        <f>E159*H159</f>
        <v>0</v>
      </c>
      <c r="J159" s="263"/>
      <c r="K159" s="264">
        <f>E159*J159</f>
        <v>0</v>
      </c>
      <c r="O159" s="256">
        <v>2</v>
      </c>
      <c r="AA159" s="229">
        <v>12</v>
      </c>
      <c r="AB159" s="229">
        <v>0</v>
      </c>
      <c r="AC159" s="229">
        <v>157</v>
      </c>
      <c r="AZ159" s="229">
        <v>2</v>
      </c>
      <c r="BA159" s="229">
        <f>IF(AZ159=1,G159,0)</f>
        <v>0</v>
      </c>
      <c r="BB159" s="229">
        <f>IF(AZ159=2,G159,0)</f>
        <v>0</v>
      </c>
      <c r="BC159" s="229">
        <f>IF(AZ159=3,G159,0)</f>
        <v>0</v>
      </c>
      <c r="BD159" s="229">
        <f>IF(AZ159=4,G159,0)</f>
        <v>0</v>
      </c>
      <c r="BE159" s="229">
        <f>IF(AZ159=5,G159,0)</f>
        <v>0</v>
      </c>
      <c r="CA159" s="256">
        <v>12</v>
      </c>
      <c r="CB159" s="256">
        <v>0</v>
      </c>
    </row>
    <row r="160" spans="1:15" ht="12.75">
      <c r="A160" s="265"/>
      <c r="B160" s="266"/>
      <c r="C160" s="346"/>
      <c r="D160" s="347"/>
      <c r="E160" s="347"/>
      <c r="F160" s="347"/>
      <c r="G160" s="348"/>
      <c r="I160" s="267"/>
      <c r="K160" s="267"/>
      <c r="L160" s="268"/>
      <c r="O160" s="256">
        <v>3</v>
      </c>
    </row>
    <row r="161" spans="1:15" ht="12.75">
      <c r="A161" s="265"/>
      <c r="B161" s="266"/>
      <c r="C161" s="346" t="s">
        <v>2129</v>
      </c>
      <c r="D161" s="347"/>
      <c r="E161" s="347"/>
      <c r="F161" s="347"/>
      <c r="G161" s="348"/>
      <c r="I161" s="267"/>
      <c r="K161" s="267"/>
      <c r="L161" s="268" t="s">
        <v>2129</v>
      </c>
      <c r="O161" s="256">
        <v>3</v>
      </c>
    </row>
    <row r="162" spans="1:80" ht="12.75">
      <c r="A162" s="257">
        <v>46</v>
      </c>
      <c r="B162" s="258" t="s">
        <v>2241</v>
      </c>
      <c r="C162" s="259" t="s">
        <v>2242</v>
      </c>
      <c r="D162" s="260" t="s">
        <v>195</v>
      </c>
      <c r="E162" s="261">
        <v>1</v>
      </c>
      <c r="F162" s="261">
        <v>0</v>
      </c>
      <c r="G162" s="262">
        <f>E162*F162</f>
        <v>0</v>
      </c>
      <c r="H162" s="263">
        <v>0</v>
      </c>
      <c r="I162" s="264">
        <f>E162*H162</f>
        <v>0</v>
      </c>
      <c r="J162" s="263"/>
      <c r="K162" s="264">
        <f>E162*J162</f>
        <v>0</v>
      </c>
      <c r="O162" s="256">
        <v>2</v>
      </c>
      <c r="AA162" s="229">
        <v>12</v>
      </c>
      <c r="AB162" s="229">
        <v>0</v>
      </c>
      <c r="AC162" s="229">
        <v>172</v>
      </c>
      <c r="AZ162" s="229">
        <v>2</v>
      </c>
      <c r="BA162" s="229">
        <f>IF(AZ162=1,G162,0)</f>
        <v>0</v>
      </c>
      <c r="BB162" s="229">
        <f>IF(AZ162=2,G162,0)</f>
        <v>0</v>
      </c>
      <c r="BC162" s="229">
        <f>IF(AZ162=3,G162,0)</f>
        <v>0</v>
      </c>
      <c r="BD162" s="229">
        <f>IF(AZ162=4,G162,0)</f>
        <v>0</v>
      </c>
      <c r="BE162" s="229">
        <f>IF(AZ162=5,G162,0)</f>
        <v>0</v>
      </c>
      <c r="CA162" s="256">
        <v>12</v>
      </c>
      <c r="CB162" s="256">
        <v>0</v>
      </c>
    </row>
    <row r="163" spans="1:15" ht="12.75">
      <c r="A163" s="265"/>
      <c r="B163" s="266"/>
      <c r="C163" s="346"/>
      <c r="D163" s="347"/>
      <c r="E163" s="347"/>
      <c r="F163" s="347"/>
      <c r="G163" s="348"/>
      <c r="I163" s="267"/>
      <c r="K163" s="267"/>
      <c r="L163" s="268"/>
      <c r="O163" s="256">
        <v>3</v>
      </c>
    </row>
    <row r="164" spans="1:15" ht="12.75">
      <c r="A164" s="265"/>
      <c r="B164" s="266"/>
      <c r="C164" s="346" t="s">
        <v>2129</v>
      </c>
      <c r="D164" s="347"/>
      <c r="E164" s="347"/>
      <c r="F164" s="347"/>
      <c r="G164" s="348"/>
      <c r="I164" s="267"/>
      <c r="K164" s="267"/>
      <c r="L164" s="268" t="s">
        <v>2129</v>
      </c>
      <c r="O164" s="256">
        <v>3</v>
      </c>
    </row>
    <row r="165" spans="1:80" ht="20.4">
      <c r="A165" s="257">
        <v>47</v>
      </c>
      <c r="B165" s="258" t="s">
        <v>2243</v>
      </c>
      <c r="C165" s="259" t="s">
        <v>2244</v>
      </c>
      <c r="D165" s="260" t="s">
        <v>195</v>
      </c>
      <c r="E165" s="261">
        <v>2</v>
      </c>
      <c r="F165" s="261">
        <v>0</v>
      </c>
      <c r="G165" s="262">
        <f>E165*F165</f>
        <v>0</v>
      </c>
      <c r="H165" s="263">
        <v>0</v>
      </c>
      <c r="I165" s="264">
        <f>E165*H165</f>
        <v>0</v>
      </c>
      <c r="J165" s="263"/>
      <c r="K165" s="264">
        <f>E165*J165</f>
        <v>0</v>
      </c>
      <c r="O165" s="256">
        <v>2</v>
      </c>
      <c r="AA165" s="229">
        <v>12</v>
      </c>
      <c r="AB165" s="229">
        <v>0</v>
      </c>
      <c r="AC165" s="229">
        <v>176</v>
      </c>
      <c r="AZ165" s="229">
        <v>2</v>
      </c>
      <c r="BA165" s="229">
        <f>IF(AZ165=1,G165,0)</f>
        <v>0</v>
      </c>
      <c r="BB165" s="229">
        <f>IF(AZ165=2,G165,0)</f>
        <v>0</v>
      </c>
      <c r="BC165" s="229">
        <f>IF(AZ165=3,G165,0)</f>
        <v>0</v>
      </c>
      <c r="BD165" s="229">
        <f>IF(AZ165=4,G165,0)</f>
        <v>0</v>
      </c>
      <c r="BE165" s="229">
        <f>IF(AZ165=5,G165,0)</f>
        <v>0</v>
      </c>
      <c r="CA165" s="256">
        <v>12</v>
      </c>
      <c r="CB165" s="256">
        <v>0</v>
      </c>
    </row>
    <row r="166" spans="1:15" ht="12.75">
      <c r="A166" s="265"/>
      <c r="B166" s="266"/>
      <c r="C166" s="346"/>
      <c r="D166" s="347"/>
      <c r="E166" s="347"/>
      <c r="F166" s="347"/>
      <c r="G166" s="348"/>
      <c r="I166" s="267"/>
      <c r="K166" s="267"/>
      <c r="L166" s="268"/>
      <c r="O166" s="256">
        <v>3</v>
      </c>
    </row>
    <row r="167" spans="1:15" ht="12.75">
      <c r="A167" s="265"/>
      <c r="B167" s="266"/>
      <c r="C167" s="346" t="s">
        <v>2129</v>
      </c>
      <c r="D167" s="347"/>
      <c r="E167" s="347"/>
      <c r="F167" s="347"/>
      <c r="G167" s="348"/>
      <c r="I167" s="267"/>
      <c r="K167" s="267"/>
      <c r="L167" s="268" t="s">
        <v>2129</v>
      </c>
      <c r="O167" s="256">
        <v>3</v>
      </c>
    </row>
    <row r="168" spans="1:15" ht="12.75">
      <c r="A168" s="265"/>
      <c r="B168" s="269"/>
      <c r="C168" s="354" t="s">
        <v>2245</v>
      </c>
      <c r="D168" s="355"/>
      <c r="E168" s="270">
        <v>2</v>
      </c>
      <c r="F168" s="271"/>
      <c r="G168" s="272"/>
      <c r="H168" s="273"/>
      <c r="I168" s="267"/>
      <c r="J168" s="274"/>
      <c r="K168" s="267"/>
      <c r="M168" s="268" t="s">
        <v>2245</v>
      </c>
      <c r="O168" s="256"/>
    </row>
    <row r="169" spans="1:80" ht="20.4">
      <c r="A169" s="257">
        <v>48</v>
      </c>
      <c r="B169" s="258" t="s">
        <v>2246</v>
      </c>
      <c r="C169" s="259" t="s">
        <v>2247</v>
      </c>
      <c r="D169" s="260" t="s">
        <v>195</v>
      </c>
      <c r="E169" s="261">
        <v>1</v>
      </c>
      <c r="F169" s="261">
        <v>0</v>
      </c>
      <c r="G169" s="262">
        <f>E169*F169</f>
        <v>0</v>
      </c>
      <c r="H169" s="263">
        <v>0</v>
      </c>
      <c r="I169" s="264">
        <f>E169*H169</f>
        <v>0</v>
      </c>
      <c r="J169" s="263"/>
      <c r="K169" s="264">
        <f>E169*J169</f>
        <v>0</v>
      </c>
      <c r="O169" s="256">
        <v>2</v>
      </c>
      <c r="AA169" s="229">
        <v>12</v>
      </c>
      <c r="AB169" s="229">
        <v>0</v>
      </c>
      <c r="AC169" s="229">
        <v>177</v>
      </c>
      <c r="AZ169" s="229">
        <v>2</v>
      </c>
      <c r="BA169" s="229">
        <f>IF(AZ169=1,G169,0)</f>
        <v>0</v>
      </c>
      <c r="BB169" s="229">
        <f>IF(AZ169=2,G169,0)</f>
        <v>0</v>
      </c>
      <c r="BC169" s="229">
        <f>IF(AZ169=3,G169,0)</f>
        <v>0</v>
      </c>
      <c r="BD169" s="229">
        <f>IF(AZ169=4,G169,0)</f>
        <v>0</v>
      </c>
      <c r="BE169" s="229">
        <f>IF(AZ169=5,G169,0)</f>
        <v>0</v>
      </c>
      <c r="CA169" s="256">
        <v>12</v>
      </c>
      <c r="CB169" s="256">
        <v>0</v>
      </c>
    </row>
    <row r="170" spans="1:15" ht="12.75">
      <c r="A170" s="265"/>
      <c r="B170" s="266"/>
      <c r="C170" s="346"/>
      <c r="D170" s="347"/>
      <c r="E170" s="347"/>
      <c r="F170" s="347"/>
      <c r="G170" s="348"/>
      <c r="I170" s="267"/>
      <c r="K170" s="267"/>
      <c r="L170" s="268"/>
      <c r="O170" s="256">
        <v>3</v>
      </c>
    </row>
    <row r="171" spans="1:15" ht="12.75">
      <c r="A171" s="265"/>
      <c r="B171" s="266"/>
      <c r="C171" s="346" t="s">
        <v>2129</v>
      </c>
      <c r="D171" s="347"/>
      <c r="E171" s="347"/>
      <c r="F171" s="347"/>
      <c r="G171" s="348"/>
      <c r="I171" s="267"/>
      <c r="K171" s="267"/>
      <c r="L171" s="268" t="s">
        <v>2129</v>
      </c>
      <c r="O171" s="256">
        <v>3</v>
      </c>
    </row>
    <row r="172" spans="1:15" ht="12.75">
      <c r="A172" s="265"/>
      <c r="B172" s="269"/>
      <c r="C172" s="354" t="s">
        <v>2248</v>
      </c>
      <c r="D172" s="355"/>
      <c r="E172" s="270">
        <v>1</v>
      </c>
      <c r="F172" s="271"/>
      <c r="G172" s="272"/>
      <c r="H172" s="273"/>
      <c r="I172" s="267"/>
      <c r="J172" s="274"/>
      <c r="K172" s="267"/>
      <c r="M172" s="268" t="s">
        <v>2248</v>
      </c>
      <c r="O172" s="256"/>
    </row>
    <row r="173" spans="1:80" ht="12.75">
      <c r="A173" s="257">
        <v>49</v>
      </c>
      <c r="B173" s="258" t="s">
        <v>2249</v>
      </c>
      <c r="C173" s="259" t="s">
        <v>2250</v>
      </c>
      <c r="D173" s="260" t="s">
        <v>195</v>
      </c>
      <c r="E173" s="261">
        <v>3</v>
      </c>
      <c r="F173" s="261">
        <v>0</v>
      </c>
      <c r="G173" s="262">
        <f>E173*F173</f>
        <v>0</v>
      </c>
      <c r="H173" s="263">
        <v>0</v>
      </c>
      <c r="I173" s="264">
        <f>E173*H173</f>
        <v>0</v>
      </c>
      <c r="J173" s="263"/>
      <c r="K173" s="264">
        <f>E173*J173</f>
        <v>0</v>
      </c>
      <c r="O173" s="256">
        <v>2</v>
      </c>
      <c r="AA173" s="229">
        <v>12</v>
      </c>
      <c r="AB173" s="229">
        <v>0</v>
      </c>
      <c r="AC173" s="229">
        <v>178</v>
      </c>
      <c r="AZ173" s="229">
        <v>2</v>
      </c>
      <c r="BA173" s="229">
        <f>IF(AZ173=1,G173,0)</f>
        <v>0</v>
      </c>
      <c r="BB173" s="229">
        <f>IF(AZ173=2,G173,0)</f>
        <v>0</v>
      </c>
      <c r="BC173" s="229">
        <f>IF(AZ173=3,G173,0)</f>
        <v>0</v>
      </c>
      <c r="BD173" s="229">
        <f>IF(AZ173=4,G173,0)</f>
        <v>0</v>
      </c>
      <c r="BE173" s="229">
        <f>IF(AZ173=5,G173,0)</f>
        <v>0</v>
      </c>
      <c r="CA173" s="256">
        <v>12</v>
      </c>
      <c r="CB173" s="256">
        <v>0</v>
      </c>
    </row>
    <row r="174" spans="1:15" ht="12.75">
      <c r="A174" s="265"/>
      <c r="B174" s="266"/>
      <c r="C174" s="346" t="s">
        <v>2129</v>
      </c>
      <c r="D174" s="347"/>
      <c r="E174" s="347"/>
      <c r="F174" s="347"/>
      <c r="G174" s="348"/>
      <c r="I174" s="267"/>
      <c r="K174" s="267"/>
      <c r="L174" s="268" t="s">
        <v>2129</v>
      </c>
      <c r="O174" s="256">
        <v>3</v>
      </c>
    </row>
    <row r="175" spans="1:80" ht="12.75">
      <c r="A175" s="257">
        <v>50</v>
      </c>
      <c r="B175" s="258" t="s">
        <v>2251</v>
      </c>
      <c r="C175" s="259" t="s">
        <v>2252</v>
      </c>
      <c r="D175" s="260" t="s">
        <v>195</v>
      </c>
      <c r="E175" s="261">
        <v>2</v>
      </c>
      <c r="F175" s="261">
        <v>0</v>
      </c>
      <c r="G175" s="262">
        <f>E175*F175</f>
        <v>0</v>
      </c>
      <c r="H175" s="263">
        <v>0</v>
      </c>
      <c r="I175" s="264">
        <f>E175*H175</f>
        <v>0</v>
      </c>
      <c r="J175" s="263"/>
      <c r="K175" s="264">
        <f>E175*J175</f>
        <v>0</v>
      </c>
      <c r="O175" s="256">
        <v>2</v>
      </c>
      <c r="AA175" s="229">
        <v>12</v>
      </c>
      <c r="AB175" s="229">
        <v>0</v>
      </c>
      <c r="AC175" s="229">
        <v>179</v>
      </c>
      <c r="AZ175" s="229">
        <v>2</v>
      </c>
      <c r="BA175" s="229">
        <f>IF(AZ175=1,G175,0)</f>
        <v>0</v>
      </c>
      <c r="BB175" s="229">
        <f>IF(AZ175=2,G175,0)</f>
        <v>0</v>
      </c>
      <c r="BC175" s="229">
        <f>IF(AZ175=3,G175,0)</f>
        <v>0</v>
      </c>
      <c r="BD175" s="229">
        <f>IF(AZ175=4,G175,0)</f>
        <v>0</v>
      </c>
      <c r="BE175" s="229">
        <f>IF(AZ175=5,G175,0)</f>
        <v>0</v>
      </c>
      <c r="CA175" s="256">
        <v>12</v>
      </c>
      <c r="CB175" s="256">
        <v>0</v>
      </c>
    </row>
    <row r="176" spans="1:15" ht="12.75">
      <c r="A176" s="265"/>
      <c r="B176" s="266"/>
      <c r="C176" s="346" t="s">
        <v>2129</v>
      </c>
      <c r="D176" s="347"/>
      <c r="E176" s="347"/>
      <c r="F176" s="347"/>
      <c r="G176" s="348"/>
      <c r="I176" s="267"/>
      <c r="K176" s="267"/>
      <c r="L176" s="268" t="s">
        <v>2129</v>
      </c>
      <c r="O176" s="256">
        <v>3</v>
      </c>
    </row>
    <row r="177" spans="1:80" ht="20.4">
      <c r="A177" s="257">
        <v>51</v>
      </c>
      <c r="B177" s="258" t="s">
        <v>2253</v>
      </c>
      <c r="C177" s="259" t="s">
        <v>2254</v>
      </c>
      <c r="D177" s="260" t="s">
        <v>195</v>
      </c>
      <c r="E177" s="261">
        <v>1</v>
      </c>
      <c r="F177" s="261">
        <v>0</v>
      </c>
      <c r="G177" s="262">
        <f>E177*F177</f>
        <v>0</v>
      </c>
      <c r="H177" s="263">
        <v>0.07795</v>
      </c>
      <c r="I177" s="264">
        <f>E177*H177</f>
        <v>0.07795</v>
      </c>
      <c r="J177" s="263"/>
      <c r="K177" s="264">
        <f>E177*J177</f>
        <v>0</v>
      </c>
      <c r="O177" s="256">
        <v>2</v>
      </c>
      <c r="AA177" s="229">
        <v>12</v>
      </c>
      <c r="AB177" s="229">
        <v>0</v>
      </c>
      <c r="AC177" s="229">
        <v>127</v>
      </c>
      <c r="AZ177" s="229">
        <v>2</v>
      </c>
      <c r="BA177" s="229">
        <f>IF(AZ177=1,G177,0)</f>
        <v>0</v>
      </c>
      <c r="BB177" s="229">
        <f>IF(AZ177=2,G177,0)</f>
        <v>0</v>
      </c>
      <c r="BC177" s="229">
        <f>IF(AZ177=3,G177,0)</f>
        <v>0</v>
      </c>
      <c r="BD177" s="229">
        <f>IF(AZ177=4,G177,0)</f>
        <v>0</v>
      </c>
      <c r="BE177" s="229">
        <f>IF(AZ177=5,G177,0)</f>
        <v>0</v>
      </c>
      <c r="CA177" s="256">
        <v>12</v>
      </c>
      <c r="CB177" s="256">
        <v>0</v>
      </c>
    </row>
    <row r="178" spans="1:80" ht="12.75">
      <c r="A178" s="257">
        <v>52</v>
      </c>
      <c r="B178" s="258" t="s">
        <v>2255</v>
      </c>
      <c r="C178" s="259" t="s">
        <v>2256</v>
      </c>
      <c r="D178" s="260" t="s">
        <v>195</v>
      </c>
      <c r="E178" s="261">
        <v>1</v>
      </c>
      <c r="F178" s="261">
        <v>0</v>
      </c>
      <c r="G178" s="262">
        <f>E178*F178</f>
        <v>0</v>
      </c>
      <c r="H178" s="263">
        <v>0.00715</v>
      </c>
      <c r="I178" s="264">
        <f>E178*H178</f>
        <v>0.00715</v>
      </c>
      <c r="J178" s="263"/>
      <c r="K178" s="264">
        <f>E178*J178</f>
        <v>0</v>
      </c>
      <c r="O178" s="256">
        <v>2</v>
      </c>
      <c r="AA178" s="229">
        <v>3</v>
      </c>
      <c r="AB178" s="229">
        <v>7</v>
      </c>
      <c r="AC178" s="229">
        <v>48466205</v>
      </c>
      <c r="AZ178" s="229">
        <v>2</v>
      </c>
      <c r="BA178" s="229">
        <f>IF(AZ178=1,G178,0)</f>
        <v>0</v>
      </c>
      <c r="BB178" s="229">
        <f>IF(AZ178=2,G178,0)</f>
        <v>0</v>
      </c>
      <c r="BC178" s="229">
        <f>IF(AZ178=3,G178,0)</f>
        <v>0</v>
      </c>
      <c r="BD178" s="229">
        <f>IF(AZ178=4,G178,0)</f>
        <v>0</v>
      </c>
      <c r="BE178" s="229">
        <f>IF(AZ178=5,G178,0)</f>
        <v>0</v>
      </c>
      <c r="CA178" s="256">
        <v>3</v>
      </c>
      <c r="CB178" s="256">
        <v>7</v>
      </c>
    </row>
    <row r="179" spans="1:15" ht="12.75">
      <c r="A179" s="265"/>
      <c r="B179" s="269"/>
      <c r="C179" s="354" t="s">
        <v>2257</v>
      </c>
      <c r="D179" s="355"/>
      <c r="E179" s="270">
        <v>1</v>
      </c>
      <c r="F179" s="271"/>
      <c r="G179" s="272"/>
      <c r="H179" s="273"/>
      <c r="I179" s="267"/>
      <c r="J179" s="274"/>
      <c r="K179" s="267"/>
      <c r="M179" s="268" t="s">
        <v>2257</v>
      </c>
      <c r="O179" s="256"/>
    </row>
    <row r="180" spans="1:80" ht="12.75">
      <c r="A180" s="257">
        <v>53</v>
      </c>
      <c r="B180" s="258" t="s">
        <v>2258</v>
      </c>
      <c r="C180" s="259" t="s">
        <v>2259</v>
      </c>
      <c r="D180" s="260" t="s">
        <v>195</v>
      </c>
      <c r="E180" s="261">
        <v>1</v>
      </c>
      <c r="F180" s="261">
        <v>0</v>
      </c>
      <c r="G180" s="262">
        <f>E180*F180</f>
        <v>0</v>
      </c>
      <c r="H180" s="263">
        <v>0.0073</v>
      </c>
      <c r="I180" s="264">
        <f>E180*H180</f>
        <v>0.0073</v>
      </c>
      <c r="J180" s="263"/>
      <c r="K180" s="264">
        <f>E180*J180</f>
        <v>0</v>
      </c>
      <c r="O180" s="256">
        <v>2</v>
      </c>
      <c r="AA180" s="229">
        <v>3</v>
      </c>
      <c r="AB180" s="229">
        <v>7</v>
      </c>
      <c r="AC180" s="229" t="s">
        <v>2258</v>
      </c>
      <c r="AZ180" s="229">
        <v>2</v>
      </c>
      <c r="BA180" s="229">
        <f>IF(AZ180=1,G180,0)</f>
        <v>0</v>
      </c>
      <c r="BB180" s="229">
        <f>IF(AZ180=2,G180,0)</f>
        <v>0</v>
      </c>
      <c r="BC180" s="229">
        <f>IF(AZ180=3,G180,0)</f>
        <v>0</v>
      </c>
      <c r="BD180" s="229">
        <f>IF(AZ180=4,G180,0)</f>
        <v>0</v>
      </c>
      <c r="BE180" s="229">
        <f>IF(AZ180=5,G180,0)</f>
        <v>0</v>
      </c>
      <c r="CA180" s="256">
        <v>3</v>
      </c>
      <c r="CB180" s="256">
        <v>7</v>
      </c>
    </row>
    <row r="181" spans="1:15" ht="12.75">
      <c r="A181" s="265"/>
      <c r="B181" s="266"/>
      <c r="C181" s="346" t="s">
        <v>2129</v>
      </c>
      <c r="D181" s="347"/>
      <c r="E181" s="347"/>
      <c r="F181" s="347"/>
      <c r="G181" s="348"/>
      <c r="I181" s="267"/>
      <c r="K181" s="267"/>
      <c r="L181" s="268" t="s">
        <v>2129</v>
      </c>
      <c r="O181" s="256">
        <v>3</v>
      </c>
    </row>
    <row r="182" spans="1:15" ht="12.75">
      <c r="A182" s="265"/>
      <c r="B182" s="269"/>
      <c r="C182" s="354" t="s">
        <v>2260</v>
      </c>
      <c r="D182" s="355"/>
      <c r="E182" s="270">
        <v>1</v>
      </c>
      <c r="F182" s="271"/>
      <c r="G182" s="272"/>
      <c r="H182" s="273"/>
      <c r="I182" s="267"/>
      <c r="J182" s="274"/>
      <c r="K182" s="267"/>
      <c r="M182" s="268" t="s">
        <v>2260</v>
      </c>
      <c r="O182" s="256"/>
    </row>
    <row r="183" spans="1:80" ht="12.75">
      <c r="A183" s="257">
        <v>54</v>
      </c>
      <c r="B183" s="258" t="s">
        <v>2261</v>
      </c>
      <c r="C183" s="259" t="s">
        <v>2262</v>
      </c>
      <c r="D183" s="260" t="s">
        <v>195</v>
      </c>
      <c r="E183" s="261">
        <v>1</v>
      </c>
      <c r="F183" s="261">
        <v>0</v>
      </c>
      <c r="G183" s="262">
        <f>E183*F183</f>
        <v>0</v>
      </c>
      <c r="H183" s="263">
        <v>0.0063</v>
      </c>
      <c r="I183" s="264">
        <f>E183*H183</f>
        <v>0.0063</v>
      </c>
      <c r="J183" s="263"/>
      <c r="K183" s="264">
        <f>E183*J183</f>
        <v>0</v>
      </c>
      <c r="O183" s="256">
        <v>2</v>
      </c>
      <c r="AA183" s="229">
        <v>3</v>
      </c>
      <c r="AB183" s="229">
        <v>7</v>
      </c>
      <c r="AC183" s="229">
        <v>484673315</v>
      </c>
      <c r="AZ183" s="229">
        <v>2</v>
      </c>
      <c r="BA183" s="229">
        <f>IF(AZ183=1,G183,0)</f>
        <v>0</v>
      </c>
      <c r="BB183" s="229">
        <f>IF(AZ183=2,G183,0)</f>
        <v>0</v>
      </c>
      <c r="BC183" s="229">
        <f>IF(AZ183=3,G183,0)</f>
        <v>0</v>
      </c>
      <c r="BD183" s="229">
        <f>IF(AZ183=4,G183,0)</f>
        <v>0</v>
      </c>
      <c r="BE183" s="229">
        <f>IF(AZ183=5,G183,0)</f>
        <v>0</v>
      </c>
      <c r="CA183" s="256">
        <v>3</v>
      </c>
      <c r="CB183" s="256">
        <v>7</v>
      </c>
    </row>
    <row r="184" spans="1:15" ht="12.75">
      <c r="A184" s="265"/>
      <c r="B184" s="266"/>
      <c r="C184" s="346" t="s">
        <v>2129</v>
      </c>
      <c r="D184" s="347"/>
      <c r="E184" s="347"/>
      <c r="F184" s="347"/>
      <c r="G184" s="348"/>
      <c r="I184" s="267"/>
      <c r="K184" s="267"/>
      <c r="L184" s="268" t="s">
        <v>2129</v>
      </c>
      <c r="O184" s="256">
        <v>3</v>
      </c>
    </row>
    <row r="185" spans="1:15" ht="12.75">
      <c r="A185" s="265"/>
      <c r="B185" s="269"/>
      <c r="C185" s="354" t="s">
        <v>2260</v>
      </c>
      <c r="D185" s="355"/>
      <c r="E185" s="270">
        <v>1</v>
      </c>
      <c r="F185" s="271"/>
      <c r="G185" s="272"/>
      <c r="H185" s="273"/>
      <c r="I185" s="267"/>
      <c r="J185" s="274"/>
      <c r="K185" s="267"/>
      <c r="M185" s="268" t="s">
        <v>2260</v>
      </c>
      <c r="O185" s="256"/>
    </row>
    <row r="186" spans="1:80" ht="12.75">
      <c r="A186" s="257">
        <v>55</v>
      </c>
      <c r="B186" s="258" t="s">
        <v>2263</v>
      </c>
      <c r="C186" s="259" t="s">
        <v>2264</v>
      </c>
      <c r="D186" s="260" t="s">
        <v>166</v>
      </c>
      <c r="E186" s="261">
        <v>0.27805</v>
      </c>
      <c r="F186" s="261">
        <v>0</v>
      </c>
      <c r="G186" s="262">
        <f>E186*F186</f>
        <v>0</v>
      </c>
      <c r="H186" s="263">
        <v>0</v>
      </c>
      <c r="I186" s="264">
        <f>E186*H186</f>
        <v>0</v>
      </c>
      <c r="J186" s="263"/>
      <c r="K186" s="264">
        <f>E186*J186</f>
        <v>0</v>
      </c>
      <c r="O186" s="256">
        <v>2</v>
      </c>
      <c r="AA186" s="229">
        <v>7</v>
      </c>
      <c r="AB186" s="229">
        <v>1001</v>
      </c>
      <c r="AC186" s="229">
        <v>5</v>
      </c>
      <c r="AZ186" s="229">
        <v>2</v>
      </c>
      <c r="BA186" s="229">
        <f>IF(AZ186=1,G186,0)</f>
        <v>0</v>
      </c>
      <c r="BB186" s="229">
        <f>IF(AZ186=2,G186,0)</f>
        <v>0</v>
      </c>
      <c r="BC186" s="229">
        <f>IF(AZ186=3,G186,0)</f>
        <v>0</v>
      </c>
      <c r="BD186" s="229">
        <f>IF(AZ186=4,G186,0)</f>
        <v>0</v>
      </c>
      <c r="BE186" s="229">
        <f>IF(AZ186=5,G186,0)</f>
        <v>0</v>
      </c>
      <c r="CA186" s="256">
        <v>7</v>
      </c>
      <c r="CB186" s="256">
        <v>1001</v>
      </c>
    </row>
    <row r="187" spans="1:80" ht="12.75">
      <c r="A187" s="257">
        <v>56</v>
      </c>
      <c r="B187" s="258" t="s">
        <v>2168</v>
      </c>
      <c r="C187" s="259" t="s">
        <v>2169</v>
      </c>
      <c r="D187" s="260" t="s">
        <v>1752</v>
      </c>
      <c r="E187" s="261">
        <v>112</v>
      </c>
      <c r="F187" s="261">
        <v>0</v>
      </c>
      <c r="G187" s="262">
        <f>E187*F187</f>
        <v>0</v>
      </c>
      <c r="H187" s="263">
        <v>0</v>
      </c>
      <c r="I187" s="264">
        <f>E187*H187</f>
        <v>0</v>
      </c>
      <c r="J187" s="263"/>
      <c r="K187" s="264">
        <f>E187*J187</f>
        <v>0</v>
      </c>
      <c r="O187" s="256">
        <v>2</v>
      </c>
      <c r="AA187" s="229">
        <v>10</v>
      </c>
      <c r="AB187" s="229">
        <v>0</v>
      </c>
      <c r="AC187" s="229">
        <v>8</v>
      </c>
      <c r="AZ187" s="229">
        <v>5</v>
      </c>
      <c r="BA187" s="229">
        <f>IF(AZ187=1,G187,0)</f>
        <v>0</v>
      </c>
      <c r="BB187" s="229">
        <f>IF(AZ187=2,G187,0)</f>
        <v>0</v>
      </c>
      <c r="BC187" s="229">
        <f>IF(AZ187=3,G187,0)</f>
        <v>0</v>
      </c>
      <c r="BD187" s="229">
        <f>IF(AZ187=4,G187,0)</f>
        <v>0</v>
      </c>
      <c r="BE187" s="229">
        <f>IF(AZ187=5,G187,0)</f>
        <v>0</v>
      </c>
      <c r="CA187" s="256">
        <v>10</v>
      </c>
      <c r="CB187" s="256">
        <v>0</v>
      </c>
    </row>
    <row r="188" spans="1:15" ht="12.75">
      <c r="A188" s="265"/>
      <c r="B188" s="269"/>
      <c r="C188" s="354" t="s">
        <v>2265</v>
      </c>
      <c r="D188" s="355"/>
      <c r="E188" s="270">
        <v>12</v>
      </c>
      <c r="F188" s="271"/>
      <c r="G188" s="272"/>
      <c r="H188" s="273"/>
      <c r="I188" s="267"/>
      <c r="J188" s="274"/>
      <c r="K188" s="267"/>
      <c r="M188" s="268" t="s">
        <v>2265</v>
      </c>
      <c r="O188" s="256"/>
    </row>
    <row r="189" spans="1:15" ht="12.75">
      <c r="A189" s="265"/>
      <c r="B189" s="269"/>
      <c r="C189" s="354" t="s">
        <v>2266</v>
      </c>
      <c r="D189" s="355"/>
      <c r="E189" s="270">
        <v>100</v>
      </c>
      <c r="F189" s="271"/>
      <c r="G189" s="272"/>
      <c r="H189" s="273"/>
      <c r="I189" s="267"/>
      <c r="J189" s="274"/>
      <c r="K189" s="267"/>
      <c r="M189" s="268" t="s">
        <v>2266</v>
      </c>
      <c r="O189" s="256"/>
    </row>
    <row r="190" spans="1:80" ht="12.75">
      <c r="A190" s="257">
        <v>57</v>
      </c>
      <c r="B190" s="258" t="s">
        <v>2267</v>
      </c>
      <c r="C190" s="259" t="s">
        <v>2268</v>
      </c>
      <c r="D190" s="260" t="s">
        <v>1752</v>
      </c>
      <c r="E190" s="261">
        <v>98</v>
      </c>
      <c r="F190" s="261">
        <v>0</v>
      </c>
      <c r="G190" s="262">
        <f>E190*F190</f>
        <v>0</v>
      </c>
      <c r="H190" s="263">
        <v>0</v>
      </c>
      <c r="I190" s="264">
        <f>E190*H190</f>
        <v>0</v>
      </c>
      <c r="J190" s="263"/>
      <c r="K190" s="264">
        <f>E190*J190</f>
        <v>0</v>
      </c>
      <c r="O190" s="256">
        <v>2</v>
      </c>
      <c r="AA190" s="229">
        <v>10</v>
      </c>
      <c r="AB190" s="229">
        <v>0</v>
      </c>
      <c r="AC190" s="229">
        <v>8</v>
      </c>
      <c r="AZ190" s="229">
        <v>5</v>
      </c>
      <c r="BA190" s="229">
        <f>IF(AZ190=1,G190,0)</f>
        <v>0</v>
      </c>
      <c r="BB190" s="229">
        <f>IF(AZ190=2,G190,0)</f>
        <v>0</v>
      </c>
      <c r="BC190" s="229">
        <f>IF(AZ190=3,G190,0)</f>
        <v>0</v>
      </c>
      <c r="BD190" s="229">
        <f>IF(AZ190=4,G190,0)</f>
        <v>0</v>
      </c>
      <c r="BE190" s="229">
        <f>IF(AZ190=5,G190,0)</f>
        <v>0</v>
      </c>
      <c r="CA190" s="256">
        <v>10</v>
      </c>
      <c r="CB190" s="256">
        <v>0</v>
      </c>
    </row>
    <row r="191" spans="1:15" ht="12.75">
      <c r="A191" s="265"/>
      <c r="B191" s="269"/>
      <c r="C191" s="354" t="s">
        <v>2269</v>
      </c>
      <c r="D191" s="355"/>
      <c r="E191" s="270">
        <v>10</v>
      </c>
      <c r="F191" s="271"/>
      <c r="G191" s="272"/>
      <c r="H191" s="273"/>
      <c r="I191" s="267"/>
      <c r="J191" s="274"/>
      <c r="K191" s="267"/>
      <c r="M191" s="268" t="s">
        <v>2269</v>
      </c>
      <c r="O191" s="256"/>
    </row>
    <row r="192" spans="1:15" ht="12.75">
      <c r="A192" s="265"/>
      <c r="B192" s="269"/>
      <c r="C192" s="354" t="s">
        <v>2270</v>
      </c>
      <c r="D192" s="355"/>
      <c r="E192" s="270">
        <v>16</v>
      </c>
      <c r="F192" s="271"/>
      <c r="G192" s="272"/>
      <c r="H192" s="273"/>
      <c r="I192" s="267"/>
      <c r="J192" s="274"/>
      <c r="K192" s="267"/>
      <c r="M192" s="268" t="s">
        <v>2270</v>
      </c>
      <c r="O192" s="256"/>
    </row>
    <row r="193" spans="1:15" ht="12.75">
      <c r="A193" s="265"/>
      <c r="B193" s="269"/>
      <c r="C193" s="354" t="s">
        <v>2271</v>
      </c>
      <c r="D193" s="355"/>
      <c r="E193" s="270">
        <v>36</v>
      </c>
      <c r="F193" s="271"/>
      <c r="G193" s="272"/>
      <c r="H193" s="273"/>
      <c r="I193" s="267"/>
      <c r="J193" s="274"/>
      <c r="K193" s="267"/>
      <c r="M193" s="268" t="s">
        <v>2271</v>
      </c>
      <c r="O193" s="256"/>
    </row>
    <row r="194" spans="1:15" ht="12.75">
      <c r="A194" s="265"/>
      <c r="B194" s="269"/>
      <c r="C194" s="354" t="s">
        <v>2272</v>
      </c>
      <c r="D194" s="355"/>
      <c r="E194" s="270">
        <v>20</v>
      </c>
      <c r="F194" s="271"/>
      <c r="G194" s="272"/>
      <c r="H194" s="273"/>
      <c r="I194" s="267"/>
      <c r="J194" s="274"/>
      <c r="K194" s="267"/>
      <c r="M194" s="268" t="s">
        <v>2272</v>
      </c>
      <c r="O194" s="256"/>
    </row>
    <row r="195" spans="1:15" ht="12.75">
      <c r="A195" s="265"/>
      <c r="B195" s="269"/>
      <c r="C195" s="354" t="s">
        <v>2273</v>
      </c>
      <c r="D195" s="355"/>
      <c r="E195" s="270">
        <v>16</v>
      </c>
      <c r="F195" s="271"/>
      <c r="G195" s="272"/>
      <c r="H195" s="273"/>
      <c r="I195" s="267"/>
      <c r="J195" s="274"/>
      <c r="K195" s="267"/>
      <c r="M195" s="268" t="s">
        <v>2273</v>
      </c>
      <c r="O195" s="256"/>
    </row>
    <row r="196" spans="1:57" ht="12.75">
      <c r="A196" s="275"/>
      <c r="B196" s="276" t="s">
        <v>101</v>
      </c>
      <c r="C196" s="277" t="s">
        <v>2173</v>
      </c>
      <c r="D196" s="278"/>
      <c r="E196" s="279"/>
      <c r="F196" s="280"/>
      <c r="G196" s="281">
        <f>SUM(G100:G195)</f>
        <v>0</v>
      </c>
      <c r="H196" s="282"/>
      <c r="I196" s="283">
        <f>SUM(I100:I195)</f>
        <v>0.27805</v>
      </c>
      <c r="J196" s="282"/>
      <c r="K196" s="283">
        <f>SUM(K100:K195)</f>
        <v>-0.34016</v>
      </c>
      <c r="O196" s="256">
        <v>4</v>
      </c>
      <c r="BA196" s="284">
        <f>SUM(BA100:BA195)</f>
        <v>0</v>
      </c>
      <c r="BB196" s="284">
        <f>SUM(BB100:BB195)</f>
        <v>0</v>
      </c>
      <c r="BC196" s="284">
        <f>SUM(BC100:BC195)</f>
        <v>0</v>
      </c>
      <c r="BD196" s="284">
        <f>SUM(BD100:BD195)</f>
        <v>0</v>
      </c>
      <c r="BE196" s="284">
        <f>SUM(BE100:BE195)</f>
        <v>0</v>
      </c>
    </row>
    <row r="197" spans="1:15" ht="12.75">
      <c r="A197" s="246" t="s">
        <v>97</v>
      </c>
      <c r="B197" s="247" t="s">
        <v>2274</v>
      </c>
      <c r="C197" s="248" t="s">
        <v>2275</v>
      </c>
      <c r="D197" s="249"/>
      <c r="E197" s="250"/>
      <c r="F197" s="250"/>
      <c r="G197" s="251"/>
      <c r="H197" s="252"/>
      <c r="I197" s="253"/>
      <c r="J197" s="254"/>
      <c r="K197" s="255"/>
      <c r="O197" s="256">
        <v>1</v>
      </c>
    </row>
    <row r="198" spans="1:80" ht="12.75">
      <c r="A198" s="257">
        <v>58</v>
      </c>
      <c r="B198" s="258" t="s">
        <v>2277</v>
      </c>
      <c r="C198" s="259" t="s">
        <v>2278</v>
      </c>
      <c r="D198" s="260" t="s">
        <v>179</v>
      </c>
      <c r="E198" s="261">
        <v>355.6</v>
      </c>
      <c r="F198" s="261">
        <v>0</v>
      </c>
      <c r="G198" s="262">
        <f>E198*F198</f>
        <v>0</v>
      </c>
      <c r="H198" s="263">
        <v>2E-05</v>
      </c>
      <c r="I198" s="264">
        <f>E198*H198</f>
        <v>0.007112000000000001</v>
      </c>
      <c r="J198" s="263">
        <v>0</v>
      </c>
      <c r="K198" s="264">
        <f>E198*J198</f>
        <v>0</v>
      </c>
      <c r="O198" s="256">
        <v>2</v>
      </c>
      <c r="AA198" s="229">
        <v>1</v>
      </c>
      <c r="AB198" s="229">
        <v>7</v>
      </c>
      <c r="AC198" s="229">
        <v>7</v>
      </c>
      <c r="AZ198" s="229">
        <v>2</v>
      </c>
      <c r="BA198" s="229">
        <f>IF(AZ198=1,G198,0)</f>
        <v>0</v>
      </c>
      <c r="BB198" s="229">
        <f>IF(AZ198=2,G198,0)</f>
        <v>0</v>
      </c>
      <c r="BC198" s="229">
        <f>IF(AZ198=3,G198,0)</f>
        <v>0</v>
      </c>
      <c r="BD198" s="229">
        <f>IF(AZ198=4,G198,0)</f>
        <v>0</v>
      </c>
      <c r="BE198" s="229">
        <f>IF(AZ198=5,G198,0)</f>
        <v>0</v>
      </c>
      <c r="CA198" s="256">
        <v>1</v>
      </c>
      <c r="CB198" s="256">
        <v>7</v>
      </c>
    </row>
    <row r="199" spans="1:15" ht="12.75">
      <c r="A199" s="265"/>
      <c r="B199" s="269"/>
      <c r="C199" s="354" t="s">
        <v>2279</v>
      </c>
      <c r="D199" s="355"/>
      <c r="E199" s="270">
        <v>355.6</v>
      </c>
      <c r="F199" s="271"/>
      <c r="G199" s="272"/>
      <c r="H199" s="273"/>
      <c r="I199" s="267"/>
      <c r="J199" s="274"/>
      <c r="K199" s="267"/>
      <c r="M199" s="268" t="s">
        <v>2279</v>
      </c>
      <c r="O199" s="256"/>
    </row>
    <row r="200" spans="1:80" ht="12.75">
      <c r="A200" s="257">
        <v>59</v>
      </c>
      <c r="B200" s="258" t="s">
        <v>2280</v>
      </c>
      <c r="C200" s="259" t="s">
        <v>2281</v>
      </c>
      <c r="D200" s="260" t="s">
        <v>179</v>
      </c>
      <c r="E200" s="261">
        <v>74.4</v>
      </c>
      <c r="F200" s="261">
        <v>0</v>
      </c>
      <c r="G200" s="262">
        <f>E200*F200</f>
        <v>0</v>
      </c>
      <c r="H200" s="263">
        <v>2E-05</v>
      </c>
      <c r="I200" s="264">
        <f>E200*H200</f>
        <v>0.0014880000000000002</v>
      </c>
      <c r="J200" s="263">
        <v>0</v>
      </c>
      <c r="K200" s="264">
        <f>E200*J200</f>
        <v>0</v>
      </c>
      <c r="O200" s="256">
        <v>2</v>
      </c>
      <c r="AA200" s="229">
        <v>1</v>
      </c>
      <c r="AB200" s="229">
        <v>7</v>
      </c>
      <c r="AC200" s="229">
        <v>7</v>
      </c>
      <c r="AZ200" s="229">
        <v>2</v>
      </c>
      <c r="BA200" s="229">
        <f>IF(AZ200=1,G200,0)</f>
        <v>0</v>
      </c>
      <c r="BB200" s="229">
        <f>IF(AZ200=2,G200,0)</f>
        <v>0</v>
      </c>
      <c r="BC200" s="229">
        <f>IF(AZ200=3,G200,0)</f>
        <v>0</v>
      </c>
      <c r="BD200" s="229">
        <f>IF(AZ200=4,G200,0)</f>
        <v>0</v>
      </c>
      <c r="BE200" s="229">
        <f>IF(AZ200=5,G200,0)</f>
        <v>0</v>
      </c>
      <c r="CA200" s="256">
        <v>1</v>
      </c>
      <c r="CB200" s="256">
        <v>7</v>
      </c>
    </row>
    <row r="201" spans="1:15" ht="12.75">
      <c r="A201" s="265"/>
      <c r="B201" s="269"/>
      <c r="C201" s="354" t="s">
        <v>2282</v>
      </c>
      <c r="D201" s="355"/>
      <c r="E201" s="270">
        <v>74.4</v>
      </c>
      <c r="F201" s="271"/>
      <c r="G201" s="272"/>
      <c r="H201" s="273"/>
      <c r="I201" s="267"/>
      <c r="J201" s="274"/>
      <c r="K201" s="267"/>
      <c r="M201" s="268" t="s">
        <v>2282</v>
      </c>
      <c r="O201" s="256"/>
    </row>
    <row r="202" spans="1:80" ht="12.75">
      <c r="A202" s="257">
        <v>60</v>
      </c>
      <c r="B202" s="258" t="s">
        <v>2283</v>
      </c>
      <c r="C202" s="259" t="s">
        <v>2284</v>
      </c>
      <c r="D202" s="260" t="s">
        <v>179</v>
      </c>
      <c r="E202" s="261">
        <v>15.6</v>
      </c>
      <c r="F202" s="261">
        <v>0</v>
      </c>
      <c r="G202" s="262">
        <f>E202*F202</f>
        <v>0</v>
      </c>
      <c r="H202" s="263">
        <v>4E-05</v>
      </c>
      <c r="I202" s="264">
        <f>E202*H202</f>
        <v>0.000624</v>
      </c>
      <c r="J202" s="263">
        <v>0</v>
      </c>
      <c r="K202" s="264">
        <f>E202*J202</f>
        <v>0</v>
      </c>
      <c r="O202" s="256">
        <v>2</v>
      </c>
      <c r="AA202" s="229">
        <v>1</v>
      </c>
      <c r="AB202" s="229">
        <v>7</v>
      </c>
      <c r="AC202" s="229">
        <v>7</v>
      </c>
      <c r="AZ202" s="229">
        <v>2</v>
      </c>
      <c r="BA202" s="229">
        <f>IF(AZ202=1,G202,0)</f>
        <v>0</v>
      </c>
      <c r="BB202" s="229">
        <f>IF(AZ202=2,G202,0)</f>
        <v>0</v>
      </c>
      <c r="BC202" s="229">
        <f>IF(AZ202=3,G202,0)</f>
        <v>0</v>
      </c>
      <c r="BD202" s="229">
        <f>IF(AZ202=4,G202,0)</f>
        <v>0</v>
      </c>
      <c r="BE202" s="229">
        <f>IF(AZ202=5,G202,0)</f>
        <v>0</v>
      </c>
      <c r="CA202" s="256">
        <v>1</v>
      </c>
      <c r="CB202" s="256">
        <v>7</v>
      </c>
    </row>
    <row r="203" spans="1:15" ht="12.75">
      <c r="A203" s="265"/>
      <c r="B203" s="269"/>
      <c r="C203" s="354" t="s">
        <v>2285</v>
      </c>
      <c r="D203" s="355"/>
      <c r="E203" s="270">
        <v>68.8</v>
      </c>
      <c r="F203" s="271"/>
      <c r="G203" s="272"/>
      <c r="H203" s="273"/>
      <c r="I203" s="267"/>
      <c r="J203" s="274"/>
      <c r="K203" s="267"/>
      <c r="M203" s="268" t="s">
        <v>2285</v>
      </c>
      <c r="O203" s="256"/>
    </row>
    <row r="204" spans="1:15" ht="12.75">
      <c r="A204" s="265"/>
      <c r="B204" s="269"/>
      <c r="C204" s="354" t="s">
        <v>2286</v>
      </c>
      <c r="D204" s="355"/>
      <c r="E204" s="270">
        <v>-53.2</v>
      </c>
      <c r="F204" s="271"/>
      <c r="G204" s="272"/>
      <c r="H204" s="273"/>
      <c r="I204" s="267"/>
      <c r="J204" s="274"/>
      <c r="K204" s="267"/>
      <c r="M204" s="268" t="s">
        <v>2286</v>
      </c>
      <c r="O204" s="256"/>
    </row>
    <row r="205" spans="1:80" ht="12.75">
      <c r="A205" s="257">
        <v>61</v>
      </c>
      <c r="B205" s="258" t="s">
        <v>2287</v>
      </c>
      <c r="C205" s="259" t="s">
        <v>2288</v>
      </c>
      <c r="D205" s="260" t="s">
        <v>179</v>
      </c>
      <c r="E205" s="261">
        <v>1.8</v>
      </c>
      <c r="F205" s="261">
        <v>0</v>
      </c>
      <c r="G205" s="262">
        <f>E205*F205</f>
        <v>0</v>
      </c>
      <c r="H205" s="263">
        <v>0.00011</v>
      </c>
      <c r="I205" s="264">
        <f>E205*H205</f>
        <v>0.00019800000000000002</v>
      </c>
      <c r="J205" s="263">
        <v>0</v>
      </c>
      <c r="K205" s="264">
        <f>E205*J205</f>
        <v>0</v>
      </c>
      <c r="O205" s="256">
        <v>2</v>
      </c>
      <c r="AA205" s="229">
        <v>1</v>
      </c>
      <c r="AB205" s="229">
        <v>7</v>
      </c>
      <c r="AC205" s="229">
        <v>7</v>
      </c>
      <c r="AZ205" s="229">
        <v>2</v>
      </c>
      <c r="BA205" s="229">
        <f>IF(AZ205=1,G205,0)</f>
        <v>0</v>
      </c>
      <c r="BB205" s="229">
        <f>IF(AZ205=2,G205,0)</f>
        <v>0</v>
      </c>
      <c r="BC205" s="229">
        <f>IF(AZ205=3,G205,0)</f>
        <v>0</v>
      </c>
      <c r="BD205" s="229">
        <f>IF(AZ205=4,G205,0)</f>
        <v>0</v>
      </c>
      <c r="BE205" s="229">
        <f>IF(AZ205=5,G205,0)</f>
        <v>0</v>
      </c>
      <c r="CA205" s="256">
        <v>1</v>
      </c>
      <c r="CB205" s="256">
        <v>7</v>
      </c>
    </row>
    <row r="206" spans="1:15" ht="12.75">
      <c r="A206" s="265"/>
      <c r="B206" s="269"/>
      <c r="C206" s="354" t="s">
        <v>2289</v>
      </c>
      <c r="D206" s="355"/>
      <c r="E206" s="270">
        <v>9</v>
      </c>
      <c r="F206" s="271"/>
      <c r="G206" s="272"/>
      <c r="H206" s="273"/>
      <c r="I206" s="267"/>
      <c r="J206" s="274"/>
      <c r="K206" s="267"/>
      <c r="M206" s="268">
        <v>9</v>
      </c>
      <c r="O206" s="256"/>
    </row>
    <row r="207" spans="1:15" ht="12.75">
      <c r="A207" s="265"/>
      <c r="B207" s="269"/>
      <c r="C207" s="354" t="s">
        <v>2290</v>
      </c>
      <c r="D207" s="355"/>
      <c r="E207" s="270">
        <v>-7.2</v>
      </c>
      <c r="F207" s="271"/>
      <c r="G207" s="272"/>
      <c r="H207" s="273"/>
      <c r="I207" s="267"/>
      <c r="J207" s="274"/>
      <c r="K207" s="267"/>
      <c r="M207" s="268" t="s">
        <v>2290</v>
      </c>
      <c r="O207" s="256"/>
    </row>
    <row r="208" spans="1:80" ht="12.75">
      <c r="A208" s="257">
        <v>62</v>
      </c>
      <c r="B208" s="258" t="s">
        <v>2291</v>
      </c>
      <c r="C208" s="259" t="s">
        <v>2292</v>
      </c>
      <c r="D208" s="260" t="s">
        <v>179</v>
      </c>
      <c r="E208" s="261">
        <v>66.5</v>
      </c>
      <c r="F208" s="261">
        <v>0</v>
      </c>
      <c r="G208" s="262">
        <f>E208*F208</f>
        <v>0</v>
      </c>
      <c r="H208" s="263">
        <v>0</v>
      </c>
      <c r="I208" s="264">
        <f>E208*H208</f>
        <v>0</v>
      </c>
      <c r="J208" s="263">
        <v>0</v>
      </c>
      <c r="K208" s="264">
        <f>E208*J208</f>
        <v>0</v>
      </c>
      <c r="O208" s="256">
        <v>2</v>
      </c>
      <c r="AA208" s="229">
        <v>1</v>
      </c>
      <c r="AB208" s="229">
        <v>7</v>
      </c>
      <c r="AC208" s="229">
        <v>7</v>
      </c>
      <c r="AZ208" s="229">
        <v>2</v>
      </c>
      <c r="BA208" s="229">
        <f>IF(AZ208=1,G208,0)</f>
        <v>0</v>
      </c>
      <c r="BB208" s="229">
        <f>IF(AZ208=2,G208,0)</f>
        <v>0</v>
      </c>
      <c r="BC208" s="229">
        <f>IF(AZ208=3,G208,0)</f>
        <v>0</v>
      </c>
      <c r="BD208" s="229">
        <f>IF(AZ208=4,G208,0)</f>
        <v>0</v>
      </c>
      <c r="BE208" s="229">
        <f>IF(AZ208=5,G208,0)</f>
        <v>0</v>
      </c>
      <c r="CA208" s="256">
        <v>1</v>
      </c>
      <c r="CB208" s="256">
        <v>7</v>
      </c>
    </row>
    <row r="209" spans="1:15" ht="12.75">
      <c r="A209" s="265"/>
      <c r="B209" s="269"/>
      <c r="C209" s="354" t="s">
        <v>2293</v>
      </c>
      <c r="D209" s="355"/>
      <c r="E209" s="270">
        <v>66.5</v>
      </c>
      <c r="F209" s="271"/>
      <c r="G209" s="272"/>
      <c r="H209" s="273"/>
      <c r="I209" s="267"/>
      <c r="J209" s="274"/>
      <c r="K209" s="267"/>
      <c r="M209" s="268" t="s">
        <v>2293</v>
      </c>
      <c r="O209" s="256"/>
    </row>
    <row r="210" spans="1:80" ht="12.75">
      <c r="A210" s="257">
        <v>63</v>
      </c>
      <c r="B210" s="258" t="s">
        <v>2294</v>
      </c>
      <c r="C210" s="259" t="s">
        <v>2295</v>
      </c>
      <c r="D210" s="260" t="s">
        <v>195</v>
      </c>
      <c r="E210" s="261">
        <v>108</v>
      </c>
      <c r="F210" s="261">
        <v>0</v>
      </c>
      <c r="G210" s="262">
        <f>E210*F210</f>
        <v>0</v>
      </c>
      <c r="H210" s="263">
        <v>0</v>
      </c>
      <c r="I210" s="264">
        <f>E210*H210</f>
        <v>0</v>
      </c>
      <c r="J210" s="263">
        <v>0</v>
      </c>
      <c r="K210" s="264">
        <f>E210*J210</f>
        <v>0</v>
      </c>
      <c r="O210" s="256">
        <v>2</v>
      </c>
      <c r="AA210" s="229">
        <v>1</v>
      </c>
      <c r="AB210" s="229">
        <v>7</v>
      </c>
      <c r="AC210" s="229">
        <v>7</v>
      </c>
      <c r="AZ210" s="229">
        <v>2</v>
      </c>
      <c r="BA210" s="229">
        <f>IF(AZ210=1,G210,0)</f>
        <v>0</v>
      </c>
      <c r="BB210" s="229">
        <f>IF(AZ210=2,G210,0)</f>
        <v>0</v>
      </c>
      <c r="BC210" s="229">
        <f>IF(AZ210=3,G210,0)</f>
        <v>0</v>
      </c>
      <c r="BD210" s="229">
        <f>IF(AZ210=4,G210,0)</f>
        <v>0</v>
      </c>
      <c r="BE210" s="229">
        <f>IF(AZ210=5,G210,0)</f>
        <v>0</v>
      </c>
      <c r="CA210" s="256">
        <v>1</v>
      </c>
      <c r="CB210" s="256">
        <v>7</v>
      </c>
    </row>
    <row r="211" spans="1:15" ht="12.75">
      <c r="A211" s="265"/>
      <c r="B211" s="269"/>
      <c r="C211" s="354" t="s">
        <v>2296</v>
      </c>
      <c r="D211" s="355"/>
      <c r="E211" s="270">
        <v>22</v>
      </c>
      <c r="F211" s="271"/>
      <c r="G211" s="272"/>
      <c r="H211" s="273"/>
      <c r="I211" s="267"/>
      <c r="J211" s="274"/>
      <c r="K211" s="267"/>
      <c r="M211" s="268" t="s">
        <v>2296</v>
      </c>
      <c r="O211" s="256"/>
    </row>
    <row r="212" spans="1:15" ht="12.75">
      <c r="A212" s="265"/>
      <c r="B212" s="269"/>
      <c r="C212" s="354" t="s">
        <v>2297</v>
      </c>
      <c r="D212" s="355"/>
      <c r="E212" s="270">
        <v>34</v>
      </c>
      <c r="F212" s="271"/>
      <c r="G212" s="272"/>
      <c r="H212" s="273"/>
      <c r="I212" s="267"/>
      <c r="J212" s="274"/>
      <c r="K212" s="267"/>
      <c r="M212" s="268" t="s">
        <v>2297</v>
      </c>
      <c r="O212" s="256"/>
    </row>
    <row r="213" spans="1:15" ht="12.75">
      <c r="A213" s="265"/>
      <c r="B213" s="269"/>
      <c r="C213" s="354" t="s">
        <v>2298</v>
      </c>
      <c r="D213" s="355"/>
      <c r="E213" s="270">
        <v>34</v>
      </c>
      <c r="F213" s="271"/>
      <c r="G213" s="272"/>
      <c r="H213" s="273"/>
      <c r="I213" s="267"/>
      <c r="J213" s="274"/>
      <c r="K213" s="267"/>
      <c r="M213" s="268" t="s">
        <v>2298</v>
      </c>
      <c r="O213" s="256"/>
    </row>
    <row r="214" spans="1:15" ht="12.75">
      <c r="A214" s="265"/>
      <c r="B214" s="269"/>
      <c r="C214" s="354" t="s">
        <v>2299</v>
      </c>
      <c r="D214" s="355"/>
      <c r="E214" s="270">
        <v>18</v>
      </c>
      <c r="F214" s="271"/>
      <c r="G214" s="272"/>
      <c r="H214" s="273"/>
      <c r="I214" s="267"/>
      <c r="J214" s="274"/>
      <c r="K214" s="267"/>
      <c r="M214" s="268" t="s">
        <v>2299</v>
      </c>
      <c r="O214" s="256"/>
    </row>
    <row r="215" spans="1:80" ht="12.75">
      <c r="A215" s="257">
        <v>64</v>
      </c>
      <c r="B215" s="258" t="s">
        <v>2300</v>
      </c>
      <c r="C215" s="259" t="s">
        <v>2301</v>
      </c>
      <c r="D215" s="260" t="s">
        <v>195</v>
      </c>
      <c r="E215" s="261">
        <v>6</v>
      </c>
      <c r="F215" s="261">
        <v>0</v>
      </c>
      <c r="G215" s="262">
        <f>E215*F215</f>
        <v>0</v>
      </c>
      <c r="H215" s="263">
        <v>0</v>
      </c>
      <c r="I215" s="264">
        <f>E215*H215</f>
        <v>0</v>
      </c>
      <c r="J215" s="263">
        <v>0</v>
      </c>
      <c r="K215" s="264">
        <f>E215*J215</f>
        <v>0</v>
      </c>
      <c r="O215" s="256">
        <v>2</v>
      </c>
      <c r="AA215" s="229">
        <v>1</v>
      </c>
      <c r="AB215" s="229">
        <v>7</v>
      </c>
      <c r="AC215" s="229">
        <v>7</v>
      </c>
      <c r="AZ215" s="229">
        <v>2</v>
      </c>
      <c r="BA215" s="229">
        <f>IF(AZ215=1,G215,0)</f>
        <v>0</v>
      </c>
      <c r="BB215" s="229">
        <f>IF(AZ215=2,G215,0)</f>
        <v>0</v>
      </c>
      <c r="BC215" s="229">
        <f>IF(AZ215=3,G215,0)</f>
        <v>0</v>
      </c>
      <c r="BD215" s="229">
        <f>IF(AZ215=4,G215,0)</f>
        <v>0</v>
      </c>
      <c r="BE215" s="229">
        <f>IF(AZ215=5,G215,0)</f>
        <v>0</v>
      </c>
      <c r="CA215" s="256">
        <v>1</v>
      </c>
      <c r="CB215" s="256">
        <v>7</v>
      </c>
    </row>
    <row r="216" spans="1:80" ht="12.75">
      <c r="A216" s="257">
        <v>65</v>
      </c>
      <c r="B216" s="258" t="s">
        <v>2302</v>
      </c>
      <c r="C216" s="259" t="s">
        <v>2303</v>
      </c>
      <c r="D216" s="260" t="s">
        <v>179</v>
      </c>
      <c r="E216" s="261">
        <v>570</v>
      </c>
      <c r="F216" s="261">
        <v>0</v>
      </c>
      <c r="G216" s="262">
        <f>E216*F216</f>
        <v>0</v>
      </c>
      <c r="H216" s="263">
        <v>4E-05</v>
      </c>
      <c r="I216" s="264">
        <f>E216*H216</f>
        <v>0.0228</v>
      </c>
      <c r="J216" s="263">
        <v>-0.00254</v>
      </c>
      <c r="K216" s="264">
        <f>E216*J216</f>
        <v>-1.4478000000000002</v>
      </c>
      <c r="O216" s="256">
        <v>2</v>
      </c>
      <c r="AA216" s="229">
        <v>1</v>
      </c>
      <c r="AB216" s="229">
        <v>7</v>
      </c>
      <c r="AC216" s="229">
        <v>7</v>
      </c>
      <c r="AZ216" s="229">
        <v>2</v>
      </c>
      <c r="BA216" s="229">
        <f>IF(AZ216=1,G216,0)</f>
        <v>0</v>
      </c>
      <c r="BB216" s="229">
        <f>IF(AZ216=2,G216,0)</f>
        <v>0</v>
      </c>
      <c r="BC216" s="229">
        <f>IF(AZ216=3,G216,0)</f>
        <v>0</v>
      </c>
      <c r="BD216" s="229">
        <f>IF(AZ216=4,G216,0)</f>
        <v>0</v>
      </c>
      <c r="BE216" s="229">
        <f>IF(AZ216=5,G216,0)</f>
        <v>0</v>
      </c>
      <c r="CA216" s="256">
        <v>1</v>
      </c>
      <c r="CB216" s="256">
        <v>7</v>
      </c>
    </row>
    <row r="217" spans="1:15" ht="12.75">
      <c r="A217" s="265"/>
      <c r="B217" s="269"/>
      <c r="C217" s="354" t="s">
        <v>2304</v>
      </c>
      <c r="D217" s="355"/>
      <c r="E217" s="270">
        <v>540</v>
      </c>
      <c r="F217" s="271"/>
      <c r="G217" s="272"/>
      <c r="H217" s="273"/>
      <c r="I217" s="267"/>
      <c r="J217" s="274"/>
      <c r="K217" s="267"/>
      <c r="M217" s="268" t="s">
        <v>2304</v>
      </c>
      <c r="O217" s="256"/>
    </row>
    <row r="218" spans="1:15" ht="12.75">
      <c r="A218" s="265"/>
      <c r="B218" s="269"/>
      <c r="C218" s="354" t="s">
        <v>2305</v>
      </c>
      <c r="D218" s="355"/>
      <c r="E218" s="270">
        <v>30</v>
      </c>
      <c r="F218" s="271"/>
      <c r="G218" s="272"/>
      <c r="H218" s="273"/>
      <c r="I218" s="267"/>
      <c r="J218" s="274"/>
      <c r="K218" s="267"/>
      <c r="M218" s="268">
        <v>30</v>
      </c>
      <c r="O218" s="256"/>
    </row>
    <row r="219" spans="1:80" ht="12.75">
      <c r="A219" s="257">
        <v>66</v>
      </c>
      <c r="B219" s="258" t="s">
        <v>2306</v>
      </c>
      <c r="C219" s="259" t="s">
        <v>2307</v>
      </c>
      <c r="D219" s="260" t="s">
        <v>179</v>
      </c>
      <c r="E219" s="261">
        <v>12</v>
      </c>
      <c r="F219" s="261">
        <v>0</v>
      </c>
      <c r="G219" s="262">
        <f>E219*F219</f>
        <v>0</v>
      </c>
      <c r="H219" s="263">
        <v>5E-05</v>
      </c>
      <c r="I219" s="264">
        <f>E219*H219</f>
        <v>0.0006000000000000001</v>
      </c>
      <c r="J219" s="263">
        <v>-0.00473</v>
      </c>
      <c r="K219" s="264">
        <f>E219*J219</f>
        <v>-0.05676</v>
      </c>
      <c r="O219" s="256">
        <v>2</v>
      </c>
      <c r="AA219" s="229">
        <v>1</v>
      </c>
      <c r="AB219" s="229">
        <v>7</v>
      </c>
      <c r="AC219" s="229">
        <v>7</v>
      </c>
      <c r="AZ219" s="229">
        <v>2</v>
      </c>
      <c r="BA219" s="229">
        <f>IF(AZ219=1,G219,0)</f>
        <v>0</v>
      </c>
      <c r="BB219" s="229">
        <f>IF(AZ219=2,G219,0)</f>
        <v>0</v>
      </c>
      <c r="BC219" s="229">
        <f>IF(AZ219=3,G219,0)</f>
        <v>0</v>
      </c>
      <c r="BD219" s="229">
        <f>IF(AZ219=4,G219,0)</f>
        <v>0</v>
      </c>
      <c r="BE219" s="229">
        <f>IF(AZ219=5,G219,0)</f>
        <v>0</v>
      </c>
      <c r="CA219" s="256">
        <v>1</v>
      </c>
      <c r="CB219" s="256">
        <v>7</v>
      </c>
    </row>
    <row r="220" spans="1:15" ht="12.75">
      <c r="A220" s="265"/>
      <c r="B220" s="269"/>
      <c r="C220" s="354" t="s">
        <v>1311</v>
      </c>
      <c r="D220" s="355"/>
      <c r="E220" s="270">
        <v>12</v>
      </c>
      <c r="F220" s="271"/>
      <c r="G220" s="272"/>
      <c r="H220" s="273"/>
      <c r="I220" s="267"/>
      <c r="J220" s="274"/>
      <c r="K220" s="267"/>
      <c r="M220" s="268" t="s">
        <v>1311</v>
      </c>
      <c r="O220" s="256"/>
    </row>
    <row r="221" spans="1:80" ht="12.75">
      <c r="A221" s="257">
        <v>67</v>
      </c>
      <c r="B221" s="258" t="s">
        <v>2308</v>
      </c>
      <c r="C221" s="259" t="s">
        <v>2309</v>
      </c>
      <c r="D221" s="260" t="s">
        <v>179</v>
      </c>
      <c r="E221" s="261">
        <v>16</v>
      </c>
      <c r="F221" s="261">
        <v>0</v>
      </c>
      <c r="G221" s="262">
        <f>E221*F221</f>
        <v>0</v>
      </c>
      <c r="H221" s="263">
        <v>0.00635</v>
      </c>
      <c r="I221" s="264">
        <f>E221*H221</f>
        <v>0.1016</v>
      </c>
      <c r="J221" s="263">
        <v>0</v>
      </c>
      <c r="K221" s="264">
        <f>E221*J221</f>
        <v>0</v>
      </c>
      <c r="O221" s="256">
        <v>2</v>
      </c>
      <c r="AA221" s="229">
        <v>1</v>
      </c>
      <c r="AB221" s="229">
        <v>7</v>
      </c>
      <c r="AC221" s="229">
        <v>7</v>
      </c>
      <c r="AZ221" s="229">
        <v>2</v>
      </c>
      <c r="BA221" s="229">
        <f>IF(AZ221=1,G221,0)</f>
        <v>0</v>
      </c>
      <c r="BB221" s="229">
        <f>IF(AZ221=2,G221,0)</f>
        <v>0</v>
      </c>
      <c r="BC221" s="229">
        <f>IF(AZ221=3,G221,0)</f>
        <v>0</v>
      </c>
      <c r="BD221" s="229">
        <f>IF(AZ221=4,G221,0)</f>
        <v>0</v>
      </c>
      <c r="BE221" s="229">
        <f>IF(AZ221=5,G221,0)</f>
        <v>0</v>
      </c>
      <c r="CA221" s="256">
        <v>1</v>
      </c>
      <c r="CB221" s="256">
        <v>7</v>
      </c>
    </row>
    <row r="222" spans="1:15" ht="12.75">
      <c r="A222" s="265"/>
      <c r="B222" s="269"/>
      <c r="C222" s="354" t="s">
        <v>2310</v>
      </c>
      <c r="D222" s="355"/>
      <c r="E222" s="270">
        <v>16</v>
      </c>
      <c r="F222" s="271"/>
      <c r="G222" s="272"/>
      <c r="H222" s="273"/>
      <c r="I222" s="267"/>
      <c r="J222" s="274"/>
      <c r="K222" s="267"/>
      <c r="M222" s="268" t="s">
        <v>2310</v>
      </c>
      <c r="O222" s="256"/>
    </row>
    <row r="223" spans="1:80" ht="12.75">
      <c r="A223" s="257">
        <v>68</v>
      </c>
      <c r="B223" s="258" t="s">
        <v>2311</v>
      </c>
      <c r="C223" s="259" t="s">
        <v>2312</v>
      </c>
      <c r="D223" s="260" t="s">
        <v>179</v>
      </c>
      <c r="E223" s="261">
        <v>355.6</v>
      </c>
      <c r="F223" s="261">
        <v>0</v>
      </c>
      <c r="G223" s="262">
        <f>E223*F223</f>
        <v>0</v>
      </c>
      <c r="H223" s="263">
        <v>0.00076</v>
      </c>
      <c r="I223" s="264">
        <f>E223*H223</f>
        <v>0.27025600000000005</v>
      </c>
      <c r="J223" s="263">
        <v>0</v>
      </c>
      <c r="K223" s="264">
        <f>E223*J223</f>
        <v>0</v>
      </c>
      <c r="O223" s="256">
        <v>2</v>
      </c>
      <c r="AA223" s="229">
        <v>1</v>
      </c>
      <c r="AB223" s="229">
        <v>7</v>
      </c>
      <c r="AC223" s="229">
        <v>7</v>
      </c>
      <c r="AZ223" s="229">
        <v>2</v>
      </c>
      <c r="BA223" s="229">
        <f>IF(AZ223=1,G223,0)</f>
        <v>0</v>
      </c>
      <c r="BB223" s="229">
        <f>IF(AZ223=2,G223,0)</f>
        <v>0</v>
      </c>
      <c r="BC223" s="229">
        <f>IF(AZ223=3,G223,0)</f>
        <v>0</v>
      </c>
      <c r="BD223" s="229">
        <f>IF(AZ223=4,G223,0)</f>
        <v>0</v>
      </c>
      <c r="BE223" s="229">
        <f>IF(AZ223=5,G223,0)</f>
        <v>0</v>
      </c>
      <c r="CA223" s="256">
        <v>1</v>
      </c>
      <c r="CB223" s="256">
        <v>7</v>
      </c>
    </row>
    <row r="224" spans="1:15" ht="12.75">
      <c r="A224" s="265"/>
      <c r="B224" s="266"/>
      <c r="C224" s="346" t="s">
        <v>2313</v>
      </c>
      <c r="D224" s="347"/>
      <c r="E224" s="347"/>
      <c r="F224" s="347"/>
      <c r="G224" s="348"/>
      <c r="I224" s="267"/>
      <c r="K224" s="267"/>
      <c r="L224" s="268" t="s">
        <v>2313</v>
      </c>
      <c r="O224" s="256">
        <v>3</v>
      </c>
    </row>
    <row r="225" spans="1:15" ht="12.75">
      <c r="A225" s="265"/>
      <c r="B225" s="269"/>
      <c r="C225" s="354" t="s">
        <v>2314</v>
      </c>
      <c r="D225" s="355"/>
      <c r="E225" s="270">
        <v>35.4</v>
      </c>
      <c r="F225" s="271"/>
      <c r="G225" s="272"/>
      <c r="H225" s="273"/>
      <c r="I225" s="267"/>
      <c r="J225" s="274"/>
      <c r="K225" s="267"/>
      <c r="M225" s="268" t="s">
        <v>2314</v>
      </c>
      <c r="O225" s="256"/>
    </row>
    <row r="226" spans="1:15" ht="12.75">
      <c r="A226" s="265"/>
      <c r="B226" s="269"/>
      <c r="C226" s="354" t="s">
        <v>2315</v>
      </c>
      <c r="D226" s="355"/>
      <c r="E226" s="270">
        <v>72</v>
      </c>
      <c r="F226" s="271"/>
      <c r="G226" s="272"/>
      <c r="H226" s="273"/>
      <c r="I226" s="267"/>
      <c r="J226" s="274"/>
      <c r="K226" s="267"/>
      <c r="M226" s="268" t="s">
        <v>2315</v>
      </c>
      <c r="O226" s="256"/>
    </row>
    <row r="227" spans="1:15" ht="12.75">
      <c r="A227" s="265"/>
      <c r="B227" s="269"/>
      <c r="C227" s="354" t="s">
        <v>2316</v>
      </c>
      <c r="D227" s="355"/>
      <c r="E227" s="270">
        <v>1.8</v>
      </c>
      <c r="F227" s="271"/>
      <c r="G227" s="272"/>
      <c r="H227" s="273"/>
      <c r="I227" s="267"/>
      <c r="J227" s="274"/>
      <c r="K227" s="267"/>
      <c r="M227" s="268" t="s">
        <v>2316</v>
      </c>
      <c r="O227" s="256"/>
    </row>
    <row r="228" spans="1:15" ht="21">
      <c r="A228" s="265"/>
      <c r="B228" s="269"/>
      <c r="C228" s="354" t="s">
        <v>2317</v>
      </c>
      <c r="D228" s="355"/>
      <c r="E228" s="270">
        <v>55</v>
      </c>
      <c r="F228" s="271"/>
      <c r="G228" s="272"/>
      <c r="H228" s="273"/>
      <c r="I228" s="267"/>
      <c r="J228" s="274"/>
      <c r="K228" s="267"/>
      <c r="M228" s="268" t="s">
        <v>2317</v>
      </c>
      <c r="O228" s="256"/>
    </row>
    <row r="229" spans="1:15" ht="12.75">
      <c r="A229" s="265"/>
      <c r="B229" s="269"/>
      <c r="C229" s="354" t="s">
        <v>2318</v>
      </c>
      <c r="D229" s="355"/>
      <c r="E229" s="270">
        <v>11</v>
      </c>
      <c r="F229" s="271"/>
      <c r="G229" s="272"/>
      <c r="H229" s="273"/>
      <c r="I229" s="267"/>
      <c r="J229" s="274"/>
      <c r="K229" s="267"/>
      <c r="M229" s="268" t="s">
        <v>2318</v>
      </c>
      <c r="O229" s="256"/>
    </row>
    <row r="230" spans="1:15" ht="12.75">
      <c r="A230" s="265"/>
      <c r="B230" s="269"/>
      <c r="C230" s="354" t="s">
        <v>2319</v>
      </c>
      <c r="D230" s="355"/>
      <c r="E230" s="270">
        <v>17</v>
      </c>
      <c r="F230" s="271"/>
      <c r="G230" s="272"/>
      <c r="H230" s="273"/>
      <c r="I230" s="267"/>
      <c r="J230" s="274"/>
      <c r="K230" s="267"/>
      <c r="M230" s="268" t="s">
        <v>2319</v>
      </c>
      <c r="O230" s="256"/>
    </row>
    <row r="231" spans="1:15" ht="21">
      <c r="A231" s="265"/>
      <c r="B231" s="269"/>
      <c r="C231" s="354" t="s">
        <v>2320</v>
      </c>
      <c r="D231" s="355"/>
      <c r="E231" s="270">
        <v>55.2</v>
      </c>
      <c r="F231" s="271"/>
      <c r="G231" s="272"/>
      <c r="H231" s="273"/>
      <c r="I231" s="267"/>
      <c r="J231" s="274"/>
      <c r="K231" s="267"/>
      <c r="M231" s="268" t="s">
        <v>2320</v>
      </c>
      <c r="O231" s="256"/>
    </row>
    <row r="232" spans="1:15" ht="12.75">
      <c r="A232" s="265"/>
      <c r="B232" s="269"/>
      <c r="C232" s="354" t="s">
        <v>2321</v>
      </c>
      <c r="D232" s="355"/>
      <c r="E232" s="270">
        <v>35</v>
      </c>
      <c r="F232" s="271"/>
      <c r="G232" s="272"/>
      <c r="H232" s="273"/>
      <c r="I232" s="267"/>
      <c r="J232" s="274"/>
      <c r="K232" s="267"/>
      <c r="M232" s="268" t="s">
        <v>2321</v>
      </c>
      <c r="O232" s="256"/>
    </row>
    <row r="233" spans="1:15" ht="12.75">
      <c r="A233" s="265"/>
      <c r="B233" s="269"/>
      <c r="C233" s="354" t="s">
        <v>2319</v>
      </c>
      <c r="D233" s="355"/>
      <c r="E233" s="270">
        <v>17</v>
      </c>
      <c r="F233" s="271"/>
      <c r="G233" s="272"/>
      <c r="H233" s="273"/>
      <c r="I233" s="267"/>
      <c r="J233" s="274"/>
      <c r="K233" s="267"/>
      <c r="M233" s="268" t="s">
        <v>2319</v>
      </c>
      <c r="O233" s="256"/>
    </row>
    <row r="234" spans="1:15" ht="12.75">
      <c r="A234" s="265"/>
      <c r="B234" s="269"/>
      <c r="C234" s="354" t="s">
        <v>2322</v>
      </c>
      <c r="D234" s="355"/>
      <c r="E234" s="270">
        <v>38.2</v>
      </c>
      <c r="F234" s="271"/>
      <c r="G234" s="272"/>
      <c r="H234" s="273"/>
      <c r="I234" s="267"/>
      <c r="J234" s="274"/>
      <c r="K234" s="267"/>
      <c r="M234" s="268" t="s">
        <v>2322</v>
      </c>
      <c r="O234" s="256"/>
    </row>
    <row r="235" spans="1:15" ht="12.75">
      <c r="A235" s="265"/>
      <c r="B235" s="269"/>
      <c r="C235" s="354" t="s">
        <v>2323</v>
      </c>
      <c r="D235" s="355"/>
      <c r="E235" s="270">
        <v>5</v>
      </c>
      <c r="F235" s="271"/>
      <c r="G235" s="272"/>
      <c r="H235" s="273"/>
      <c r="I235" s="267"/>
      <c r="J235" s="274"/>
      <c r="K235" s="267"/>
      <c r="M235" s="268" t="s">
        <v>2323</v>
      </c>
      <c r="O235" s="256"/>
    </row>
    <row r="236" spans="1:15" ht="12.75">
      <c r="A236" s="265"/>
      <c r="B236" s="269"/>
      <c r="C236" s="354" t="s">
        <v>2324</v>
      </c>
      <c r="D236" s="355"/>
      <c r="E236" s="270">
        <v>13</v>
      </c>
      <c r="F236" s="271"/>
      <c r="G236" s="272"/>
      <c r="H236" s="273"/>
      <c r="I236" s="267"/>
      <c r="J236" s="274"/>
      <c r="K236" s="267"/>
      <c r="M236" s="268" t="s">
        <v>2324</v>
      </c>
      <c r="O236" s="256"/>
    </row>
    <row r="237" spans="1:80" ht="12.75">
      <c r="A237" s="257">
        <v>69</v>
      </c>
      <c r="B237" s="258" t="s">
        <v>2325</v>
      </c>
      <c r="C237" s="259" t="s">
        <v>2326</v>
      </c>
      <c r="D237" s="260" t="s">
        <v>179</v>
      </c>
      <c r="E237" s="261">
        <v>74.4</v>
      </c>
      <c r="F237" s="261">
        <v>0</v>
      </c>
      <c r="G237" s="262">
        <f>E237*F237</f>
        <v>0</v>
      </c>
      <c r="H237" s="263">
        <v>0.00088</v>
      </c>
      <c r="I237" s="264">
        <f>E237*H237</f>
        <v>0.065472</v>
      </c>
      <c r="J237" s="263">
        <v>0</v>
      </c>
      <c r="K237" s="264">
        <f>E237*J237</f>
        <v>0</v>
      </c>
      <c r="O237" s="256">
        <v>2</v>
      </c>
      <c r="AA237" s="229">
        <v>1</v>
      </c>
      <c r="AB237" s="229">
        <v>7</v>
      </c>
      <c r="AC237" s="229">
        <v>7</v>
      </c>
      <c r="AZ237" s="229">
        <v>2</v>
      </c>
      <c r="BA237" s="229">
        <f>IF(AZ237=1,G237,0)</f>
        <v>0</v>
      </c>
      <c r="BB237" s="229">
        <f>IF(AZ237=2,G237,0)</f>
        <v>0</v>
      </c>
      <c r="BC237" s="229">
        <f>IF(AZ237=3,G237,0)</f>
        <v>0</v>
      </c>
      <c r="BD237" s="229">
        <f>IF(AZ237=4,G237,0)</f>
        <v>0</v>
      </c>
      <c r="BE237" s="229">
        <f>IF(AZ237=5,G237,0)</f>
        <v>0</v>
      </c>
      <c r="CA237" s="256">
        <v>1</v>
      </c>
      <c r="CB237" s="256">
        <v>7</v>
      </c>
    </row>
    <row r="238" spans="1:15" ht="12.75">
      <c r="A238" s="265"/>
      <c r="B238" s="266"/>
      <c r="C238" s="346" t="s">
        <v>2313</v>
      </c>
      <c r="D238" s="347"/>
      <c r="E238" s="347"/>
      <c r="F238" s="347"/>
      <c r="G238" s="348"/>
      <c r="I238" s="267"/>
      <c r="K238" s="267"/>
      <c r="L238" s="268" t="s">
        <v>2313</v>
      </c>
      <c r="O238" s="256">
        <v>3</v>
      </c>
    </row>
    <row r="239" spans="1:15" ht="12.75">
      <c r="A239" s="265"/>
      <c r="B239" s="269"/>
      <c r="C239" s="354" t="s">
        <v>2327</v>
      </c>
      <c r="D239" s="355"/>
      <c r="E239" s="270">
        <v>8</v>
      </c>
      <c r="F239" s="271"/>
      <c r="G239" s="272"/>
      <c r="H239" s="273"/>
      <c r="I239" s="267"/>
      <c r="J239" s="274"/>
      <c r="K239" s="267"/>
      <c r="M239" s="268" t="s">
        <v>2327</v>
      </c>
      <c r="O239" s="256"/>
    </row>
    <row r="240" spans="1:15" ht="12.75">
      <c r="A240" s="265"/>
      <c r="B240" s="269"/>
      <c r="C240" s="354" t="s">
        <v>2328</v>
      </c>
      <c r="D240" s="355"/>
      <c r="E240" s="270">
        <v>10</v>
      </c>
      <c r="F240" s="271"/>
      <c r="G240" s="272"/>
      <c r="H240" s="273"/>
      <c r="I240" s="267"/>
      <c r="J240" s="274"/>
      <c r="K240" s="267"/>
      <c r="M240" s="268" t="s">
        <v>2328</v>
      </c>
      <c r="O240" s="256"/>
    </row>
    <row r="241" spans="1:15" ht="12.75">
      <c r="A241" s="265"/>
      <c r="B241" s="269"/>
      <c r="C241" s="354" t="s">
        <v>2329</v>
      </c>
      <c r="D241" s="355"/>
      <c r="E241" s="270">
        <v>24.8</v>
      </c>
      <c r="F241" s="271"/>
      <c r="G241" s="272"/>
      <c r="H241" s="273"/>
      <c r="I241" s="267"/>
      <c r="J241" s="274"/>
      <c r="K241" s="267"/>
      <c r="M241" s="268" t="s">
        <v>2329</v>
      </c>
      <c r="O241" s="256"/>
    </row>
    <row r="242" spans="1:15" ht="12.75">
      <c r="A242" s="265"/>
      <c r="B242" s="269"/>
      <c r="C242" s="354" t="s">
        <v>2330</v>
      </c>
      <c r="D242" s="355"/>
      <c r="E242" s="270">
        <v>13.6</v>
      </c>
      <c r="F242" s="271"/>
      <c r="G242" s="272"/>
      <c r="H242" s="273"/>
      <c r="I242" s="267"/>
      <c r="J242" s="274"/>
      <c r="K242" s="267"/>
      <c r="M242" s="268" t="s">
        <v>2330</v>
      </c>
      <c r="O242" s="256"/>
    </row>
    <row r="243" spans="1:15" ht="12.75">
      <c r="A243" s="265"/>
      <c r="B243" s="269"/>
      <c r="C243" s="354" t="s">
        <v>2331</v>
      </c>
      <c r="D243" s="355"/>
      <c r="E243" s="270">
        <v>18</v>
      </c>
      <c r="F243" s="271"/>
      <c r="G243" s="272"/>
      <c r="H243" s="273"/>
      <c r="I243" s="267"/>
      <c r="J243" s="274"/>
      <c r="K243" s="267"/>
      <c r="M243" s="268" t="s">
        <v>2331</v>
      </c>
      <c r="O243" s="256"/>
    </row>
    <row r="244" spans="1:80" ht="12.75">
      <c r="A244" s="257">
        <v>70</v>
      </c>
      <c r="B244" s="258" t="s">
        <v>2332</v>
      </c>
      <c r="C244" s="259" t="s">
        <v>2333</v>
      </c>
      <c r="D244" s="260" t="s">
        <v>179</v>
      </c>
      <c r="E244" s="261">
        <v>66.5</v>
      </c>
      <c r="F244" s="261">
        <v>0</v>
      </c>
      <c r="G244" s="262">
        <f>E244*F244</f>
        <v>0</v>
      </c>
      <c r="H244" s="263">
        <v>0.00101</v>
      </c>
      <c r="I244" s="264">
        <f>E244*H244</f>
        <v>0.067165</v>
      </c>
      <c r="J244" s="263">
        <v>0</v>
      </c>
      <c r="K244" s="264">
        <f>E244*J244</f>
        <v>0</v>
      </c>
      <c r="O244" s="256">
        <v>2</v>
      </c>
      <c r="AA244" s="229">
        <v>1</v>
      </c>
      <c r="AB244" s="229">
        <v>7</v>
      </c>
      <c r="AC244" s="229">
        <v>7</v>
      </c>
      <c r="AZ244" s="229">
        <v>2</v>
      </c>
      <c r="BA244" s="229">
        <f>IF(AZ244=1,G244,0)</f>
        <v>0</v>
      </c>
      <c r="BB244" s="229">
        <f>IF(AZ244=2,G244,0)</f>
        <v>0</v>
      </c>
      <c r="BC244" s="229">
        <f>IF(AZ244=3,G244,0)</f>
        <v>0</v>
      </c>
      <c r="BD244" s="229">
        <f>IF(AZ244=4,G244,0)</f>
        <v>0</v>
      </c>
      <c r="BE244" s="229">
        <f>IF(AZ244=5,G244,0)</f>
        <v>0</v>
      </c>
      <c r="CA244" s="256">
        <v>1</v>
      </c>
      <c r="CB244" s="256">
        <v>7</v>
      </c>
    </row>
    <row r="245" spans="1:15" ht="12.75">
      <c r="A245" s="265"/>
      <c r="B245" s="266"/>
      <c r="C245" s="346" t="s">
        <v>2313</v>
      </c>
      <c r="D245" s="347"/>
      <c r="E245" s="347"/>
      <c r="F245" s="347"/>
      <c r="G245" s="348"/>
      <c r="I245" s="267"/>
      <c r="K245" s="267"/>
      <c r="L245" s="268" t="s">
        <v>2313</v>
      </c>
      <c r="O245" s="256">
        <v>3</v>
      </c>
    </row>
    <row r="246" spans="1:15" ht="12.75">
      <c r="A246" s="265"/>
      <c r="B246" s="269"/>
      <c r="C246" s="354" t="s">
        <v>2334</v>
      </c>
      <c r="D246" s="355"/>
      <c r="E246" s="270">
        <v>7</v>
      </c>
      <c r="F246" s="271"/>
      <c r="G246" s="272"/>
      <c r="H246" s="273"/>
      <c r="I246" s="267"/>
      <c r="J246" s="274"/>
      <c r="K246" s="267"/>
      <c r="M246" s="268" t="s">
        <v>2334</v>
      </c>
      <c r="O246" s="256"/>
    </row>
    <row r="247" spans="1:15" ht="12.75">
      <c r="A247" s="265"/>
      <c r="B247" s="269"/>
      <c r="C247" s="354" t="s">
        <v>2335</v>
      </c>
      <c r="D247" s="355"/>
      <c r="E247" s="270">
        <v>2.4</v>
      </c>
      <c r="F247" s="271"/>
      <c r="G247" s="272"/>
      <c r="H247" s="273"/>
      <c r="I247" s="267"/>
      <c r="J247" s="274"/>
      <c r="K247" s="267"/>
      <c r="M247" s="268" t="s">
        <v>2335</v>
      </c>
      <c r="O247" s="256"/>
    </row>
    <row r="248" spans="1:15" ht="12.75">
      <c r="A248" s="265"/>
      <c r="B248" s="269"/>
      <c r="C248" s="354" t="s">
        <v>2336</v>
      </c>
      <c r="D248" s="355"/>
      <c r="E248" s="270">
        <v>28.8</v>
      </c>
      <c r="F248" s="271"/>
      <c r="G248" s="272"/>
      <c r="H248" s="273"/>
      <c r="I248" s="267"/>
      <c r="J248" s="274"/>
      <c r="K248" s="267"/>
      <c r="M248" s="268" t="s">
        <v>2336</v>
      </c>
      <c r="O248" s="256"/>
    </row>
    <row r="249" spans="1:15" ht="12.75">
      <c r="A249" s="265"/>
      <c r="B249" s="269"/>
      <c r="C249" s="354" t="s">
        <v>2337</v>
      </c>
      <c r="D249" s="355"/>
      <c r="E249" s="270">
        <v>13.6</v>
      </c>
      <c r="F249" s="271"/>
      <c r="G249" s="272"/>
      <c r="H249" s="273"/>
      <c r="I249" s="267"/>
      <c r="J249" s="274"/>
      <c r="K249" s="267"/>
      <c r="M249" s="268" t="s">
        <v>2337</v>
      </c>
      <c r="O249" s="256"/>
    </row>
    <row r="250" spans="1:15" ht="12.75">
      <c r="A250" s="265"/>
      <c r="B250" s="269"/>
      <c r="C250" s="354" t="s">
        <v>2338</v>
      </c>
      <c r="D250" s="355"/>
      <c r="E250" s="270">
        <v>9.5</v>
      </c>
      <c r="F250" s="271"/>
      <c r="G250" s="272"/>
      <c r="H250" s="273"/>
      <c r="I250" s="267"/>
      <c r="J250" s="274"/>
      <c r="K250" s="267"/>
      <c r="M250" s="268" t="s">
        <v>2338</v>
      </c>
      <c r="O250" s="256"/>
    </row>
    <row r="251" spans="1:15" ht="12.75">
      <c r="A251" s="265"/>
      <c r="B251" s="269"/>
      <c r="C251" s="354" t="s">
        <v>2339</v>
      </c>
      <c r="D251" s="355"/>
      <c r="E251" s="270">
        <v>5.2</v>
      </c>
      <c r="F251" s="271"/>
      <c r="G251" s="272"/>
      <c r="H251" s="273"/>
      <c r="I251" s="267"/>
      <c r="J251" s="274"/>
      <c r="K251" s="267"/>
      <c r="M251" s="268" t="s">
        <v>2339</v>
      </c>
      <c r="O251" s="256"/>
    </row>
    <row r="252" spans="1:80" ht="12.75">
      <c r="A252" s="257">
        <v>71</v>
      </c>
      <c r="B252" s="258" t="s">
        <v>2340</v>
      </c>
      <c r="C252" s="259" t="s">
        <v>2341</v>
      </c>
      <c r="D252" s="260" t="s">
        <v>179</v>
      </c>
      <c r="E252" s="261">
        <v>68.8</v>
      </c>
      <c r="F252" s="261">
        <v>0</v>
      </c>
      <c r="G252" s="262">
        <f>E252*F252</f>
        <v>0</v>
      </c>
      <c r="H252" s="263">
        <v>0.0016</v>
      </c>
      <c r="I252" s="264">
        <f>E252*H252</f>
        <v>0.11008</v>
      </c>
      <c r="J252" s="263">
        <v>0</v>
      </c>
      <c r="K252" s="264">
        <f>E252*J252</f>
        <v>0</v>
      </c>
      <c r="O252" s="256">
        <v>2</v>
      </c>
      <c r="AA252" s="229">
        <v>1</v>
      </c>
      <c r="AB252" s="229">
        <v>7</v>
      </c>
      <c r="AC252" s="229">
        <v>7</v>
      </c>
      <c r="AZ252" s="229">
        <v>2</v>
      </c>
      <c r="BA252" s="229">
        <f>IF(AZ252=1,G252,0)</f>
        <v>0</v>
      </c>
      <c r="BB252" s="229">
        <f>IF(AZ252=2,G252,0)</f>
        <v>0</v>
      </c>
      <c r="BC252" s="229">
        <f>IF(AZ252=3,G252,0)</f>
        <v>0</v>
      </c>
      <c r="BD252" s="229">
        <f>IF(AZ252=4,G252,0)</f>
        <v>0</v>
      </c>
      <c r="BE252" s="229">
        <f>IF(AZ252=5,G252,0)</f>
        <v>0</v>
      </c>
      <c r="CA252" s="256">
        <v>1</v>
      </c>
      <c r="CB252" s="256">
        <v>7</v>
      </c>
    </row>
    <row r="253" spans="1:15" ht="12.75">
      <c r="A253" s="265"/>
      <c r="B253" s="266"/>
      <c r="C253" s="346" t="s">
        <v>2313</v>
      </c>
      <c r="D253" s="347"/>
      <c r="E253" s="347"/>
      <c r="F253" s="347"/>
      <c r="G253" s="348"/>
      <c r="I253" s="267"/>
      <c r="K253" s="267"/>
      <c r="L253" s="268" t="s">
        <v>2313</v>
      </c>
      <c r="O253" s="256">
        <v>3</v>
      </c>
    </row>
    <row r="254" spans="1:15" ht="12.75">
      <c r="A254" s="265"/>
      <c r="B254" s="269"/>
      <c r="C254" s="354" t="s">
        <v>2342</v>
      </c>
      <c r="D254" s="355"/>
      <c r="E254" s="270">
        <v>53.2</v>
      </c>
      <c r="F254" s="271"/>
      <c r="G254" s="272"/>
      <c r="H254" s="273"/>
      <c r="I254" s="267"/>
      <c r="J254" s="274"/>
      <c r="K254" s="267"/>
      <c r="M254" s="268" t="s">
        <v>2342</v>
      </c>
      <c r="O254" s="256"/>
    </row>
    <row r="255" spans="1:15" ht="12.75">
      <c r="A255" s="265"/>
      <c r="B255" s="269"/>
      <c r="C255" s="354" t="s">
        <v>2343</v>
      </c>
      <c r="D255" s="355"/>
      <c r="E255" s="270">
        <v>1.2</v>
      </c>
      <c r="F255" s="271"/>
      <c r="G255" s="272"/>
      <c r="H255" s="273"/>
      <c r="I255" s="267"/>
      <c r="J255" s="274"/>
      <c r="K255" s="267"/>
      <c r="M255" s="268" t="s">
        <v>2343</v>
      </c>
      <c r="O255" s="256"/>
    </row>
    <row r="256" spans="1:15" ht="12.75">
      <c r="A256" s="265"/>
      <c r="B256" s="269"/>
      <c r="C256" s="354" t="s">
        <v>2344</v>
      </c>
      <c r="D256" s="355"/>
      <c r="E256" s="270">
        <v>14.4</v>
      </c>
      <c r="F256" s="271"/>
      <c r="G256" s="272"/>
      <c r="H256" s="273"/>
      <c r="I256" s="267"/>
      <c r="J256" s="274"/>
      <c r="K256" s="267"/>
      <c r="M256" s="268" t="s">
        <v>2344</v>
      </c>
      <c r="O256" s="256"/>
    </row>
    <row r="257" spans="1:80" ht="12.75">
      <c r="A257" s="257">
        <v>72</v>
      </c>
      <c r="B257" s="258" t="s">
        <v>2345</v>
      </c>
      <c r="C257" s="259" t="s">
        <v>2346</v>
      </c>
      <c r="D257" s="260" t="s">
        <v>179</v>
      </c>
      <c r="E257" s="261">
        <v>13</v>
      </c>
      <c r="F257" s="261">
        <v>0</v>
      </c>
      <c r="G257" s="262">
        <f>E257*F257</f>
        <v>0</v>
      </c>
      <c r="H257" s="263">
        <v>0.00196</v>
      </c>
      <c r="I257" s="264">
        <f>E257*H257</f>
        <v>0.02548</v>
      </c>
      <c r="J257" s="263">
        <v>0</v>
      </c>
      <c r="K257" s="264">
        <f>E257*J257</f>
        <v>0</v>
      </c>
      <c r="O257" s="256">
        <v>2</v>
      </c>
      <c r="AA257" s="229">
        <v>1</v>
      </c>
      <c r="AB257" s="229">
        <v>7</v>
      </c>
      <c r="AC257" s="229">
        <v>7</v>
      </c>
      <c r="AZ257" s="229">
        <v>2</v>
      </c>
      <c r="BA257" s="229">
        <f>IF(AZ257=1,G257,0)</f>
        <v>0</v>
      </c>
      <c r="BB257" s="229">
        <f>IF(AZ257=2,G257,0)</f>
        <v>0</v>
      </c>
      <c r="BC257" s="229">
        <f>IF(AZ257=3,G257,0)</f>
        <v>0</v>
      </c>
      <c r="BD257" s="229">
        <f>IF(AZ257=4,G257,0)</f>
        <v>0</v>
      </c>
      <c r="BE257" s="229">
        <f>IF(AZ257=5,G257,0)</f>
        <v>0</v>
      </c>
      <c r="CA257" s="256">
        <v>1</v>
      </c>
      <c r="CB257" s="256">
        <v>7</v>
      </c>
    </row>
    <row r="258" spans="1:15" ht="12.75">
      <c r="A258" s="265"/>
      <c r="B258" s="266"/>
      <c r="C258" s="346" t="s">
        <v>2313</v>
      </c>
      <c r="D258" s="347"/>
      <c r="E258" s="347"/>
      <c r="F258" s="347"/>
      <c r="G258" s="348"/>
      <c r="I258" s="267"/>
      <c r="K258" s="267"/>
      <c r="L258" s="268" t="s">
        <v>2313</v>
      </c>
      <c r="O258" s="256">
        <v>3</v>
      </c>
    </row>
    <row r="259" spans="1:15" ht="12.75">
      <c r="A259" s="265"/>
      <c r="B259" s="269"/>
      <c r="C259" s="354" t="s">
        <v>2347</v>
      </c>
      <c r="D259" s="355"/>
      <c r="E259" s="270">
        <v>13</v>
      </c>
      <c r="F259" s="271"/>
      <c r="G259" s="272"/>
      <c r="H259" s="273"/>
      <c r="I259" s="267"/>
      <c r="J259" s="274"/>
      <c r="K259" s="267"/>
      <c r="M259" s="268" t="s">
        <v>2347</v>
      </c>
      <c r="O259" s="256"/>
    </row>
    <row r="260" spans="1:80" ht="12.75">
      <c r="A260" s="257">
        <v>73</v>
      </c>
      <c r="B260" s="258" t="s">
        <v>2348</v>
      </c>
      <c r="C260" s="259" t="s">
        <v>2349</v>
      </c>
      <c r="D260" s="260" t="s">
        <v>179</v>
      </c>
      <c r="E260" s="261">
        <v>9</v>
      </c>
      <c r="F260" s="261">
        <v>0</v>
      </c>
      <c r="G260" s="262">
        <f>E260*F260</f>
        <v>0</v>
      </c>
      <c r="H260" s="263">
        <v>0.00231</v>
      </c>
      <c r="I260" s="264">
        <f>E260*H260</f>
        <v>0.02079</v>
      </c>
      <c r="J260" s="263">
        <v>0</v>
      </c>
      <c r="K260" s="264">
        <f>E260*J260</f>
        <v>0</v>
      </c>
      <c r="O260" s="256">
        <v>2</v>
      </c>
      <c r="AA260" s="229">
        <v>1</v>
      </c>
      <c r="AB260" s="229">
        <v>7</v>
      </c>
      <c r="AC260" s="229">
        <v>7</v>
      </c>
      <c r="AZ260" s="229">
        <v>2</v>
      </c>
      <c r="BA260" s="229">
        <f>IF(AZ260=1,G260,0)</f>
        <v>0</v>
      </c>
      <c r="BB260" s="229">
        <f>IF(AZ260=2,G260,0)</f>
        <v>0</v>
      </c>
      <c r="BC260" s="229">
        <f>IF(AZ260=3,G260,0)</f>
        <v>0</v>
      </c>
      <c r="BD260" s="229">
        <f>IF(AZ260=4,G260,0)</f>
        <v>0</v>
      </c>
      <c r="BE260" s="229">
        <f>IF(AZ260=5,G260,0)</f>
        <v>0</v>
      </c>
      <c r="CA260" s="256">
        <v>1</v>
      </c>
      <c r="CB260" s="256">
        <v>7</v>
      </c>
    </row>
    <row r="261" spans="1:15" ht="12.75">
      <c r="A261" s="265"/>
      <c r="B261" s="266"/>
      <c r="C261" s="346" t="s">
        <v>2313</v>
      </c>
      <c r="D261" s="347"/>
      <c r="E261" s="347"/>
      <c r="F261" s="347"/>
      <c r="G261" s="348"/>
      <c r="I261" s="267"/>
      <c r="K261" s="267"/>
      <c r="L261" s="268" t="s">
        <v>2313</v>
      </c>
      <c r="O261" s="256">
        <v>3</v>
      </c>
    </row>
    <row r="262" spans="1:15" ht="12.75">
      <c r="A262" s="265"/>
      <c r="B262" s="269"/>
      <c r="C262" s="354" t="s">
        <v>2350</v>
      </c>
      <c r="D262" s="355"/>
      <c r="E262" s="270">
        <v>9</v>
      </c>
      <c r="F262" s="271"/>
      <c r="G262" s="272"/>
      <c r="H262" s="273"/>
      <c r="I262" s="267"/>
      <c r="J262" s="274"/>
      <c r="K262" s="267"/>
      <c r="M262" s="268" t="s">
        <v>2350</v>
      </c>
      <c r="O262" s="256"/>
    </row>
    <row r="263" spans="1:80" ht="12.75">
      <c r="A263" s="257">
        <v>74</v>
      </c>
      <c r="B263" s="258" t="s">
        <v>2351</v>
      </c>
      <c r="C263" s="259" t="s">
        <v>2352</v>
      </c>
      <c r="D263" s="260" t="s">
        <v>195</v>
      </c>
      <c r="E263" s="261">
        <v>87</v>
      </c>
      <c r="F263" s="261">
        <v>0</v>
      </c>
      <c r="G263" s="262">
        <f>E263*F263</f>
        <v>0</v>
      </c>
      <c r="H263" s="263">
        <v>0</v>
      </c>
      <c r="I263" s="264">
        <f>E263*H263</f>
        <v>0</v>
      </c>
      <c r="J263" s="263">
        <v>0</v>
      </c>
      <c r="K263" s="264">
        <f>E263*J263</f>
        <v>0</v>
      </c>
      <c r="O263" s="256">
        <v>2</v>
      </c>
      <c r="AA263" s="229">
        <v>1</v>
      </c>
      <c r="AB263" s="229">
        <v>7</v>
      </c>
      <c r="AC263" s="229">
        <v>7</v>
      </c>
      <c r="AZ263" s="229">
        <v>2</v>
      </c>
      <c r="BA263" s="229">
        <f>IF(AZ263=1,G263,0)</f>
        <v>0</v>
      </c>
      <c r="BB263" s="229">
        <f>IF(AZ263=2,G263,0)</f>
        <v>0</v>
      </c>
      <c r="BC263" s="229">
        <f>IF(AZ263=3,G263,0)</f>
        <v>0</v>
      </c>
      <c r="BD263" s="229">
        <f>IF(AZ263=4,G263,0)</f>
        <v>0</v>
      </c>
      <c r="BE263" s="229">
        <f>IF(AZ263=5,G263,0)</f>
        <v>0</v>
      </c>
      <c r="CA263" s="256">
        <v>1</v>
      </c>
      <c r="CB263" s="256">
        <v>7</v>
      </c>
    </row>
    <row r="264" spans="1:15" ht="12.75">
      <c r="A264" s="265"/>
      <c r="B264" s="269"/>
      <c r="C264" s="354" t="s">
        <v>2353</v>
      </c>
      <c r="D264" s="355"/>
      <c r="E264" s="270">
        <v>55</v>
      </c>
      <c r="F264" s="271"/>
      <c r="G264" s="272"/>
      <c r="H264" s="273"/>
      <c r="I264" s="267"/>
      <c r="J264" s="274"/>
      <c r="K264" s="267"/>
      <c r="M264" s="268" t="s">
        <v>2353</v>
      </c>
      <c r="O264" s="256"/>
    </row>
    <row r="265" spans="1:15" ht="12.75">
      <c r="A265" s="265"/>
      <c r="B265" s="269"/>
      <c r="C265" s="354" t="s">
        <v>2354</v>
      </c>
      <c r="D265" s="355"/>
      <c r="E265" s="270">
        <v>32</v>
      </c>
      <c r="F265" s="271"/>
      <c r="G265" s="272"/>
      <c r="H265" s="273"/>
      <c r="I265" s="267"/>
      <c r="J265" s="274"/>
      <c r="K265" s="267"/>
      <c r="M265" s="268" t="s">
        <v>2354</v>
      </c>
      <c r="O265" s="256"/>
    </row>
    <row r="266" spans="1:80" ht="12.75">
      <c r="A266" s="257">
        <v>75</v>
      </c>
      <c r="B266" s="258" t="s">
        <v>2355</v>
      </c>
      <c r="C266" s="259" t="s">
        <v>2356</v>
      </c>
      <c r="D266" s="260" t="s">
        <v>179</v>
      </c>
      <c r="E266" s="261">
        <v>62.5</v>
      </c>
      <c r="F266" s="261">
        <v>0</v>
      </c>
      <c r="G266" s="262">
        <f>E266*F266</f>
        <v>0</v>
      </c>
      <c r="H266" s="263">
        <v>0</v>
      </c>
      <c r="I266" s="264">
        <f>E266*H266</f>
        <v>0</v>
      </c>
      <c r="J266" s="263"/>
      <c r="K266" s="264">
        <f>E266*J266</f>
        <v>0</v>
      </c>
      <c r="O266" s="256">
        <v>2</v>
      </c>
      <c r="AA266" s="229">
        <v>12</v>
      </c>
      <c r="AB266" s="229">
        <v>0</v>
      </c>
      <c r="AC266" s="229">
        <v>182</v>
      </c>
      <c r="AZ266" s="229">
        <v>2</v>
      </c>
      <c r="BA266" s="229">
        <f>IF(AZ266=1,G266,0)</f>
        <v>0</v>
      </c>
      <c r="BB266" s="229">
        <f>IF(AZ266=2,G266,0)</f>
        <v>0</v>
      </c>
      <c r="BC266" s="229">
        <f>IF(AZ266=3,G266,0)</f>
        <v>0</v>
      </c>
      <c r="BD266" s="229">
        <f>IF(AZ266=4,G266,0)</f>
        <v>0</v>
      </c>
      <c r="BE266" s="229">
        <f>IF(AZ266=5,G266,0)</f>
        <v>0</v>
      </c>
      <c r="CA266" s="256">
        <v>12</v>
      </c>
      <c r="CB266" s="256">
        <v>0</v>
      </c>
    </row>
    <row r="267" spans="1:15" ht="12.75">
      <c r="A267" s="265"/>
      <c r="B267" s="269"/>
      <c r="C267" s="354" t="s">
        <v>2357</v>
      </c>
      <c r="D267" s="355"/>
      <c r="E267" s="270">
        <v>62.5</v>
      </c>
      <c r="F267" s="271"/>
      <c r="G267" s="272"/>
      <c r="H267" s="273"/>
      <c r="I267" s="267"/>
      <c r="J267" s="274"/>
      <c r="K267" s="267"/>
      <c r="M267" s="268" t="s">
        <v>2357</v>
      </c>
      <c r="O267" s="256"/>
    </row>
    <row r="268" spans="1:80" ht="12.75">
      <c r="A268" s="257">
        <v>76</v>
      </c>
      <c r="B268" s="258" t="s">
        <v>2358</v>
      </c>
      <c r="C268" s="259" t="s">
        <v>2359</v>
      </c>
      <c r="D268" s="260" t="s">
        <v>166</v>
      </c>
      <c r="E268" s="261">
        <v>0.693665</v>
      </c>
      <c r="F268" s="261">
        <v>0</v>
      </c>
      <c r="G268" s="262">
        <f>E268*F268</f>
        <v>0</v>
      </c>
      <c r="H268" s="263">
        <v>0</v>
      </c>
      <c r="I268" s="264">
        <f>E268*H268</f>
        <v>0</v>
      </c>
      <c r="J268" s="263"/>
      <c r="K268" s="264">
        <f>E268*J268</f>
        <v>0</v>
      </c>
      <c r="O268" s="256">
        <v>2</v>
      </c>
      <c r="AA268" s="229">
        <v>7</v>
      </c>
      <c r="AB268" s="229">
        <v>1001</v>
      </c>
      <c r="AC268" s="229">
        <v>5</v>
      </c>
      <c r="AZ268" s="229">
        <v>2</v>
      </c>
      <c r="BA268" s="229">
        <f>IF(AZ268=1,G268,0)</f>
        <v>0</v>
      </c>
      <c r="BB268" s="229">
        <f>IF(AZ268=2,G268,0)</f>
        <v>0</v>
      </c>
      <c r="BC268" s="229">
        <f>IF(AZ268=3,G268,0)</f>
        <v>0</v>
      </c>
      <c r="BD268" s="229">
        <f>IF(AZ268=4,G268,0)</f>
        <v>0</v>
      </c>
      <c r="BE268" s="229">
        <f>IF(AZ268=5,G268,0)</f>
        <v>0</v>
      </c>
      <c r="CA268" s="256">
        <v>7</v>
      </c>
      <c r="CB268" s="256">
        <v>1001</v>
      </c>
    </row>
    <row r="269" spans="1:57" ht="12.75">
      <c r="A269" s="275"/>
      <c r="B269" s="276" t="s">
        <v>101</v>
      </c>
      <c r="C269" s="277" t="s">
        <v>2276</v>
      </c>
      <c r="D269" s="278"/>
      <c r="E269" s="279"/>
      <c r="F269" s="280"/>
      <c r="G269" s="281">
        <f>SUM(G197:G268)</f>
        <v>0</v>
      </c>
      <c r="H269" s="282"/>
      <c r="I269" s="283">
        <f>SUM(I197:I268)</f>
        <v>0.693665</v>
      </c>
      <c r="J269" s="282"/>
      <c r="K269" s="283">
        <f>SUM(K197:K268)</f>
        <v>-1.5045600000000001</v>
      </c>
      <c r="O269" s="256">
        <v>4</v>
      </c>
      <c r="BA269" s="284">
        <f>SUM(BA197:BA268)</f>
        <v>0</v>
      </c>
      <c r="BB269" s="284">
        <f>SUM(BB197:BB268)</f>
        <v>0</v>
      </c>
      <c r="BC269" s="284">
        <f>SUM(BC197:BC268)</f>
        <v>0</v>
      </c>
      <c r="BD269" s="284">
        <f>SUM(BD197:BD268)</f>
        <v>0</v>
      </c>
      <c r="BE269" s="284">
        <f>SUM(BE197:BE268)</f>
        <v>0</v>
      </c>
    </row>
    <row r="270" spans="1:15" ht="12.75">
      <c r="A270" s="246" t="s">
        <v>97</v>
      </c>
      <c r="B270" s="247" t="s">
        <v>2360</v>
      </c>
      <c r="C270" s="248" t="s">
        <v>2361</v>
      </c>
      <c r="D270" s="249"/>
      <c r="E270" s="250"/>
      <c r="F270" s="250"/>
      <c r="G270" s="251"/>
      <c r="H270" s="252"/>
      <c r="I270" s="253"/>
      <c r="J270" s="254"/>
      <c r="K270" s="255"/>
      <c r="O270" s="256">
        <v>1</v>
      </c>
    </row>
    <row r="271" spans="1:80" ht="12.75">
      <c r="A271" s="257">
        <v>77</v>
      </c>
      <c r="B271" s="258" t="s">
        <v>2363</v>
      </c>
      <c r="C271" s="259" t="s">
        <v>2364</v>
      </c>
      <c r="D271" s="260" t="s">
        <v>195</v>
      </c>
      <c r="E271" s="261">
        <v>12</v>
      </c>
      <c r="F271" s="261">
        <v>0</v>
      </c>
      <c r="G271" s="262">
        <f>E271*F271</f>
        <v>0</v>
      </c>
      <c r="H271" s="263">
        <v>0</v>
      </c>
      <c r="I271" s="264">
        <f>E271*H271</f>
        <v>0</v>
      </c>
      <c r="J271" s="263">
        <v>0</v>
      </c>
      <c r="K271" s="264">
        <f>E271*J271</f>
        <v>0</v>
      </c>
      <c r="O271" s="256">
        <v>2</v>
      </c>
      <c r="AA271" s="229">
        <v>1</v>
      </c>
      <c r="AB271" s="229">
        <v>7</v>
      </c>
      <c r="AC271" s="229">
        <v>7</v>
      </c>
      <c r="AZ271" s="229">
        <v>2</v>
      </c>
      <c r="BA271" s="229">
        <f>IF(AZ271=1,G271,0)</f>
        <v>0</v>
      </c>
      <c r="BB271" s="229">
        <f>IF(AZ271=2,G271,0)</f>
        <v>0</v>
      </c>
      <c r="BC271" s="229">
        <f>IF(AZ271=3,G271,0)</f>
        <v>0</v>
      </c>
      <c r="BD271" s="229">
        <f>IF(AZ271=4,G271,0)</f>
        <v>0</v>
      </c>
      <c r="BE271" s="229">
        <f>IF(AZ271=5,G271,0)</f>
        <v>0</v>
      </c>
      <c r="CA271" s="256">
        <v>1</v>
      </c>
      <c r="CB271" s="256">
        <v>7</v>
      </c>
    </row>
    <row r="272" spans="1:15" ht="12.75">
      <c r="A272" s="265"/>
      <c r="B272" s="269"/>
      <c r="C272" s="354" t="s">
        <v>2365</v>
      </c>
      <c r="D272" s="355"/>
      <c r="E272" s="270">
        <v>12</v>
      </c>
      <c r="F272" s="271"/>
      <c r="G272" s="272"/>
      <c r="H272" s="273"/>
      <c r="I272" s="267"/>
      <c r="J272" s="274"/>
      <c r="K272" s="267"/>
      <c r="M272" s="268">
        <v>12</v>
      </c>
      <c r="O272" s="256"/>
    </row>
    <row r="273" spans="1:80" ht="12.75">
      <c r="A273" s="257">
        <v>78</v>
      </c>
      <c r="B273" s="258" t="s">
        <v>2366</v>
      </c>
      <c r="C273" s="259" t="s">
        <v>2367</v>
      </c>
      <c r="D273" s="260" t="s">
        <v>195</v>
      </c>
      <c r="E273" s="261">
        <v>80</v>
      </c>
      <c r="F273" s="261">
        <v>0</v>
      </c>
      <c r="G273" s="262">
        <f>E273*F273</f>
        <v>0</v>
      </c>
      <c r="H273" s="263">
        <v>2E-05</v>
      </c>
      <c r="I273" s="264">
        <f>E273*H273</f>
        <v>0.0016</v>
      </c>
      <c r="J273" s="263">
        <v>-0.014</v>
      </c>
      <c r="K273" s="264">
        <f>E273*J273</f>
        <v>-1.12</v>
      </c>
      <c r="O273" s="256">
        <v>2</v>
      </c>
      <c r="AA273" s="229">
        <v>1</v>
      </c>
      <c r="AB273" s="229">
        <v>7</v>
      </c>
      <c r="AC273" s="229">
        <v>7</v>
      </c>
      <c r="AZ273" s="229">
        <v>2</v>
      </c>
      <c r="BA273" s="229">
        <f>IF(AZ273=1,G273,0)</f>
        <v>0</v>
      </c>
      <c r="BB273" s="229">
        <f>IF(AZ273=2,G273,0)</f>
        <v>0</v>
      </c>
      <c r="BC273" s="229">
        <f>IF(AZ273=3,G273,0)</f>
        <v>0</v>
      </c>
      <c r="BD273" s="229">
        <f>IF(AZ273=4,G273,0)</f>
        <v>0</v>
      </c>
      <c r="BE273" s="229">
        <f>IF(AZ273=5,G273,0)</f>
        <v>0</v>
      </c>
      <c r="CA273" s="256">
        <v>1</v>
      </c>
      <c r="CB273" s="256">
        <v>7</v>
      </c>
    </row>
    <row r="274" spans="1:15" ht="12.75">
      <c r="A274" s="265"/>
      <c r="B274" s="269"/>
      <c r="C274" s="354" t="s">
        <v>2368</v>
      </c>
      <c r="D274" s="355"/>
      <c r="E274" s="270">
        <v>80</v>
      </c>
      <c r="F274" s="271"/>
      <c r="G274" s="272"/>
      <c r="H274" s="273"/>
      <c r="I274" s="267"/>
      <c r="J274" s="274"/>
      <c r="K274" s="267"/>
      <c r="M274" s="268" t="s">
        <v>2368</v>
      </c>
      <c r="O274" s="256"/>
    </row>
    <row r="275" spans="1:80" ht="12.75">
      <c r="A275" s="257">
        <v>79</v>
      </c>
      <c r="B275" s="258" t="s">
        <v>2369</v>
      </c>
      <c r="C275" s="259" t="s">
        <v>2370</v>
      </c>
      <c r="D275" s="260" t="s">
        <v>195</v>
      </c>
      <c r="E275" s="261">
        <v>4</v>
      </c>
      <c r="F275" s="261">
        <v>0</v>
      </c>
      <c r="G275" s="262">
        <f>E275*F275</f>
        <v>0</v>
      </c>
      <c r="H275" s="263">
        <v>2E-05</v>
      </c>
      <c r="I275" s="264">
        <f>E275*H275</f>
        <v>8E-05</v>
      </c>
      <c r="J275" s="263">
        <v>-0.039</v>
      </c>
      <c r="K275" s="264">
        <f>E275*J275</f>
        <v>-0.156</v>
      </c>
      <c r="O275" s="256">
        <v>2</v>
      </c>
      <c r="AA275" s="229">
        <v>1</v>
      </c>
      <c r="AB275" s="229">
        <v>7</v>
      </c>
      <c r="AC275" s="229">
        <v>7</v>
      </c>
      <c r="AZ275" s="229">
        <v>2</v>
      </c>
      <c r="BA275" s="229">
        <f>IF(AZ275=1,G275,0)</f>
        <v>0</v>
      </c>
      <c r="BB275" s="229">
        <f>IF(AZ275=2,G275,0)</f>
        <v>0</v>
      </c>
      <c r="BC275" s="229">
        <f>IF(AZ275=3,G275,0)</f>
        <v>0</v>
      </c>
      <c r="BD275" s="229">
        <f>IF(AZ275=4,G275,0)</f>
        <v>0</v>
      </c>
      <c r="BE275" s="229">
        <f>IF(AZ275=5,G275,0)</f>
        <v>0</v>
      </c>
      <c r="CA275" s="256">
        <v>1</v>
      </c>
      <c r="CB275" s="256">
        <v>7</v>
      </c>
    </row>
    <row r="276" spans="1:80" ht="12.75">
      <c r="A276" s="257">
        <v>80</v>
      </c>
      <c r="B276" s="258" t="s">
        <v>2371</v>
      </c>
      <c r="C276" s="259" t="s">
        <v>2372</v>
      </c>
      <c r="D276" s="260" t="s">
        <v>195</v>
      </c>
      <c r="E276" s="261">
        <v>2</v>
      </c>
      <c r="F276" s="261">
        <v>0</v>
      </c>
      <c r="G276" s="262">
        <f>E276*F276</f>
        <v>0</v>
      </c>
      <c r="H276" s="263">
        <v>0.00676</v>
      </c>
      <c r="I276" s="264">
        <f>E276*H276</f>
        <v>0.01352</v>
      </c>
      <c r="J276" s="263">
        <v>0</v>
      </c>
      <c r="K276" s="264">
        <f>E276*J276</f>
        <v>0</v>
      </c>
      <c r="O276" s="256">
        <v>2</v>
      </c>
      <c r="AA276" s="229">
        <v>1</v>
      </c>
      <c r="AB276" s="229">
        <v>7</v>
      </c>
      <c r="AC276" s="229">
        <v>7</v>
      </c>
      <c r="AZ276" s="229">
        <v>2</v>
      </c>
      <c r="BA276" s="229">
        <f>IF(AZ276=1,G276,0)</f>
        <v>0</v>
      </c>
      <c r="BB276" s="229">
        <f>IF(AZ276=2,G276,0)</f>
        <v>0</v>
      </c>
      <c r="BC276" s="229">
        <f>IF(AZ276=3,G276,0)</f>
        <v>0</v>
      </c>
      <c r="BD276" s="229">
        <f>IF(AZ276=4,G276,0)</f>
        <v>0</v>
      </c>
      <c r="BE276" s="229">
        <f>IF(AZ276=5,G276,0)</f>
        <v>0</v>
      </c>
      <c r="CA276" s="256">
        <v>1</v>
      </c>
      <c r="CB276" s="256">
        <v>7</v>
      </c>
    </row>
    <row r="277" spans="1:15" ht="12.75">
      <c r="A277" s="265"/>
      <c r="B277" s="269"/>
      <c r="C277" s="354" t="s">
        <v>168</v>
      </c>
      <c r="D277" s="355"/>
      <c r="E277" s="270">
        <v>2</v>
      </c>
      <c r="F277" s="271"/>
      <c r="G277" s="272"/>
      <c r="H277" s="273"/>
      <c r="I277" s="267"/>
      <c r="J277" s="274"/>
      <c r="K277" s="267"/>
      <c r="M277" s="268">
        <v>2</v>
      </c>
      <c r="O277" s="256"/>
    </row>
    <row r="278" spans="1:80" ht="12.75">
      <c r="A278" s="257">
        <v>81</v>
      </c>
      <c r="B278" s="258" t="s">
        <v>2373</v>
      </c>
      <c r="C278" s="259" t="s">
        <v>2374</v>
      </c>
      <c r="D278" s="260" t="s">
        <v>195</v>
      </c>
      <c r="E278" s="261">
        <v>2</v>
      </c>
      <c r="F278" s="261">
        <v>0</v>
      </c>
      <c r="G278" s="262">
        <f>E278*F278</f>
        <v>0</v>
      </c>
      <c r="H278" s="263">
        <v>0.00893</v>
      </c>
      <c r="I278" s="264">
        <f>E278*H278</f>
        <v>0.01786</v>
      </c>
      <c r="J278" s="263">
        <v>0</v>
      </c>
      <c r="K278" s="264">
        <f>E278*J278</f>
        <v>0</v>
      </c>
      <c r="O278" s="256">
        <v>2</v>
      </c>
      <c r="AA278" s="229">
        <v>1</v>
      </c>
      <c r="AB278" s="229">
        <v>7</v>
      </c>
      <c r="AC278" s="229">
        <v>7</v>
      </c>
      <c r="AZ278" s="229">
        <v>2</v>
      </c>
      <c r="BA278" s="229">
        <f>IF(AZ278=1,G278,0)</f>
        <v>0</v>
      </c>
      <c r="BB278" s="229">
        <f>IF(AZ278=2,G278,0)</f>
        <v>0</v>
      </c>
      <c r="BC278" s="229">
        <f>IF(AZ278=3,G278,0)</f>
        <v>0</v>
      </c>
      <c r="BD278" s="229">
        <f>IF(AZ278=4,G278,0)</f>
        <v>0</v>
      </c>
      <c r="BE278" s="229">
        <f>IF(AZ278=5,G278,0)</f>
        <v>0</v>
      </c>
      <c r="CA278" s="256">
        <v>1</v>
      </c>
      <c r="CB278" s="256">
        <v>7</v>
      </c>
    </row>
    <row r="279" spans="1:15" ht="12.75">
      <c r="A279" s="265"/>
      <c r="B279" s="269"/>
      <c r="C279" s="354" t="s">
        <v>168</v>
      </c>
      <c r="D279" s="355"/>
      <c r="E279" s="270">
        <v>2</v>
      </c>
      <c r="F279" s="271"/>
      <c r="G279" s="272"/>
      <c r="H279" s="273"/>
      <c r="I279" s="267"/>
      <c r="J279" s="274"/>
      <c r="K279" s="267"/>
      <c r="M279" s="268">
        <v>2</v>
      </c>
      <c r="O279" s="256"/>
    </row>
    <row r="280" spans="1:80" ht="12.75">
      <c r="A280" s="257">
        <v>82</v>
      </c>
      <c r="B280" s="258" t="s">
        <v>2375</v>
      </c>
      <c r="C280" s="259" t="s">
        <v>2376</v>
      </c>
      <c r="D280" s="260" t="s">
        <v>195</v>
      </c>
      <c r="E280" s="261">
        <v>55</v>
      </c>
      <c r="F280" s="261">
        <v>0</v>
      </c>
      <c r="G280" s="262">
        <f>E280*F280</f>
        <v>0</v>
      </c>
      <c r="H280" s="263">
        <v>0</v>
      </c>
      <c r="I280" s="264">
        <f>E280*H280</f>
        <v>0</v>
      </c>
      <c r="J280" s="263">
        <v>0</v>
      </c>
      <c r="K280" s="264">
        <f>E280*J280</f>
        <v>0</v>
      </c>
      <c r="O280" s="256">
        <v>2</v>
      </c>
      <c r="AA280" s="229">
        <v>1</v>
      </c>
      <c r="AB280" s="229">
        <v>7</v>
      </c>
      <c r="AC280" s="229">
        <v>7</v>
      </c>
      <c r="AZ280" s="229">
        <v>2</v>
      </c>
      <c r="BA280" s="229">
        <f>IF(AZ280=1,G280,0)</f>
        <v>0</v>
      </c>
      <c r="BB280" s="229">
        <f>IF(AZ280=2,G280,0)</f>
        <v>0</v>
      </c>
      <c r="BC280" s="229">
        <f>IF(AZ280=3,G280,0)</f>
        <v>0</v>
      </c>
      <c r="BD280" s="229">
        <f>IF(AZ280=4,G280,0)</f>
        <v>0</v>
      </c>
      <c r="BE280" s="229">
        <f>IF(AZ280=5,G280,0)</f>
        <v>0</v>
      </c>
      <c r="CA280" s="256">
        <v>1</v>
      </c>
      <c r="CB280" s="256">
        <v>7</v>
      </c>
    </row>
    <row r="281" spans="1:15" ht="12.75">
      <c r="A281" s="265"/>
      <c r="B281" s="269"/>
      <c r="C281" s="354" t="s">
        <v>2377</v>
      </c>
      <c r="D281" s="355"/>
      <c r="E281" s="270">
        <v>0</v>
      </c>
      <c r="F281" s="271"/>
      <c r="G281" s="272"/>
      <c r="H281" s="273"/>
      <c r="I281" s="267"/>
      <c r="J281" s="274"/>
      <c r="K281" s="267"/>
      <c r="M281" s="268" t="s">
        <v>2377</v>
      </c>
      <c r="O281" s="256"/>
    </row>
    <row r="282" spans="1:15" ht="12.75">
      <c r="A282" s="265"/>
      <c r="B282" s="269"/>
      <c r="C282" s="354" t="s">
        <v>2378</v>
      </c>
      <c r="D282" s="355"/>
      <c r="E282" s="270">
        <v>11</v>
      </c>
      <c r="F282" s="271"/>
      <c r="G282" s="272"/>
      <c r="H282" s="273"/>
      <c r="I282" s="267"/>
      <c r="J282" s="274"/>
      <c r="K282" s="267"/>
      <c r="M282" s="268" t="s">
        <v>2378</v>
      </c>
      <c r="O282" s="256"/>
    </row>
    <row r="283" spans="1:15" ht="12.75">
      <c r="A283" s="265"/>
      <c r="B283" s="269"/>
      <c r="C283" s="354" t="s">
        <v>2379</v>
      </c>
      <c r="D283" s="355"/>
      <c r="E283" s="270">
        <v>17</v>
      </c>
      <c r="F283" s="271"/>
      <c r="G283" s="272"/>
      <c r="H283" s="273"/>
      <c r="I283" s="267"/>
      <c r="J283" s="274"/>
      <c r="K283" s="267"/>
      <c r="M283" s="268" t="s">
        <v>2379</v>
      </c>
      <c r="O283" s="256"/>
    </row>
    <row r="284" spans="1:15" ht="12.75">
      <c r="A284" s="265"/>
      <c r="B284" s="269"/>
      <c r="C284" s="354" t="s">
        <v>2380</v>
      </c>
      <c r="D284" s="355"/>
      <c r="E284" s="270">
        <v>17</v>
      </c>
      <c r="F284" s="271"/>
      <c r="G284" s="272"/>
      <c r="H284" s="273"/>
      <c r="I284" s="267"/>
      <c r="J284" s="274"/>
      <c r="K284" s="267"/>
      <c r="M284" s="268" t="s">
        <v>2380</v>
      </c>
      <c r="O284" s="256"/>
    </row>
    <row r="285" spans="1:15" ht="12.75">
      <c r="A285" s="265"/>
      <c r="B285" s="269"/>
      <c r="C285" s="354" t="s">
        <v>2381</v>
      </c>
      <c r="D285" s="355"/>
      <c r="E285" s="270">
        <v>10</v>
      </c>
      <c r="F285" s="271"/>
      <c r="G285" s="272"/>
      <c r="H285" s="273"/>
      <c r="I285" s="267"/>
      <c r="J285" s="274"/>
      <c r="K285" s="267"/>
      <c r="M285" s="268" t="s">
        <v>2381</v>
      </c>
      <c r="O285" s="256"/>
    </row>
    <row r="286" spans="1:80" ht="12.75">
      <c r="A286" s="257">
        <v>83</v>
      </c>
      <c r="B286" s="258" t="s">
        <v>2382</v>
      </c>
      <c r="C286" s="259" t="s">
        <v>2383</v>
      </c>
      <c r="D286" s="260" t="s">
        <v>195</v>
      </c>
      <c r="E286" s="261">
        <v>4</v>
      </c>
      <c r="F286" s="261">
        <v>0</v>
      </c>
      <c r="G286" s="262">
        <f>E286*F286</f>
        <v>0</v>
      </c>
      <c r="H286" s="263">
        <v>0</v>
      </c>
      <c r="I286" s="264">
        <f>E286*H286</f>
        <v>0</v>
      </c>
      <c r="J286" s="263">
        <v>0</v>
      </c>
      <c r="K286" s="264">
        <f>E286*J286</f>
        <v>0</v>
      </c>
      <c r="O286" s="256">
        <v>2</v>
      </c>
      <c r="AA286" s="229">
        <v>1</v>
      </c>
      <c r="AB286" s="229">
        <v>7</v>
      </c>
      <c r="AC286" s="229">
        <v>7</v>
      </c>
      <c r="AZ286" s="229">
        <v>2</v>
      </c>
      <c r="BA286" s="229">
        <f>IF(AZ286=1,G286,0)</f>
        <v>0</v>
      </c>
      <c r="BB286" s="229">
        <f>IF(AZ286=2,G286,0)</f>
        <v>0</v>
      </c>
      <c r="BC286" s="229">
        <f>IF(AZ286=3,G286,0)</f>
        <v>0</v>
      </c>
      <c r="BD286" s="229">
        <f>IF(AZ286=4,G286,0)</f>
        <v>0</v>
      </c>
      <c r="BE286" s="229">
        <f>IF(AZ286=5,G286,0)</f>
        <v>0</v>
      </c>
      <c r="CA286" s="256">
        <v>1</v>
      </c>
      <c r="CB286" s="256">
        <v>7</v>
      </c>
    </row>
    <row r="287" spans="1:15" ht="12.75">
      <c r="A287" s="265"/>
      <c r="B287" s="269"/>
      <c r="C287" s="354" t="s">
        <v>2384</v>
      </c>
      <c r="D287" s="355"/>
      <c r="E287" s="270">
        <v>4</v>
      </c>
      <c r="F287" s="271"/>
      <c r="G287" s="272"/>
      <c r="H287" s="273"/>
      <c r="I287" s="267"/>
      <c r="J287" s="274"/>
      <c r="K287" s="267"/>
      <c r="M287" s="268" t="s">
        <v>2384</v>
      </c>
      <c r="O287" s="256"/>
    </row>
    <row r="288" spans="1:80" ht="12.75">
      <c r="A288" s="257">
        <v>84</v>
      </c>
      <c r="B288" s="258" t="s">
        <v>2385</v>
      </c>
      <c r="C288" s="259" t="s">
        <v>2386</v>
      </c>
      <c r="D288" s="260" t="s">
        <v>195</v>
      </c>
      <c r="E288" s="261">
        <v>9</v>
      </c>
      <c r="F288" s="261">
        <v>0</v>
      </c>
      <c r="G288" s="262">
        <f>E288*F288</f>
        <v>0</v>
      </c>
      <c r="H288" s="263">
        <v>0</v>
      </c>
      <c r="I288" s="264">
        <f>E288*H288</f>
        <v>0</v>
      </c>
      <c r="J288" s="263">
        <v>0</v>
      </c>
      <c r="K288" s="264">
        <f>E288*J288</f>
        <v>0</v>
      </c>
      <c r="O288" s="256">
        <v>2</v>
      </c>
      <c r="AA288" s="229">
        <v>1</v>
      </c>
      <c r="AB288" s="229">
        <v>7</v>
      </c>
      <c r="AC288" s="229">
        <v>7</v>
      </c>
      <c r="AZ288" s="229">
        <v>2</v>
      </c>
      <c r="BA288" s="229">
        <f>IF(AZ288=1,G288,0)</f>
        <v>0</v>
      </c>
      <c r="BB288" s="229">
        <f>IF(AZ288=2,G288,0)</f>
        <v>0</v>
      </c>
      <c r="BC288" s="229">
        <f>IF(AZ288=3,G288,0)</f>
        <v>0</v>
      </c>
      <c r="BD288" s="229">
        <f>IF(AZ288=4,G288,0)</f>
        <v>0</v>
      </c>
      <c r="BE288" s="229">
        <f>IF(AZ288=5,G288,0)</f>
        <v>0</v>
      </c>
      <c r="CA288" s="256">
        <v>1</v>
      </c>
      <c r="CB288" s="256">
        <v>7</v>
      </c>
    </row>
    <row r="289" spans="1:15" ht="12.75">
      <c r="A289" s="265"/>
      <c r="B289" s="269"/>
      <c r="C289" s="354" t="s">
        <v>2387</v>
      </c>
      <c r="D289" s="355"/>
      <c r="E289" s="270">
        <v>2</v>
      </c>
      <c r="F289" s="271"/>
      <c r="G289" s="272"/>
      <c r="H289" s="273"/>
      <c r="I289" s="267"/>
      <c r="J289" s="274"/>
      <c r="K289" s="267"/>
      <c r="M289" s="268" t="s">
        <v>2387</v>
      </c>
      <c r="O289" s="256"/>
    </row>
    <row r="290" spans="1:15" ht="12.75">
      <c r="A290" s="265"/>
      <c r="B290" s="269"/>
      <c r="C290" s="354" t="s">
        <v>2388</v>
      </c>
      <c r="D290" s="355"/>
      <c r="E290" s="270">
        <v>4</v>
      </c>
      <c r="F290" s="271"/>
      <c r="G290" s="272"/>
      <c r="H290" s="273"/>
      <c r="I290" s="267"/>
      <c r="J290" s="274"/>
      <c r="K290" s="267"/>
      <c r="M290" s="268" t="s">
        <v>2388</v>
      </c>
      <c r="O290" s="256"/>
    </row>
    <row r="291" spans="1:15" ht="12.75">
      <c r="A291" s="265"/>
      <c r="B291" s="269"/>
      <c r="C291" s="354" t="s">
        <v>190</v>
      </c>
      <c r="D291" s="355"/>
      <c r="E291" s="270">
        <v>3</v>
      </c>
      <c r="F291" s="271"/>
      <c r="G291" s="272"/>
      <c r="H291" s="273"/>
      <c r="I291" s="267"/>
      <c r="J291" s="274"/>
      <c r="K291" s="267"/>
      <c r="M291" s="268">
        <v>3</v>
      </c>
      <c r="O291" s="256"/>
    </row>
    <row r="292" spans="1:80" ht="12.75">
      <c r="A292" s="257">
        <v>85</v>
      </c>
      <c r="B292" s="258" t="s">
        <v>2389</v>
      </c>
      <c r="C292" s="259" t="s">
        <v>2390</v>
      </c>
      <c r="D292" s="260" t="s">
        <v>195</v>
      </c>
      <c r="E292" s="261">
        <v>6</v>
      </c>
      <c r="F292" s="261">
        <v>0</v>
      </c>
      <c r="G292" s="262">
        <f>E292*F292</f>
        <v>0</v>
      </c>
      <c r="H292" s="263">
        <v>0.00032</v>
      </c>
      <c r="I292" s="264">
        <f>E292*H292</f>
        <v>0.0019200000000000003</v>
      </c>
      <c r="J292" s="263">
        <v>0</v>
      </c>
      <c r="K292" s="264">
        <f>E292*J292</f>
        <v>0</v>
      </c>
      <c r="O292" s="256">
        <v>2</v>
      </c>
      <c r="AA292" s="229">
        <v>1</v>
      </c>
      <c r="AB292" s="229">
        <v>7</v>
      </c>
      <c r="AC292" s="229">
        <v>7</v>
      </c>
      <c r="AZ292" s="229">
        <v>2</v>
      </c>
      <c r="BA292" s="229">
        <f>IF(AZ292=1,G292,0)</f>
        <v>0</v>
      </c>
      <c r="BB292" s="229">
        <f>IF(AZ292=2,G292,0)</f>
        <v>0</v>
      </c>
      <c r="BC292" s="229">
        <f>IF(AZ292=3,G292,0)</f>
        <v>0</v>
      </c>
      <c r="BD292" s="229">
        <f>IF(AZ292=4,G292,0)</f>
        <v>0</v>
      </c>
      <c r="BE292" s="229">
        <f>IF(AZ292=5,G292,0)</f>
        <v>0</v>
      </c>
      <c r="CA292" s="256">
        <v>1</v>
      </c>
      <c r="CB292" s="256">
        <v>7</v>
      </c>
    </row>
    <row r="293" spans="1:15" ht="12.75">
      <c r="A293" s="265"/>
      <c r="B293" s="269"/>
      <c r="C293" s="354" t="s">
        <v>1848</v>
      </c>
      <c r="D293" s="355"/>
      <c r="E293" s="270">
        <v>6</v>
      </c>
      <c r="F293" s="271"/>
      <c r="G293" s="272"/>
      <c r="H293" s="273"/>
      <c r="I293" s="267"/>
      <c r="J293" s="274"/>
      <c r="K293" s="267"/>
      <c r="M293" s="268">
        <v>6</v>
      </c>
      <c r="O293" s="256"/>
    </row>
    <row r="294" spans="1:80" ht="12.75">
      <c r="A294" s="257">
        <v>86</v>
      </c>
      <c r="B294" s="258" t="s">
        <v>2391</v>
      </c>
      <c r="C294" s="259" t="s">
        <v>2392</v>
      </c>
      <c r="D294" s="260" t="s">
        <v>195</v>
      </c>
      <c r="E294" s="261">
        <v>9</v>
      </c>
      <c r="F294" s="261">
        <v>0</v>
      </c>
      <c r="G294" s="262">
        <f>E294*F294</f>
        <v>0</v>
      </c>
      <c r="H294" s="263">
        <v>0.00052</v>
      </c>
      <c r="I294" s="264">
        <f>E294*H294</f>
        <v>0.004679999999999999</v>
      </c>
      <c r="J294" s="263">
        <v>0</v>
      </c>
      <c r="K294" s="264">
        <f>E294*J294</f>
        <v>0</v>
      </c>
      <c r="O294" s="256">
        <v>2</v>
      </c>
      <c r="AA294" s="229">
        <v>1</v>
      </c>
      <c r="AB294" s="229">
        <v>7</v>
      </c>
      <c r="AC294" s="229">
        <v>7</v>
      </c>
      <c r="AZ294" s="229">
        <v>2</v>
      </c>
      <c r="BA294" s="229">
        <f>IF(AZ294=1,G294,0)</f>
        <v>0</v>
      </c>
      <c r="BB294" s="229">
        <f>IF(AZ294=2,G294,0)</f>
        <v>0</v>
      </c>
      <c r="BC294" s="229">
        <f>IF(AZ294=3,G294,0)</f>
        <v>0</v>
      </c>
      <c r="BD294" s="229">
        <f>IF(AZ294=4,G294,0)</f>
        <v>0</v>
      </c>
      <c r="BE294" s="229">
        <f>IF(AZ294=5,G294,0)</f>
        <v>0</v>
      </c>
      <c r="CA294" s="256">
        <v>1</v>
      </c>
      <c r="CB294" s="256">
        <v>7</v>
      </c>
    </row>
    <row r="295" spans="1:15" ht="12.75">
      <c r="A295" s="265"/>
      <c r="B295" s="269"/>
      <c r="C295" s="354" t="s">
        <v>2393</v>
      </c>
      <c r="D295" s="355"/>
      <c r="E295" s="270">
        <v>9</v>
      </c>
      <c r="F295" s="271"/>
      <c r="G295" s="272"/>
      <c r="H295" s="273"/>
      <c r="I295" s="267"/>
      <c r="J295" s="274"/>
      <c r="K295" s="267"/>
      <c r="M295" s="268" t="s">
        <v>2393</v>
      </c>
      <c r="O295" s="256"/>
    </row>
    <row r="296" spans="1:80" ht="12.75">
      <c r="A296" s="257">
        <v>87</v>
      </c>
      <c r="B296" s="258" t="s">
        <v>2394</v>
      </c>
      <c r="C296" s="259" t="s">
        <v>2395</v>
      </c>
      <c r="D296" s="260" t="s">
        <v>195</v>
      </c>
      <c r="E296" s="261">
        <v>8</v>
      </c>
      <c r="F296" s="261">
        <v>0</v>
      </c>
      <c r="G296" s="262">
        <f>E296*F296</f>
        <v>0</v>
      </c>
      <c r="H296" s="263">
        <v>0.00077</v>
      </c>
      <c r="I296" s="264">
        <f>E296*H296</f>
        <v>0.00616</v>
      </c>
      <c r="J296" s="263">
        <v>0</v>
      </c>
      <c r="K296" s="264">
        <f>E296*J296</f>
        <v>0</v>
      </c>
      <c r="O296" s="256">
        <v>2</v>
      </c>
      <c r="AA296" s="229">
        <v>1</v>
      </c>
      <c r="AB296" s="229">
        <v>7</v>
      </c>
      <c r="AC296" s="229">
        <v>7</v>
      </c>
      <c r="AZ296" s="229">
        <v>2</v>
      </c>
      <c r="BA296" s="229">
        <f>IF(AZ296=1,G296,0)</f>
        <v>0</v>
      </c>
      <c r="BB296" s="229">
        <f>IF(AZ296=2,G296,0)</f>
        <v>0</v>
      </c>
      <c r="BC296" s="229">
        <f>IF(AZ296=3,G296,0)</f>
        <v>0</v>
      </c>
      <c r="BD296" s="229">
        <f>IF(AZ296=4,G296,0)</f>
        <v>0</v>
      </c>
      <c r="BE296" s="229">
        <f>IF(AZ296=5,G296,0)</f>
        <v>0</v>
      </c>
      <c r="CA296" s="256">
        <v>1</v>
      </c>
      <c r="CB296" s="256">
        <v>7</v>
      </c>
    </row>
    <row r="297" spans="1:15" ht="12.75">
      <c r="A297" s="265"/>
      <c r="B297" s="269"/>
      <c r="C297" s="354" t="s">
        <v>2074</v>
      </c>
      <c r="D297" s="355"/>
      <c r="E297" s="270">
        <v>8</v>
      </c>
      <c r="F297" s="271"/>
      <c r="G297" s="272"/>
      <c r="H297" s="273"/>
      <c r="I297" s="267"/>
      <c r="J297" s="274"/>
      <c r="K297" s="267"/>
      <c r="M297" s="268">
        <v>8</v>
      </c>
      <c r="O297" s="256"/>
    </row>
    <row r="298" spans="1:80" ht="12.75">
      <c r="A298" s="257">
        <v>88</v>
      </c>
      <c r="B298" s="258" t="s">
        <v>2396</v>
      </c>
      <c r="C298" s="259" t="s">
        <v>2397</v>
      </c>
      <c r="D298" s="260" t="s">
        <v>195</v>
      </c>
      <c r="E298" s="261">
        <v>18</v>
      </c>
      <c r="F298" s="261">
        <v>0</v>
      </c>
      <c r="G298" s="262">
        <f>E298*F298</f>
        <v>0</v>
      </c>
      <c r="H298" s="263">
        <v>0.00025</v>
      </c>
      <c r="I298" s="264">
        <f>E298*H298</f>
        <v>0.0045000000000000005</v>
      </c>
      <c r="J298" s="263">
        <v>0</v>
      </c>
      <c r="K298" s="264">
        <f>E298*J298</f>
        <v>0</v>
      </c>
      <c r="O298" s="256">
        <v>2</v>
      </c>
      <c r="AA298" s="229">
        <v>1</v>
      </c>
      <c r="AB298" s="229">
        <v>7</v>
      </c>
      <c r="AC298" s="229">
        <v>7</v>
      </c>
      <c r="AZ298" s="229">
        <v>2</v>
      </c>
      <c r="BA298" s="229">
        <f>IF(AZ298=1,G298,0)</f>
        <v>0</v>
      </c>
      <c r="BB298" s="229">
        <f>IF(AZ298=2,G298,0)</f>
        <v>0</v>
      </c>
      <c r="BC298" s="229">
        <f>IF(AZ298=3,G298,0)</f>
        <v>0</v>
      </c>
      <c r="BD298" s="229">
        <f>IF(AZ298=4,G298,0)</f>
        <v>0</v>
      </c>
      <c r="BE298" s="229">
        <f>IF(AZ298=5,G298,0)</f>
        <v>0</v>
      </c>
      <c r="CA298" s="256">
        <v>1</v>
      </c>
      <c r="CB298" s="256">
        <v>7</v>
      </c>
    </row>
    <row r="299" spans="1:15" ht="12.75">
      <c r="A299" s="265"/>
      <c r="B299" s="269"/>
      <c r="C299" s="354" t="s">
        <v>2398</v>
      </c>
      <c r="D299" s="355"/>
      <c r="E299" s="270">
        <v>18</v>
      </c>
      <c r="F299" s="271"/>
      <c r="G299" s="272"/>
      <c r="H299" s="273"/>
      <c r="I299" s="267"/>
      <c r="J299" s="274"/>
      <c r="K299" s="267"/>
      <c r="M299" s="268" t="s">
        <v>2398</v>
      </c>
      <c r="O299" s="256"/>
    </row>
    <row r="300" spans="1:80" ht="12.75">
      <c r="A300" s="257">
        <v>89</v>
      </c>
      <c r="B300" s="258" t="s">
        <v>2399</v>
      </c>
      <c r="C300" s="259" t="s">
        <v>2400</v>
      </c>
      <c r="D300" s="260" t="s">
        <v>195</v>
      </c>
      <c r="E300" s="261">
        <v>3</v>
      </c>
      <c r="F300" s="261">
        <v>0</v>
      </c>
      <c r="G300" s="262">
        <f>E300*F300</f>
        <v>0</v>
      </c>
      <c r="H300" s="263">
        <v>0.00055</v>
      </c>
      <c r="I300" s="264">
        <f>E300*H300</f>
        <v>0.00165</v>
      </c>
      <c r="J300" s="263">
        <v>0</v>
      </c>
      <c r="K300" s="264">
        <f>E300*J300</f>
        <v>0</v>
      </c>
      <c r="O300" s="256">
        <v>2</v>
      </c>
      <c r="AA300" s="229">
        <v>1</v>
      </c>
      <c r="AB300" s="229">
        <v>7</v>
      </c>
      <c r="AC300" s="229">
        <v>7</v>
      </c>
      <c r="AZ300" s="229">
        <v>2</v>
      </c>
      <c r="BA300" s="229">
        <f>IF(AZ300=1,G300,0)</f>
        <v>0</v>
      </c>
      <c r="BB300" s="229">
        <f>IF(AZ300=2,G300,0)</f>
        <v>0</v>
      </c>
      <c r="BC300" s="229">
        <f>IF(AZ300=3,G300,0)</f>
        <v>0</v>
      </c>
      <c r="BD300" s="229">
        <f>IF(AZ300=4,G300,0)</f>
        <v>0</v>
      </c>
      <c r="BE300" s="229">
        <f>IF(AZ300=5,G300,0)</f>
        <v>0</v>
      </c>
      <c r="CA300" s="256">
        <v>1</v>
      </c>
      <c r="CB300" s="256">
        <v>7</v>
      </c>
    </row>
    <row r="301" spans="1:15" ht="12.75">
      <c r="A301" s="265"/>
      <c r="B301" s="269"/>
      <c r="C301" s="354" t="s">
        <v>190</v>
      </c>
      <c r="D301" s="355"/>
      <c r="E301" s="270">
        <v>3</v>
      </c>
      <c r="F301" s="271"/>
      <c r="G301" s="272"/>
      <c r="H301" s="273"/>
      <c r="I301" s="267"/>
      <c r="J301" s="274"/>
      <c r="K301" s="267"/>
      <c r="M301" s="268">
        <v>3</v>
      </c>
      <c r="O301" s="256"/>
    </row>
    <row r="302" spans="1:80" ht="12.75">
      <c r="A302" s="257">
        <v>90</v>
      </c>
      <c r="B302" s="258" t="s">
        <v>2401</v>
      </c>
      <c r="C302" s="259" t="s">
        <v>2402</v>
      </c>
      <c r="D302" s="260" t="s">
        <v>195</v>
      </c>
      <c r="E302" s="261">
        <v>1</v>
      </c>
      <c r="F302" s="261">
        <v>0</v>
      </c>
      <c r="G302" s="262">
        <f>E302*F302</f>
        <v>0</v>
      </c>
      <c r="H302" s="263">
        <v>0.00034</v>
      </c>
      <c r="I302" s="264">
        <f>E302*H302</f>
        <v>0.00034</v>
      </c>
      <c r="J302" s="263">
        <v>0</v>
      </c>
      <c r="K302" s="264">
        <f>E302*J302</f>
        <v>0</v>
      </c>
      <c r="O302" s="256">
        <v>2</v>
      </c>
      <c r="AA302" s="229">
        <v>1</v>
      </c>
      <c r="AB302" s="229">
        <v>7</v>
      </c>
      <c r="AC302" s="229">
        <v>7</v>
      </c>
      <c r="AZ302" s="229">
        <v>2</v>
      </c>
      <c r="BA302" s="229">
        <f>IF(AZ302=1,G302,0)</f>
        <v>0</v>
      </c>
      <c r="BB302" s="229">
        <f>IF(AZ302=2,G302,0)</f>
        <v>0</v>
      </c>
      <c r="BC302" s="229">
        <f>IF(AZ302=3,G302,0)</f>
        <v>0</v>
      </c>
      <c r="BD302" s="229">
        <f>IF(AZ302=4,G302,0)</f>
        <v>0</v>
      </c>
      <c r="BE302" s="229">
        <f>IF(AZ302=5,G302,0)</f>
        <v>0</v>
      </c>
      <c r="CA302" s="256">
        <v>1</v>
      </c>
      <c r="CB302" s="256">
        <v>7</v>
      </c>
    </row>
    <row r="303" spans="1:15" ht="12.75">
      <c r="A303" s="265"/>
      <c r="B303" s="269"/>
      <c r="C303" s="354" t="s">
        <v>98</v>
      </c>
      <c r="D303" s="355"/>
      <c r="E303" s="270">
        <v>1</v>
      </c>
      <c r="F303" s="271"/>
      <c r="G303" s="272"/>
      <c r="H303" s="273"/>
      <c r="I303" s="267"/>
      <c r="J303" s="274"/>
      <c r="K303" s="267"/>
      <c r="M303" s="268">
        <v>1</v>
      </c>
      <c r="O303" s="256"/>
    </row>
    <row r="304" spans="1:80" ht="12.75">
      <c r="A304" s="257">
        <v>91</v>
      </c>
      <c r="B304" s="258" t="s">
        <v>2403</v>
      </c>
      <c r="C304" s="259" t="s">
        <v>2404</v>
      </c>
      <c r="D304" s="260" t="s">
        <v>195</v>
      </c>
      <c r="E304" s="261">
        <v>1</v>
      </c>
      <c r="F304" s="261">
        <v>0</v>
      </c>
      <c r="G304" s="262">
        <f>E304*F304</f>
        <v>0</v>
      </c>
      <c r="H304" s="263">
        <v>0.00055</v>
      </c>
      <c r="I304" s="264">
        <f>E304*H304</f>
        <v>0.00055</v>
      </c>
      <c r="J304" s="263">
        <v>0</v>
      </c>
      <c r="K304" s="264">
        <f>E304*J304</f>
        <v>0</v>
      </c>
      <c r="O304" s="256">
        <v>2</v>
      </c>
      <c r="AA304" s="229">
        <v>1</v>
      </c>
      <c r="AB304" s="229">
        <v>7</v>
      </c>
      <c r="AC304" s="229">
        <v>7</v>
      </c>
      <c r="AZ304" s="229">
        <v>2</v>
      </c>
      <c r="BA304" s="229">
        <f>IF(AZ304=1,G304,0)</f>
        <v>0</v>
      </c>
      <c r="BB304" s="229">
        <f>IF(AZ304=2,G304,0)</f>
        <v>0</v>
      </c>
      <c r="BC304" s="229">
        <f>IF(AZ304=3,G304,0)</f>
        <v>0</v>
      </c>
      <c r="BD304" s="229">
        <f>IF(AZ304=4,G304,0)</f>
        <v>0</v>
      </c>
      <c r="BE304" s="229">
        <f>IF(AZ304=5,G304,0)</f>
        <v>0</v>
      </c>
      <c r="CA304" s="256">
        <v>1</v>
      </c>
      <c r="CB304" s="256">
        <v>7</v>
      </c>
    </row>
    <row r="305" spans="1:15" ht="12.75">
      <c r="A305" s="265"/>
      <c r="B305" s="269"/>
      <c r="C305" s="354" t="s">
        <v>98</v>
      </c>
      <c r="D305" s="355"/>
      <c r="E305" s="270">
        <v>1</v>
      </c>
      <c r="F305" s="271"/>
      <c r="G305" s="272"/>
      <c r="H305" s="273"/>
      <c r="I305" s="267"/>
      <c r="J305" s="274"/>
      <c r="K305" s="267"/>
      <c r="M305" s="268">
        <v>1</v>
      </c>
      <c r="O305" s="256"/>
    </row>
    <row r="306" spans="1:80" ht="12.75">
      <c r="A306" s="257">
        <v>92</v>
      </c>
      <c r="B306" s="258" t="s">
        <v>2405</v>
      </c>
      <c r="C306" s="259" t="s">
        <v>2406</v>
      </c>
      <c r="D306" s="260" t="s">
        <v>195</v>
      </c>
      <c r="E306" s="261">
        <v>3</v>
      </c>
      <c r="F306" s="261">
        <v>0</v>
      </c>
      <c r="G306" s="262">
        <f>E306*F306</f>
        <v>0</v>
      </c>
      <c r="H306" s="263">
        <v>0.00068</v>
      </c>
      <c r="I306" s="264">
        <f>E306*H306</f>
        <v>0.00204</v>
      </c>
      <c r="J306" s="263">
        <v>0</v>
      </c>
      <c r="K306" s="264">
        <f>E306*J306</f>
        <v>0</v>
      </c>
      <c r="O306" s="256">
        <v>2</v>
      </c>
      <c r="AA306" s="229">
        <v>1</v>
      </c>
      <c r="AB306" s="229">
        <v>7</v>
      </c>
      <c r="AC306" s="229">
        <v>7</v>
      </c>
      <c r="AZ306" s="229">
        <v>2</v>
      </c>
      <c r="BA306" s="229">
        <f>IF(AZ306=1,G306,0)</f>
        <v>0</v>
      </c>
      <c r="BB306" s="229">
        <f>IF(AZ306=2,G306,0)</f>
        <v>0</v>
      </c>
      <c r="BC306" s="229">
        <f>IF(AZ306=3,G306,0)</f>
        <v>0</v>
      </c>
      <c r="BD306" s="229">
        <f>IF(AZ306=4,G306,0)</f>
        <v>0</v>
      </c>
      <c r="BE306" s="229">
        <f>IF(AZ306=5,G306,0)</f>
        <v>0</v>
      </c>
      <c r="CA306" s="256">
        <v>1</v>
      </c>
      <c r="CB306" s="256">
        <v>7</v>
      </c>
    </row>
    <row r="307" spans="1:15" ht="12.75">
      <c r="A307" s="265"/>
      <c r="B307" s="269"/>
      <c r="C307" s="354" t="s">
        <v>190</v>
      </c>
      <c r="D307" s="355"/>
      <c r="E307" s="270">
        <v>3</v>
      </c>
      <c r="F307" s="271"/>
      <c r="G307" s="272"/>
      <c r="H307" s="273"/>
      <c r="I307" s="267"/>
      <c r="J307" s="274"/>
      <c r="K307" s="267"/>
      <c r="M307" s="268">
        <v>3</v>
      </c>
      <c r="O307" s="256"/>
    </row>
    <row r="308" spans="1:80" ht="12.75">
      <c r="A308" s="257">
        <v>93</v>
      </c>
      <c r="B308" s="258" t="s">
        <v>2407</v>
      </c>
      <c r="C308" s="259" t="s">
        <v>2408</v>
      </c>
      <c r="D308" s="260" t="s">
        <v>195</v>
      </c>
      <c r="E308" s="261">
        <v>2</v>
      </c>
      <c r="F308" s="261">
        <v>0</v>
      </c>
      <c r="G308" s="262">
        <f>E308*F308</f>
        <v>0</v>
      </c>
      <c r="H308" s="263">
        <v>0.00085</v>
      </c>
      <c r="I308" s="264">
        <f>E308*H308</f>
        <v>0.0017</v>
      </c>
      <c r="J308" s="263">
        <v>0</v>
      </c>
      <c r="K308" s="264">
        <f>E308*J308</f>
        <v>0</v>
      </c>
      <c r="O308" s="256">
        <v>2</v>
      </c>
      <c r="AA308" s="229">
        <v>1</v>
      </c>
      <c r="AB308" s="229">
        <v>7</v>
      </c>
      <c r="AC308" s="229">
        <v>7</v>
      </c>
      <c r="AZ308" s="229">
        <v>2</v>
      </c>
      <c r="BA308" s="229">
        <f>IF(AZ308=1,G308,0)</f>
        <v>0</v>
      </c>
      <c r="BB308" s="229">
        <f>IF(AZ308=2,G308,0)</f>
        <v>0</v>
      </c>
      <c r="BC308" s="229">
        <f>IF(AZ308=3,G308,0)</f>
        <v>0</v>
      </c>
      <c r="BD308" s="229">
        <f>IF(AZ308=4,G308,0)</f>
        <v>0</v>
      </c>
      <c r="BE308" s="229">
        <f>IF(AZ308=5,G308,0)</f>
        <v>0</v>
      </c>
      <c r="CA308" s="256">
        <v>1</v>
      </c>
      <c r="CB308" s="256">
        <v>7</v>
      </c>
    </row>
    <row r="309" spans="1:15" ht="12.75">
      <c r="A309" s="265"/>
      <c r="B309" s="269"/>
      <c r="C309" s="354" t="s">
        <v>168</v>
      </c>
      <c r="D309" s="355"/>
      <c r="E309" s="270">
        <v>2</v>
      </c>
      <c r="F309" s="271"/>
      <c r="G309" s="272"/>
      <c r="H309" s="273"/>
      <c r="I309" s="267"/>
      <c r="J309" s="274"/>
      <c r="K309" s="267"/>
      <c r="M309" s="268">
        <v>2</v>
      </c>
      <c r="O309" s="256"/>
    </row>
    <row r="310" spans="1:80" ht="12.75">
      <c r="A310" s="257">
        <v>94</v>
      </c>
      <c r="B310" s="258" t="s">
        <v>2409</v>
      </c>
      <c r="C310" s="259" t="s">
        <v>2410</v>
      </c>
      <c r="D310" s="260" t="s">
        <v>195</v>
      </c>
      <c r="E310" s="261">
        <v>20</v>
      </c>
      <c r="F310" s="261">
        <v>0</v>
      </c>
      <c r="G310" s="262">
        <f>E310*F310</f>
        <v>0</v>
      </c>
      <c r="H310" s="263">
        <v>0.00037</v>
      </c>
      <c r="I310" s="264">
        <f>E310*H310</f>
        <v>0.0074</v>
      </c>
      <c r="J310" s="263">
        <v>0</v>
      </c>
      <c r="K310" s="264">
        <f>E310*J310</f>
        <v>0</v>
      </c>
      <c r="O310" s="256">
        <v>2</v>
      </c>
      <c r="AA310" s="229">
        <v>1</v>
      </c>
      <c r="AB310" s="229">
        <v>7</v>
      </c>
      <c r="AC310" s="229">
        <v>7</v>
      </c>
      <c r="AZ310" s="229">
        <v>2</v>
      </c>
      <c r="BA310" s="229">
        <f>IF(AZ310=1,G310,0)</f>
        <v>0</v>
      </c>
      <c r="BB310" s="229">
        <f>IF(AZ310=2,G310,0)</f>
        <v>0</v>
      </c>
      <c r="BC310" s="229">
        <f>IF(AZ310=3,G310,0)</f>
        <v>0</v>
      </c>
      <c r="BD310" s="229">
        <f>IF(AZ310=4,G310,0)</f>
        <v>0</v>
      </c>
      <c r="BE310" s="229">
        <f>IF(AZ310=5,G310,0)</f>
        <v>0</v>
      </c>
      <c r="CA310" s="256">
        <v>1</v>
      </c>
      <c r="CB310" s="256">
        <v>7</v>
      </c>
    </row>
    <row r="311" spans="1:15" ht="12.75">
      <c r="A311" s="265"/>
      <c r="B311" s="269"/>
      <c r="C311" s="354" t="s">
        <v>2378</v>
      </c>
      <c r="D311" s="355"/>
      <c r="E311" s="270">
        <v>11</v>
      </c>
      <c r="F311" s="271"/>
      <c r="G311" s="272"/>
      <c r="H311" s="273"/>
      <c r="I311" s="267"/>
      <c r="J311" s="274"/>
      <c r="K311" s="267"/>
      <c r="M311" s="268" t="s">
        <v>2378</v>
      </c>
      <c r="O311" s="256"/>
    </row>
    <row r="312" spans="1:15" ht="12.75">
      <c r="A312" s="265"/>
      <c r="B312" s="269"/>
      <c r="C312" s="354" t="s">
        <v>2411</v>
      </c>
      <c r="D312" s="355"/>
      <c r="E312" s="270">
        <v>9</v>
      </c>
      <c r="F312" s="271"/>
      <c r="G312" s="272"/>
      <c r="H312" s="273"/>
      <c r="I312" s="267"/>
      <c r="J312" s="274"/>
      <c r="K312" s="267"/>
      <c r="M312" s="268" t="s">
        <v>2411</v>
      </c>
      <c r="O312" s="256"/>
    </row>
    <row r="313" spans="1:80" ht="12.75">
      <c r="A313" s="257">
        <v>95</v>
      </c>
      <c r="B313" s="258" t="s">
        <v>2412</v>
      </c>
      <c r="C313" s="259" t="s">
        <v>2413</v>
      </c>
      <c r="D313" s="260" t="s">
        <v>195</v>
      </c>
      <c r="E313" s="261">
        <v>35</v>
      </c>
      <c r="F313" s="261">
        <v>0</v>
      </c>
      <c r="G313" s="262">
        <f>E313*F313</f>
        <v>0</v>
      </c>
      <c r="H313" s="263">
        <v>0.00045</v>
      </c>
      <c r="I313" s="264">
        <f>E313*H313</f>
        <v>0.01575</v>
      </c>
      <c r="J313" s="263">
        <v>0</v>
      </c>
      <c r="K313" s="264">
        <f>E313*J313</f>
        <v>0</v>
      </c>
      <c r="O313" s="256">
        <v>2</v>
      </c>
      <c r="AA313" s="229">
        <v>1</v>
      </c>
      <c r="AB313" s="229">
        <v>7</v>
      </c>
      <c r="AC313" s="229">
        <v>7</v>
      </c>
      <c r="AZ313" s="229">
        <v>2</v>
      </c>
      <c r="BA313" s="229">
        <f>IF(AZ313=1,G313,0)</f>
        <v>0</v>
      </c>
      <c r="BB313" s="229">
        <f>IF(AZ313=2,G313,0)</f>
        <v>0</v>
      </c>
      <c r="BC313" s="229">
        <f>IF(AZ313=3,G313,0)</f>
        <v>0</v>
      </c>
      <c r="BD313" s="229">
        <f>IF(AZ313=4,G313,0)</f>
        <v>0</v>
      </c>
      <c r="BE313" s="229">
        <f>IF(AZ313=5,G313,0)</f>
        <v>0</v>
      </c>
      <c r="CA313" s="256">
        <v>1</v>
      </c>
      <c r="CB313" s="256">
        <v>7</v>
      </c>
    </row>
    <row r="314" spans="1:15" ht="12.75">
      <c r="A314" s="265"/>
      <c r="B314" s="269"/>
      <c r="C314" s="354" t="s">
        <v>2379</v>
      </c>
      <c r="D314" s="355"/>
      <c r="E314" s="270">
        <v>17</v>
      </c>
      <c r="F314" s="271"/>
      <c r="G314" s="272"/>
      <c r="H314" s="273"/>
      <c r="I314" s="267"/>
      <c r="J314" s="274"/>
      <c r="K314" s="267"/>
      <c r="M314" s="268" t="s">
        <v>2379</v>
      </c>
      <c r="O314" s="256"/>
    </row>
    <row r="315" spans="1:15" ht="12.75">
      <c r="A315" s="265"/>
      <c r="B315" s="269"/>
      <c r="C315" s="354" t="s">
        <v>2380</v>
      </c>
      <c r="D315" s="355"/>
      <c r="E315" s="270">
        <v>17</v>
      </c>
      <c r="F315" s="271"/>
      <c r="G315" s="272"/>
      <c r="H315" s="273"/>
      <c r="I315" s="267"/>
      <c r="J315" s="274"/>
      <c r="K315" s="267"/>
      <c r="M315" s="268" t="s">
        <v>2380</v>
      </c>
      <c r="O315" s="256"/>
    </row>
    <row r="316" spans="1:15" ht="12.75">
      <c r="A316" s="265"/>
      <c r="B316" s="269"/>
      <c r="C316" s="354" t="s">
        <v>1894</v>
      </c>
      <c r="D316" s="355"/>
      <c r="E316" s="270">
        <v>1</v>
      </c>
      <c r="F316" s="271"/>
      <c r="G316" s="272"/>
      <c r="H316" s="273"/>
      <c r="I316" s="267"/>
      <c r="J316" s="274"/>
      <c r="K316" s="267"/>
      <c r="M316" s="268" t="s">
        <v>1894</v>
      </c>
      <c r="O316" s="256"/>
    </row>
    <row r="317" spans="1:80" ht="12.75">
      <c r="A317" s="257">
        <v>96</v>
      </c>
      <c r="B317" s="258" t="s">
        <v>2414</v>
      </c>
      <c r="C317" s="259" t="s">
        <v>2415</v>
      </c>
      <c r="D317" s="260" t="s">
        <v>195</v>
      </c>
      <c r="E317" s="261">
        <v>1</v>
      </c>
      <c r="F317" s="261">
        <v>0</v>
      </c>
      <c r="G317" s="262">
        <f>E317*F317</f>
        <v>0</v>
      </c>
      <c r="H317" s="263">
        <v>0.00222</v>
      </c>
      <c r="I317" s="264">
        <f>E317*H317</f>
        <v>0.00222</v>
      </c>
      <c r="J317" s="263">
        <v>0</v>
      </c>
      <c r="K317" s="264">
        <f>E317*J317</f>
        <v>0</v>
      </c>
      <c r="O317" s="256">
        <v>2</v>
      </c>
      <c r="AA317" s="229">
        <v>1</v>
      </c>
      <c r="AB317" s="229">
        <v>7</v>
      </c>
      <c r="AC317" s="229">
        <v>7</v>
      </c>
      <c r="AZ317" s="229">
        <v>2</v>
      </c>
      <c r="BA317" s="229">
        <f>IF(AZ317=1,G317,0)</f>
        <v>0</v>
      </c>
      <c r="BB317" s="229">
        <f>IF(AZ317=2,G317,0)</f>
        <v>0</v>
      </c>
      <c r="BC317" s="229">
        <f>IF(AZ317=3,G317,0)</f>
        <v>0</v>
      </c>
      <c r="BD317" s="229">
        <f>IF(AZ317=4,G317,0)</f>
        <v>0</v>
      </c>
      <c r="BE317" s="229">
        <f>IF(AZ317=5,G317,0)</f>
        <v>0</v>
      </c>
      <c r="CA317" s="256">
        <v>1</v>
      </c>
      <c r="CB317" s="256">
        <v>7</v>
      </c>
    </row>
    <row r="318" spans="1:15" ht="12.75">
      <c r="A318" s="265"/>
      <c r="B318" s="266"/>
      <c r="C318" s="346" t="s">
        <v>2129</v>
      </c>
      <c r="D318" s="347"/>
      <c r="E318" s="347"/>
      <c r="F318" s="347"/>
      <c r="G318" s="348"/>
      <c r="I318" s="267"/>
      <c r="K318" s="267"/>
      <c r="L318" s="268" t="s">
        <v>2129</v>
      </c>
      <c r="O318" s="256">
        <v>3</v>
      </c>
    </row>
    <row r="319" spans="1:15" ht="12.75">
      <c r="A319" s="265"/>
      <c r="B319" s="269"/>
      <c r="C319" s="354" t="s">
        <v>2416</v>
      </c>
      <c r="D319" s="355"/>
      <c r="E319" s="270">
        <v>1</v>
      </c>
      <c r="F319" s="271"/>
      <c r="G319" s="272"/>
      <c r="H319" s="273"/>
      <c r="I319" s="267"/>
      <c r="J319" s="274"/>
      <c r="K319" s="267"/>
      <c r="M319" s="268" t="s">
        <v>2416</v>
      </c>
      <c r="O319" s="256"/>
    </row>
    <row r="320" spans="1:80" ht="12.75">
      <c r="A320" s="257">
        <v>97</v>
      </c>
      <c r="B320" s="258" t="s">
        <v>2417</v>
      </c>
      <c r="C320" s="259" t="s">
        <v>2418</v>
      </c>
      <c r="D320" s="260" t="s">
        <v>195</v>
      </c>
      <c r="E320" s="261">
        <v>15</v>
      </c>
      <c r="F320" s="261">
        <v>0</v>
      </c>
      <c r="G320" s="262">
        <f>E320*F320</f>
        <v>0</v>
      </c>
      <c r="H320" s="263">
        <v>2E-05</v>
      </c>
      <c r="I320" s="264">
        <f>E320*H320</f>
        <v>0.00030000000000000003</v>
      </c>
      <c r="J320" s="263">
        <v>-0.00372</v>
      </c>
      <c r="K320" s="264">
        <f>E320*J320</f>
        <v>-0.0558</v>
      </c>
      <c r="O320" s="256">
        <v>2</v>
      </c>
      <c r="AA320" s="229">
        <v>1</v>
      </c>
      <c r="AB320" s="229">
        <v>7</v>
      </c>
      <c r="AC320" s="229">
        <v>7</v>
      </c>
      <c r="AZ320" s="229">
        <v>2</v>
      </c>
      <c r="BA320" s="229">
        <f>IF(AZ320=1,G320,0)</f>
        <v>0</v>
      </c>
      <c r="BB320" s="229">
        <f>IF(AZ320=2,G320,0)</f>
        <v>0</v>
      </c>
      <c r="BC320" s="229">
        <f>IF(AZ320=3,G320,0)</f>
        <v>0</v>
      </c>
      <c r="BD320" s="229">
        <f>IF(AZ320=4,G320,0)</f>
        <v>0</v>
      </c>
      <c r="BE320" s="229">
        <f>IF(AZ320=5,G320,0)</f>
        <v>0</v>
      </c>
      <c r="CA320" s="256">
        <v>1</v>
      </c>
      <c r="CB320" s="256">
        <v>7</v>
      </c>
    </row>
    <row r="321" spans="1:80" ht="12.75">
      <c r="A321" s="257">
        <v>98</v>
      </c>
      <c r="B321" s="258" t="s">
        <v>2419</v>
      </c>
      <c r="C321" s="259" t="s">
        <v>2420</v>
      </c>
      <c r="D321" s="260" t="s">
        <v>195</v>
      </c>
      <c r="E321" s="261">
        <v>6</v>
      </c>
      <c r="F321" s="261">
        <v>0</v>
      </c>
      <c r="G321" s="262">
        <f>E321*F321</f>
        <v>0</v>
      </c>
      <c r="H321" s="263">
        <v>0.00027</v>
      </c>
      <c r="I321" s="264">
        <f>E321*H321</f>
        <v>0.00162</v>
      </c>
      <c r="J321" s="263">
        <v>0</v>
      </c>
      <c r="K321" s="264">
        <f>E321*J321</f>
        <v>0</v>
      </c>
      <c r="O321" s="256">
        <v>2</v>
      </c>
      <c r="AA321" s="229">
        <v>1</v>
      </c>
      <c r="AB321" s="229">
        <v>7</v>
      </c>
      <c r="AC321" s="229">
        <v>7</v>
      </c>
      <c r="AZ321" s="229">
        <v>2</v>
      </c>
      <c r="BA321" s="229">
        <f>IF(AZ321=1,G321,0)</f>
        <v>0</v>
      </c>
      <c r="BB321" s="229">
        <f>IF(AZ321=2,G321,0)</f>
        <v>0</v>
      </c>
      <c r="BC321" s="229">
        <f>IF(AZ321=3,G321,0)</f>
        <v>0</v>
      </c>
      <c r="BD321" s="229">
        <f>IF(AZ321=4,G321,0)</f>
        <v>0</v>
      </c>
      <c r="BE321" s="229">
        <f>IF(AZ321=5,G321,0)</f>
        <v>0</v>
      </c>
      <c r="CA321" s="256">
        <v>1</v>
      </c>
      <c r="CB321" s="256">
        <v>7</v>
      </c>
    </row>
    <row r="322" spans="1:80" ht="12.75">
      <c r="A322" s="257">
        <v>99</v>
      </c>
      <c r="B322" s="258" t="s">
        <v>2421</v>
      </c>
      <c r="C322" s="259" t="s">
        <v>2422</v>
      </c>
      <c r="D322" s="260" t="s">
        <v>195</v>
      </c>
      <c r="E322" s="261">
        <v>8</v>
      </c>
      <c r="F322" s="261">
        <v>0</v>
      </c>
      <c r="G322" s="262">
        <f>E322*F322</f>
        <v>0</v>
      </c>
      <c r="H322" s="263">
        <v>0.00187</v>
      </c>
      <c r="I322" s="264">
        <f>E322*H322</f>
        <v>0.01496</v>
      </c>
      <c r="J322" s="263">
        <v>0</v>
      </c>
      <c r="K322" s="264">
        <f>E322*J322</f>
        <v>0</v>
      </c>
      <c r="O322" s="256">
        <v>2</v>
      </c>
      <c r="AA322" s="229">
        <v>1</v>
      </c>
      <c r="AB322" s="229">
        <v>7</v>
      </c>
      <c r="AC322" s="229">
        <v>7</v>
      </c>
      <c r="AZ322" s="229">
        <v>2</v>
      </c>
      <c r="BA322" s="229">
        <f>IF(AZ322=1,G322,0)</f>
        <v>0</v>
      </c>
      <c r="BB322" s="229">
        <f>IF(AZ322=2,G322,0)</f>
        <v>0</v>
      </c>
      <c r="BC322" s="229">
        <f>IF(AZ322=3,G322,0)</f>
        <v>0</v>
      </c>
      <c r="BD322" s="229">
        <f>IF(AZ322=4,G322,0)</f>
        <v>0</v>
      </c>
      <c r="BE322" s="229">
        <f>IF(AZ322=5,G322,0)</f>
        <v>0</v>
      </c>
      <c r="CA322" s="256">
        <v>1</v>
      </c>
      <c r="CB322" s="256">
        <v>7</v>
      </c>
    </row>
    <row r="323" spans="1:15" ht="12.75">
      <c r="A323" s="265"/>
      <c r="B323" s="269"/>
      <c r="C323" s="354" t="s">
        <v>2074</v>
      </c>
      <c r="D323" s="355"/>
      <c r="E323" s="270">
        <v>8</v>
      </c>
      <c r="F323" s="271"/>
      <c r="G323" s="272"/>
      <c r="H323" s="273"/>
      <c r="I323" s="267"/>
      <c r="J323" s="274"/>
      <c r="K323" s="267"/>
      <c r="M323" s="268">
        <v>8</v>
      </c>
      <c r="O323" s="256"/>
    </row>
    <row r="324" spans="1:80" ht="12.75">
      <c r="A324" s="257">
        <v>100</v>
      </c>
      <c r="B324" s="258" t="s">
        <v>2423</v>
      </c>
      <c r="C324" s="259" t="s">
        <v>2424</v>
      </c>
      <c r="D324" s="260" t="s">
        <v>195</v>
      </c>
      <c r="E324" s="261">
        <v>7</v>
      </c>
      <c r="F324" s="261">
        <v>0</v>
      </c>
      <c r="G324" s="262">
        <f>E324*F324</f>
        <v>0</v>
      </c>
      <c r="H324" s="263">
        <v>0.0002</v>
      </c>
      <c r="I324" s="264">
        <f>E324*H324</f>
        <v>0.0014</v>
      </c>
      <c r="J324" s="263">
        <v>0</v>
      </c>
      <c r="K324" s="264">
        <f>E324*J324</f>
        <v>0</v>
      </c>
      <c r="O324" s="256">
        <v>2</v>
      </c>
      <c r="AA324" s="229">
        <v>1</v>
      </c>
      <c r="AB324" s="229">
        <v>7</v>
      </c>
      <c r="AC324" s="229">
        <v>7</v>
      </c>
      <c r="AZ324" s="229">
        <v>2</v>
      </c>
      <c r="BA324" s="229">
        <f>IF(AZ324=1,G324,0)</f>
        <v>0</v>
      </c>
      <c r="BB324" s="229">
        <f>IF(AZ324=2,G324,0)</f>
        <v>0</v>
      </c>
      <c r="BC324" s="229">
        <f>IF(AZ324=3,G324,0)</f>
        <v>0</v>
      </c>
      <c r="BD324" s="229">
        <f>IF(AZ324=4,G324,0)</f>
        <v>0</v>
      </c>
      <c r="BE324" s="229">
        <f>IF(AZ324=5,G324,0)</f>
        <v>0</v>
      </c>
      <c r="CA324" s="256">
        <v>1</v>
      </c>
      <c r="CB324" s="256">
        <v>7</v>
      </c>
    </row>
    <row r="325" spans="1:15" ht="12.75">
      <c r="A325" s="265"/>
      <c r="B325" s="269"/>
      <c r="C325" s="354" t="s">
        <v>2425</v>
      </c>
      <c r="D325" s="355"/>
      <c r="E325" s="270">
        <v>7</v>
      </c>
      <c r="F325" s="271"/>
      <c r="G325" s="272"/>
      <c r="H325" s="273"/>
      <c r="I325" s="267"/>
      <c r="J325" s="274"/>
      <c r="K325" s="267"/>
      <c r="M325" s="268" t="s">
        <v>2425</v>
      </c>
      <c r="O325" s="256"/>
    </row>
    <row r="326" spans="1:80" ht="12.75">
      <c r="A326" s="257">
        <v>101</v>
      </c>
      <c r="B326" s="258" t="s">
        <v>2426</v>
      </c>
      <c r="C326" s="259" t="s">
        <v>2427</v>
      </c>
      <c r="D326" s="260" t="s">
        <v>195</v>
      </c>
      <c r="E326" s="261">
        <v>4</v>
      </c>
      <c r="F326" s="261">
        <v>0</v>
      </c>
      <c r="G326" s="262">
        <f>E326*F326</f>
        <v>0</v>
      </c>
      <c r="H326" s="263">
        <v>0</v>
      </c>
      <c r="I326" s="264">
        <f>E326*H326</f>
        <v>0</v>
      </c>
      <c r="J326" s="263"/>
      <c r="K326" s="264">
        <f>E326*J326</f>
        <v>0</v>
      </c>
      <c r="O326" s="256">
        <v>2</v>
      </c>
      <c r="AA326" s="229">
        <v>12</v>
      </c>
      <c r="AB326" s="229">
        <v>0</v>
      </c>
      <c r="AC326" s="229">
        <v>169</v>
      </c>
      <c r="AZ326" s="229">
        <v>2</v>
      </c>
      <c r="BA326" s="229">
        <f>IF(AZ326=1,G326,0)</f>
        <v>0</v>
      </c>
      <c r="BB326" s="229">
        <f>IF(AZ326=2,G326,0)</f>
        <v>0</v>
      </c>
      <c r="BC326" s="229">
        <f>IF(AZ326=3,G326,0)</f>
        <v>0</v>
      </c>
      <c r="BD326" s="229">
        <f>IF(AZ326=4,G326,0)</f>
        <v>0</v>
      </c>
      <c r="BE326" s="229">
        <f>IF(AZ326=5,G326,0)</f>
        <v>0</v>
      </c>
      <c r="CA326" s="256">
        <v>12</v>
      </c>
      <c r="CB326" s="256">
        <v>0</v>
      </c>
    </row>
    <row r="327" spans="1:15" ht="12.75">
      <c r="A327" s="265"/>
      <c r="B327" s="266"/>
      <c r="C327" s="346" t="s">
        <v>2428</v>
      </c>
      <c r="D327" s="347"/>
      <c r="E327" s="347"/>
      <c r="F327" s="347"/>
      <c r="G327" s="348"/>
      <c r="I327" s="267"/>
      <c r="K327" s="267"/>
      <c r="L327" s="268" t="s">
        <v>2428</v>
      </c>
      <c r="O327" s="256">
        <v>3</v>
      </c>
    </row>
    <row r="328" spans="1:80" ht="12.75">
      <c r="A328" s="257">
        <v>102</v>
      </c>
      <c r="B328" s="258" t="s">
        <v>2429</v>
      </c>
      <c r="C328" s="259" t="s">
        <v>2430</v>
      </c>
      <c r="D328" s="260" t="s">
        <v>195</v>
      </c>
      <c r="E328" s="261">
        <v>1</v>
      </c>
      <c r="F328" s="261">
        <v>0</v>
      </c>
      <c r="G328" s="262">
        <f>E328*F328</f>
        <v>0</v>
      </c>
      <c r="H328" s="263">
        <v>0.00112</v>
      </c>
      <c r="I328" s="264">
        <f>E328*H328</f>
        <v>0.00112</v>
      </c>
      <c r="J328" s="263"/>
      <c r="K328" s="264">
        <f>E328*J328</f>
        <v>0</v>
      </c>
      <c r="O328" s="256">
        <v>2</v>
      </c>
      <c r="AA328" s="229">
        <v>12</v>
      </c>
      <c r="AB328" s="229">
        <v>0</v>
      </c>
      <c r="AC328" s="229">
        <v>173</v>
      </c>
      <c r="AZ328" s="229">
        <v>2</v>
      </c>
      <c r="BA328" s="229">
        <f>IF(AZ328=1,G328,0)</f>
        <v>0</v>
      </c>
      <c r="BB328" s="229">
        <f>IF(AZ328=2,G328,0)</f>
        <v>0</v>
      </c>
      <c r="BC328" s="229">
        <f>IF(AZ328=3,G328,0)</f>
        <v>0</v>
      </c>
      <c r="BD328" s="229">
        <f>IF(AZ328=4,G328,0)</f>
        <v>0</v>
      </c>
      <c r="BE328" s="229">
        <f>IF(AZ328=5,G328,0)</f>
        <v>0</v>
      </c>
      <c r="CA328" s="256">
        <v>12</v>
      </c>
      <c r="CB328" s="256">
        <v>0</v>
      </c>
    </row>
    <row r="329" spans="1:15" ht="12.75">
      <c r="A329" s="265"/>
      <c r="B329" s="266"/>
      <c r="C329" s="346" t="s">
        <v>2431</v>
      </c>
      <c r="D329" s="347"/>
      <c r="E329" s="347"/>
      <c r="F329" s="347"/>
      <c r="G329" s="348"/>
      <c r="I329" s="267"/>
      <c r="K329" s="267"/>
      <c r="L329" s="268" t="s">
        <v>2431</v>
      </c>
      <c r="O329" s="256">
        <v>3</v>
      </c>
    </row>
    <row r="330" spans="1:15" ht="12.75">
      <c r="A330" s="265"/>
      <c r="B330" s="269"/>
      <c r="C330" s="354" t="s">
        <v>98</v>
      </c>
      <c r="D330" s="355"/>
      <c r="E330" s="270">
        <v>1</v>
      </c>
      <c r="F330" s="271"/>
      <c r="G330" s="272"/>
      <c r="H330" s="273"/>
      <c r="I330" s="267"/>
      <c r="J330" s="274"/>
      <c r="K330" s="267"/>
      <c r="M330" s="268">
        <v>1</v>
      </c>
      <c r="O330" s="256"/>
    </row>
    <row r="331" spans="1:80" ht="12.75">
      <c r="A331" s="257">
        <v>103</v>
      </c>
      <c r="B331" s="258" t="s">
        <v>2432</v>
      </c>
      <c r="C331" s="259" t="s">
        <v>2433</v>
      </c>
      <c r="D331" s="260" t="s">
        <v>195</v>
      </c>
      <c r="E331" s="261">
        <v>6</v>
      </c>
      <c r="F331" s="261">
        <v>0</v>
      </c>
      <c r="G331" s="262">
        <f>E331*F331</f>
        <v>0</v>
      </c>
      <c r="H331" s="263">
        <v>0.0001</v>
      </c>
      <c r="I331" s="264">
        <f>E331*H331</f>
        <v>0.0006000000000000001</v>
      </c>
      <c r="J331" s="263"/>
      <c r="K331" s="264">
        <f>E331*J331</f>
        <v>0</v>
      </c>
      <c r="O331" s="256">
        <v>2</v>
      </c>
      <c r="AA331" s="229">
        <v>3</v>
      </c>
      <c r="AB331" s="229">
        <v>7</v>
      </c>
      <c r="AC331" s="229">
        <v>38833202</v>
      </c>
      <c r="AZ331" s="229">
        <v>2</v>
      </c>
      <c r="BA331" s="229">
        <f>IF(AZ331=1,G331,0)</f>
        <v>0</v>
      </c>
      <c r="BB331" s="229">
        <f>IF(AZ331=2,G331,0)</f>
        <v>0</v>
      </c>
      <c r="BC331" s="229">
        <f>IF(AZ331=3,G331,0)</f>
        <v>0</v>
      </c>
      <c r="BD331" s="229">
        <f>IF(AZ331=4,G331,0)</f>
        <v>0</v>
      </c>
      <c r="BE331" s="229">
        <f>IF(AZ331=5,G331,0)</f>
        <v>0</v>
      </c>
      <c r="CA331" s="256">
        <v>3</v>
      </c>
      <c r="CB331" s="256">
        <v>7</v>
      </c>
    </row>
    <row r="332" spans="1:15" ht="12.75">
      <c r="A332" s="265"/>
      <c r="B332" s="269"/>
      <c r="C332" s="354" t="s">
        <v>1848</v>
      </c>
      <c r="D332" s="355"/>
      <c r="E332" s="270">
        <v>6</v>
      </c>
      <c r="F332" s="271"/>
      <c r="G332" s="272"/>
      <c r="H332" s="273"/>
      <c r="I332" s="267"/>
      <c r="J332" s="274"/>
      <c r="K332" s="267"/>
      <c r="M332" s="268">
        <v>6</v>
      </c>
      <c r="O332" s="256"/>
    </row>
    <row r="333" spans="1:80" ht="20.4">
      <c r="A333" s="257">
        <v>104</v>
      </c>
      <c r="B333" s="258" t="s">
        <v>2434</v>
      </c>
      <c r="C333" s="259" t="s">
        <v>2435</v>
      </c>
      <c r="D333" s="260" t="s">
        <v>195</v>
      </c>
      <c r="E333" s="261">
        <v>7</v>
      </c>
      <c r="F333" s="261">
        <v>0</v>
      </c>
      <c r="G333" s="262">
        <f>E333*F333</f>
        <v>0</v>
      </c>
      <c r="H333" s="263">
        <v>0.0002</v>
      </c>
      <c r="I333" s="264">
        <f>E333*H333</f>
        <v>0.0014</v>
      </c>
      <c r="J333" s="263"/>
      <c r="K333" s="264">
        <f>E333*J333</f>
        <v>0</v>
      </c>
      <c r="O333" s="256">
        <v>2</v>
      </c>
      <c r="AA333" s="229">
        <v>3</v>
      </c>
      <c r="AB333" s="229">
        <v>7</v>
      </c>
      <c r="AC333" s="229" t="s">
        <v>2434</v>
      </c>
      <c r="AZ333" s="229">
        <v>2</v>
      </c>
      <c r="BA333" s="229">
        <f>IF(AZ333=1,G333,0)</f>
        <v>0</v>
      </c>
      <c r="BB333" s="229">
        <f>IF(AZ333=2,G333,0)</f>
        <v>0</v>
      </c>
      <c r="BC333" s="229">
        <f>IF(AZ333=3,G333,0)</f>
        <v>0</v>
      </c>
      <c r="BD333" s="229">
        <f>IF(AZ333=4,G333,0)</f>
        <v>0</v>
      </c>
      <c r="BE333" s="229">
        <f>IF(AZ333=5,G333,0)</f>
        <v>0</v>
      </c>
      <c r="CA333" s="256">
        <v>3</v>
      </c>
      <c r="CB333" s="256">
        <v>7</v>
      </c>
    </row>
    <row r="334" spans="1:80" ht="12.75">
      <c r="A334" s="257">
        <v>105</v>
      </c>
      <c r="B334" s="258" t="s">
        <v>2436</v>
      </c>
      <c r="C334" s="259" t="s">
        <v>2437</v>
      </c>
      <c r="D334" s="260" t="s">
        <v>195</v>
      </c>
      <c r="E334" s="261">
        <v>110</v>
      </c>
      <c r="F334" s="261">
        <v>0</v>
      </c>
      <c r="G334" s="262">
        <f>E334*F334</f>
        <v>0</v>
      </c>
      <c r="H334" s="263">
        <v>0.00052</v>
      </c>
      <c r="I334" s="264">
        <f>E334*H334</f>
        <v>0.057199999999999994</v>
      </c>
      <c r="J334" s="263"/>
      <c r="K334" s="264">
        <f>E334*J334</f>
        <v>0</v>
      </c>
      <c r="O334" s="256">
        <v>2</v>
      </c>
      <c r="AA334" s="229">
        <v>3</v>
      </c>
      <c r="AB334" s="229">
        <v>7</v>
      </c>
      <c r="AC334" s="229" t="s">
        <v>2436</v>
      </c>
      <c r="AZ334" s="229">
        <v>2</v>
      </c>
      <c r="BA334" s="229">
        <f>IF(AZ334=1,G334,0)</f>
        <v>0</v>
      </c>
      <c r="BB334" s="229">
        <f>IF(AZ334=2,G334,0)</f>
        <v>0</v>
      </c>
      <c r="BC334" s="229">
        <f>IF(AZ334=3,G334,0)</f>
        <v>0</v>
      </c>
      <c r="BD334" s="229">
        <f>IF(AZ334=4,G334,0)</f>
        <v>0</v>
      </c>
      <c r="BE334" s="229">
        <f>IF(AZ334=5,G334,0)</f>
        <v>0</v>
      </c>
      <c r="CA334" s="256">
        <v>3</v>
      </c>
      <c r="CB334" s="256">
        <v>7</v>
      </c>
    </row>
    <row r="335" spans="1:15" ht="12.75">
      <c r="A335" s="265"/>
      <c r="B335" s="269"/>
      <c r="C335" s="354" t="s">
        <v>2438</v>
      </c>
      <c r="D335" s="355"/>
      <c r="E335" s="270">
        <v>110</v>
      </c>
      <c r="F335" s="271"/>
      <c r="G335" s="272"/>
      <c r="H335" s="273"/>
      <c r="I335" s="267"/>
      <c r="J335" s="274"/>
      <c r="K335" s="267"/>
      <c r="M335" s="268" t="s">
        <v>2438</v>
      </c>
      <c r="O335" s="256"/>
    </row>
    <row r="336" spans="1:80" ht="12.75">
      <c r="A336" s="257">
        <v>106</v>
      </c>
      <c r="B336" s="258" t="s">
        <v>2439</v>
      </c>
      <c r="C336" s="259" t="s">
        <v>2440</v>
      </c>
      <c r="D336" s="260" t="s">
        <v>195</v>
      </c>
      <c r="E336" s="261">
        <v>55</v>
      </c>
      <c r="F336" s="261">
        <v>0</v>
      </c>
      <c r="G336" s="262">
        <f>E336*F336</f>
        <v>0</v>
      </c>
      <c r="H336" s="263">
        <v>0.00014</v>
      </c>
      <c r="I336" s="264">
        <f>E336*H336</f>
        <v>0.007699999999999999</v>
      </c>
      <c r="J336" s="263"/>
      <c r="K336" s="264">
        <f>E336*J336</f>
        <v>0</v>
      </c>
      <c r="O336" s="256">
        <v>2</v>
      </c>
      <c r="AA336" s="229">
        <v>3</v>
      </c>
      <c r="AB336" s="229">
        <v>7</v>
      </c>
      <c r="AC336" s="229" t="s">
        <v>2439</v>
      </c>
      <c r="AZ336" s="229">
        <v>2</v>
      </c>
      <c r="BA336" s="229">
        <f>IF(AZ336=1,G336,0)</f>
        <v>0</v>
      </c>
      <c r="BB336" s="229">
        <f>IF(AZ336=2,G336,0)</f>
        <v>0</v>
      </c>
      <c r="BC336" s="229">
        <f>IF(AZ336=3,G336,0)</f>
        <v>0</v>
      </c>
      <c r="BD336" s="229">
        <f>IF(AZ336=4,G336,0)</f>
        <v>0</v>
      </c>
      <c r="BE336" s="229">
        <f>IF(AZ336=5,G336,0)</f>
        <v>0</v>
      </c>
      <c r="CA336" s="256">
        <v>3</v>
      </c>
      <c r="CB336" s="256">
        <v>7</v>
      </c>
    </row>
    <row r="337" spans="1:80" ht="12.75">
      <c r="A337" s="257">
        <v>107</v>
      </c>
      <c r="B337" s="258" t="s">
        <v>2441</v>
      </c>
      <c r="C337" s="259" t="s">
        <v>2442</v>
      </c>
      <c r="D337" s="260" t="s">
        <v>166</v>
      </c>
      <c r="E337" s="261">
        <v>0.16827</v>
      </c>
      <c r="F337" s="261">
        <v>0</v>
      </c>
      <c r="G337" s="262">
        <f>E337*F337</f>
        <v>0</v>
      </c>
      <c r="H337" s="263">
        <v>0</v>
      </c>
      <c r="I337" s="264">
        <f>E337*H337</f>
        <v>0</v>
      </c>
      <c r="J337" s="263"/>
      <c r="K337" s="264">
        <f>E337*J337</f>
        <v>0</v>
      </c>
      <c r="O337" s="256">
        <v>2</v>
      </c>
      <c r="AA337" s="229">
        <v>7</v>
      </c>
      <c r="AB337" s="229">
        <v>1001</v>
      </c>
      <c r="AC337" s="229">
        <v>5</v>
      </c>
      <c r="AZ337" s="229">
        <v>2</v>
      </c>
      <c r="BA337" s="229">
        <f>IF(AZ337=1,G337,0)</f>
        <v>0</v>
      </c>
      <c r="BB337" s="229">
        <f>IF(AZ337=2,G337,0)</f>
        <v>0</v>
      </c>
      <c r="BC337" s="229">
        <f>IF(AZ337=3,G337,0)</f>
        <v>0</v>
      </c>
      <c r="BD337" s="229">
        <f>IF(AZ337=4,G337,0)</f>
        <v>0</v>
      </c>
      <c r="BE337" s="229">
        <f>IF(AZ337=5,G337,0)</f>
        <v>0</v>
      </c>
      <c r="CA337" s="256">
        <v>7</v>
      </c>
      <c r="CB337" s="256">
        <v>1001</v>
      </c>
    </row>
    <row r="338" spans="1:57" ht="12.75">
      <c r="A338" s="275"/>
      <c r="B338" s="276" t="s">
        <v>101</v>
      </c>
      <c r="C338" s="277" t="s">
        <v>2362</v>
      </c>
      <c r="D338" s="278"/>
      <c r="E338" s="279"/>
      <c r="F338" s="280"/>
      <c r="G338" s="281">
        <f>SUM(G270:G337)</f>
        <v>0</v>
      </c>
      <c r="H338" s="282"/>
      <c r="I338" s="283">
        <f>SUM(I270:I337)</f>
        <v>0.16827</v>
      </c>
      <c r="J338" s="282"/>
      <c r="K338" s="283">
        <f>SUM(K270:K337)</f>
        <v>-1.3318</v>
      </c>
      <c r="O338" s="256">
        <v>4</v>
      </c>
      <c r="BA338" s="284">
        <f>SUM(BA270:BA337)</f>
        <v>0</v>
      </c>
      <c r="BB338" s="284">
        <f>SUM(BB270:BB337)</f>
        <v>0</v>
      </c>
      <c r="BC338" s="284">
        <f>SUM(BC270:BC337)</f>
        <v>0</v>
      </c>
      <c r="BD338" s="284">
        <f>SUM(BD270:BD337)</f>
        <v>0</v>
      </c>
      <c r="BE338" s="284">
        <f>SUM(BE270:BE337)</f>
        <v>0</v>
      </c>
    </row>
    <row r="339" spans="1:15" ht="12.75">
      <c r="A339" s="246" t="s">
        <v>97</v>
      </c>
      <c r="B339" s="247" t="s">
        <v>2443</v>
      </c>
      <c r="C339" s="248" t="s">
        <v>2444</v>
      </c>
      <c r="D339" s="249"/>
      <c r="E339" s="250"/>
      <c r="F339" s="250"/>
      <c r="G339" s="251"/>
      <c r="H339" s="252"/>
      <c r="I339" s="253"/>
      <c r="J339" s="254"/>
      <c r="K339" s="255"/>
      <c r="O339" s="256">
        <v>1</v>
      </c>
    </row>
    <row r="340" spans="1:80" ht="12.75">
      <c r="A340" s="257">
        <v>108</v>
      </c>
      <c r="B340" s="258" t="s">
        <v>2446</v>
      </c>
      <c r="C340" s="259" t="s">
        <v>2447</v>
      </c>
      <c r="D340" s="260" t="s">
        <v>195</v>
      </c>
      <c r="E340" s="261">
        <v>55</v>
      </c>
      <c r="F340" s="261">
        <v>0</v>
      </c>
      <c r="G340" s="262">
        <f>E340*F340</f>
        <v>0</v>
      </c>
      <c r="H340" s="263">
        <v>0</v>
      </c>
      <c r="I340" s="264">
        <f>E340*H340</f>
        <v>0</v>
      </c>
      <c r="J340" s="263">
        <v>0</v>
      </c>
      <c r="K340" s="264">
        <f>E340*J340</f>
        <v>0</v>
      </c>
      <c r="O340" s="256">
        <v>2</v>
      </c>
      <c r="AA340" s="229">
        <v>1</v>
      </c>
      <c r="AB340" s="229">
        <v>7</v>
      </c>
      <c r="AC340" s="229">
        <v>7</v>
      </c>
      <c r="AZ340" s="229">
        <v>2</v>
      </c>
      <c r="BA340" s="229">
        <f>IF(AZ340=1,G340,0)</f>
        <v>0</v>
      </c>
      <c r="BB340" s="229">
        <f>IF(AZ340=2,G340,0)</f>
        <v>0</v>
      </c>
      <c r="BC340" s="229">
        <f>IF(AZ340=3,G340,0)</f>
        <v>0</v>
      </c>
      <c r="BD340" s="229">
        <f>IF(AZ340=4,G340,0)</f>
        <v>0</v>
      </c>
      <c r="BE340" s="229">
        <f>IF(AZ340=5,G340,0)</f>
        <v>0</v>
      </c>
      <c r="CA340" s="256">
        <v>1</v>
      </c>
      <c r="CB340" s="256">
        <v>7</v>
      </c>
    </row>
    <row r="341" spans="1:80" ht="12.75">
      <c r="A341" s="257">
        <v>109</v>
      </c>
      <c r="B341" s="258" t="s">
        <v>2448</v>
      </c>
      <c r="C341" s="259" t="s">
        <v>2449</v>
      </c>
      <c r="D341" s="260" t="s">
        <v>137</v>
      </c>
      <c r="E341" s="261">
        <v>96</v>
      </c>
      <c r="F341" s="261">
        <v>0</v>
      </c>
      <c r="G341" s="262">
        <f>E341*F341</f>
        <v>0</v>
      </c>
      <c r="H341" s="263">
        <v>0</v>
      </c>
      <c r="I341" s="264">
        <f>E341*H341</f>
        <v>0</v>
      </c>
      <c r="J341" s="263">
        <v>-0.0238</v>
      </c>
      <c r="K341" s="264">
        <f>E341*J341</f>
        <v>-2.2848</v>
      </c>
      <c r="O341" s="256">
        <v>2</v>
      </c>
      <c r="AA341" s="229">
        <v>1</v>
      </c>
      <c r="AB341" s="229">
        <v>7</v>
      </c>
      <c r="AC341" s="229">
        <v>7</v>
      </c>
      <c r="AZ341" s="229">
        <v>2</v>
      </c>
      <c r="BA341" s="229">
        <f>IF(AZ341=1,G341,0)</f>
        <v>0</v>
      </c>
      <c r="BB341" s="229">
        <f>IF(AZ341=2,G341,0)</f>
        <v>0</v>
      </c>
      <c r="BC341" s="229">
        <f>IF(AZ341=3,G341,0)</f>
        <v>0</v>
      </c>
      <c r="BD341" s="229">
        <f>IF(AZ341=4,G341,0)</f>
        <v>0</v>
      </c>
      <c r="BE341" s="229">
        <f>IF(AZ341=5,G341,0)</f>
        <v>0</v>
      </c>
      <c r="CA341" s="256">
        <v>1</v>
      </c>
      <c r="CB341" s="256">
        <v>7</v>
      </c>
    </row>
    <row r="342" spans="1:15" ht="12.75">
      <c r="A342" s="265"/>
      <c r="B342" s="269"/>
      <c r="C342" s="354" t="s">
        <v>2450</v>
      </c>
      <c r="D342" s="355"/>
      <c r="E342" s="270">
        <v>96</v>
      </c>
      <c r="F342" s="271"/>
      <c r="G342" s="272"/>
      <c r="H342" s="273"/>
      <c r="I342" s="267"/>
      <c r="J342" s="274"/>
      <c r="K342" s="267"/>
      <c r="M342" s="268" t="s">
        <v>2450</v>
      </c>
      <c r="O342" s="256"/>
    </row>
    <row r="343" spans="1:80" ht="20.4">
      <c r="A343" s="257">
        <v>110</v>
      </c>
      <c r="B343" s="258" t="s">
        <v>2451</v>
      </c>
      <c r="C343" s="259" t="s">
        <v>2452</v>
      </c>
      <c r="D343" s="260" t="s">
        <v>195</v>
      </c>
      <c r="E343" s="261">
        <v>2</v>
      </c>
      <c r="F343" s="261">
        <v>0</v>
      </c>
      <c r="G343" s="262">
        <f>E343*F343</f>
        <v>0</v>
      </c>
      <c r="H343" s="263">
        <v>0.00864</v>
      </c>
      <c r="I343" s="264">
        <f>E343*H343</f>
        <v>0.01728</v>
      </c>
      <c r="J343" s="263">
        <v>0</v>
      </c>
      <c r="K343" s="264">
        <f>E343*J343</f>
        <v>0</v>
      </c>
      <c r="O343" s="256">
        <v>2</v>
      </c>
      <c r="AA343" s="229">
        <v>1</v>
      </c>
      <c r="AB343" s="229">
        <v>7</v>
      </c>
      <c r="AC343" s="229">
        <v>7</v>
      </c>
      <c r="AZ343" s="229">
        <v>2</v>
      </c>
      <c r="BA343" s="229">
        <f>IF(AZ343=1,G343,0)</f>
        <v>0</v>
      </c>
      <c r="BB343" s="229">
        <f>IF(AZ343=2,G343,0)</f>
        <v>0</v>
      </c>
      <c r="BC343" s="229">
        <f>IF(AZ343=3,G343,0)</f>
        <v>0</v>
      </c>
      <c r="BD343" s="229">
        <f>IF(AZ343=4,G343,0)</f>
        <v>0</v>
      </c>
      <c r="BE343" s="229">
        <f>IF(AZ343=5,G343,0)</f>
        <v>0</v>
      </c>
      <c r="CA343" s="256">
        <v>1</v>
      </c>
      <c r="CB343" s="256">
        <v>7</v>
      </c>
    </row>
    <row r="344" spans="1:15" ht="12.75">
      <c r="A344" s="265"/>
      <c r="B344" s="266"/>
      <c r="C344" s="346" t="s">
        <v>2453</v>
      </c>
      <c r="D344" s="347"/>
      <c r="E344" s="347"/>
      <c r="F344" s="347"/>
      <c r="G344" s="348"/>
      <c r="I344" s="267"/>
      <c r="K344" s="267"/>
      <c r="L344" s="268" t="s">
        <v>2453</v>
      </c>
      <c r="O344" s="256">
        <v>3</v>
      </c>
    </row>
    <row r="345" spans="1:15" ht="12.75">
      <c r="A345" s="265"/>
      <c r="B345" s="269"/>
      <c r="C345" s="354" t="s">
        <v>2046</v>
      </c>
      <c r="D345" s="355"/>
      <c r="E345" s="270">
        <v>2</v>
      </c>
      <c r="F345" s="271"/>
      <c r="G345" s="272"/>
      <c r="H345" s="273"/>
      <c r="I345" s="267"/>
      <c r="J345" s="274"/>
      <c r="K345" s="267"/>
      <c r="M345" s="268" t="s">
        <v>2046</v>
      </c>
      <c r="O345" s="256"/>
    </row>
    <row r="346" spans="1:80" ht="20.4">
      <c r="A346" s="257">
        <v>111</v>
      </c>
      <c r="B346" s="258" t="s">
        <v>2454</v>
      </c>
      <c r="C346" s="259" t="s">
        <v>2455</v>
      </c>
      <c r="D346" s="260" t="s">
        <v>195</v>
      </c>
      <c r="E346" s="261">
        <v>1</v>
      </c>
      <c r="F346" s="261">
        <v>0</v>
      </c>
      <c r="G346" s="262">
        <f>E346*F346</f>
        <v>0</v>
      </c>
      <c r="H346" s="263">
        <v>0.01296</v>
      </c>
      <c r="I346" s="264">
        <f>E346*H346</f>
        <v>0.01296</v>
      </c>
      <c r="J346" s="263">
        <v>0</v>
      </c>
      <c r="K346" s="264">
        <f>E346*J346</f>
        <v>0</v>
      </c>
      <c r="O346" s="256">
        <v>2</v>
      </c>
      <c r="AA346" s="229">
        <v>1</v>
      </c>
      <c r="AB346" s="229">
        <v>7</v>
      </c>
      <c r="AC346" s="229">
        <v>7</v>
      </c>
      <c r="AZ346" s="229">
        <v>2</v>
      </c>
      <c r="BA346" s="229">
        <f>IF(AZ346=1,G346,0)</f>
        <v>0</v>
      </c>
      <c r="BB346" s="229">
        <f>IF(AZ346=2,G346,0)</f>
        <v>0</v>
      </c>
      <c r="BC346" s="229">
        <f>IF(AZ346=3,G346,0)</f>
        <v>0</v>
      </c>
      <c r="BD346" s="229">
        <f>IF(AZ346=4,G346,0)</f>
        <v>0</v>
      </c>
      <c r="BE346" s="229">
        <f>IF(AZ346=5,G346,0)</f>
        <v>0</v>
      </c>
      <c r="CA346" s="256">
        <v>1</v>
      </c>
      <c r="CB346" s="256">
        <v>7</v>
      </c>
    </row>
    <row r="347" spans="1:15" ht="12.75">
      <c r="A347" s="265"/>
      <c r="B347" s="266"/>
      <c r="C347" s="346" t="s">
        <v>2453</v>
      </c>
      <c r="D347" s="347"/>
      <c r="E347" s="347"/>
      <c r="F347" s="347"/>
      <c r="G347" s="348"/>
      <c r="I347" s="267"/>
      <c r="K347" s="267"/>
      <c r="L347" s="268" t="s">
        <v>2453</v>
      </c>
      <c r="O347" s="256">
        <v>3</v>
      </c>
    </row>
    <row r="348" spans="1:15" ht="12.75">
      <c r="A348" s="265"/>
      <c r="B348" s="269"/>
      <c r="C348" s="354" t="s">
        <v>230</v>
      </c>
      <c r="D348" s="355"/>
      <c r="E348" s="270">
        <v>1</v>
      </c>
      <c r="F348" s="271"/>
      <c r="G348" s="272"/>
      <c r="H348" s="273"/>
      <c r="I348" s="267"/>
      <c r="J348" s="274"/>
      <c r="K348" s="267"/>
      <c r="M348" s="268" t="s">
        <v>230</v>
      </c>
      <c r="O348" s="256"/>
    </row>
    <row r="349" spans="1:80" ht="20.4">
      <c r="A349" s="257">
        <v>112</v>
      </c>
      <c r="B349" s="258" t="s">
        <v>2456</v>
      </c>
      <c r="C349" s="259" t="s">
        <v>2457</v>
      </c>
      <c r="D349" s="260" t="s">
        <v>195</v>
      </c>
      <c r="E349" s="261">
        <v>5</v>
      </c>
      <c r="F349" s="261">
        <v>0</v>
      </c>
      <c r="G349" s="262">
        <f>E349*F349</f>
        <v>0</v>
      </c>
      <c r="H349" s="263">
        <v>0.01512</v>
      </c>
      <c r="I349" s="264">
        <f>E349*H349</f>
        <v>0.0756</v>
      </c>
      <c r="J349" s="263">
        <v>0</v>
      </c>
      <c r="K349" s="264">
        <f>E349*J349</f>
        <v>0</v>
      </c>
      <c r="O349" s="256">
        <v>2</v>
      </c>
      <c r="AA349" s="229">
        <v>1</v>
      </c>
      <c r="AB349" s="229">
        <v>7</v>
      </c>
      <c r="AC349" s="229">
        <v>7</v>
      </c>
      <c r="AZ349" s="229">
        <v>2</v>
      </c>
      <c r="BA349" s="229">
        <f>IF(AZ349=1,G349,0)</f>
        <v>0</v>
      </c>
      <c r="BB349" s="229">
        <f>IF(AZ349=2,G349,0)</f>
        <v>0</v>
      </c>
      <c r="BC349" s="229">
        <f>IF(AZ349=3,G349,0)</f>
        <v>0</v>
      </c>
      <c r="BD349" s="229">
        <f>IF(AZ349=4,G349,0)</f>
        <v>0</v>
      </c>
      <c r="BE349" s="229">
        <f>IF(AZ349=5,G349,0)</f>
        <v>0</v>
      </c>
      <c r="CA349" s="256">
        <v>1</v>
      </c>
      <c r="CB349" s="256">
        <v>7</v>
      </c>
    </row>
    <row r="350" spans="1:15" ht="12.75">
      <c r="A350" s="265"/>
      <c r="B350" s="266"/>
      <c r="C350" s="346" t="s">
        <v>2453</v>
      </c>
      <c r="D350" s="347"/>
      <c r="E350" s="347"/>
      <c r="F350" s="347"/>
      <c r="G350" s="348"/>
      <c r="I350" s="267"/>
      <c r="K350" s="267"/>
      <c r="L350" s="268" t="s">
        <v>2453</v>
      </c>
      <c r="O350" s="256">
        <v>3</v>
      </c>
    </row>
    <row r="351" spans="1:15" ht="12.75">
      <c r="A351" s="265"/>
      <c r="B351" s="269"/>
      <c r="C351" s="354" t="s">
        <v>2458</v>
      </c>
      <c r="D351" s="355"/>
      <c r="E351" s="270">
        <v>5</v>
      </c>
      <c r="F351" s="271"/>
      <c r="G351" s="272"/>
      <c r="H351" s="273"/>
      <c r="I351" s="267"/>
      <c r="J351" s="274"/>
      <c r="K351" s="267"/>
      <c r="M351" s="268" t="s">
        <v>2458</v>
      </c>
      <c r="O351" s="256"/>
    </row>
    <row r="352" spans="1:80" ht="20.4">
      <c r="A352" s="257">
        <v>113</v>
      </c>
      <c r="B352" s="258" t="s">
        <v>2459</v>
      </c>
      <c r="C352" s="259" t="s">
        <v>2460</v>
      </c>
      <c r="D352" s="260" t="s">
        <v>195</v>
      </c>
      <c r="E352" s="261">
        <v>4</v>
      </c>
      <c r="F352" s="261">
        <v>0</v>
      </c>
      <c r="G352" s="262">
        <f>E352*F352</f>
        <v>0</v>
      </c>
      <c r="H352" s="263">
        <v>0.01728</v>
      </c>
      <c r="I352" s="264">
        <f>E352*H352</f>
        <v>0.06912</v>
      </c>
      <c r="J352" s="263">
        <v>0</v>
      </c>
      <c r="K352" s="264">
        <f>E352*J352</f>
        <v>0</v>
      </c>
      <c r="O352" s="256">
        <v>2</v>
      </c>
      <c r="AA352" s="229">
        <v>1</v>
      </c>
      <c r="AB352" s="229">
        <v>0</v>
      </c>
      <c r="AC352" s="229">
        <v>0</v>
      </c>
      <c r="AZ352" s="229">
        <v>2</v>
      </c>
      <c r="BA352" s="229">
        <f>IF(AZ352=1,G352,0)</f>
        <v>0</v>
      </c>
      <c r="BB352" s="229">
        <f>IF(AZ352=2,G352,0)</f>
        <v>0</v>
      </c>
      <c r="BC352" s="229">
        <f>IF(AZ352=3,G352,0)</f>
        <v>0</v>
      </c>
      <c r="BD352" s="229">
        <f>IF(AZ352=4,G352,0)</f>
        <v>0</v>
      </c>
      <c r="BE352" s="229">
        <f>IF(AZ352=5,G352,0)</f>
        <v>0</v>
      </c>
      <c r="CA352" s="256">
        <v>1</v>
      </c>
      <c r="CB352" s="256">
        <v>0</v>
      </c>
    </row>
    <row r="353" spans="1:15" ht="12.75">
      <c r="A353" s="265"/>
      <c r="B353" s="266"/>
      <c r="C353" s="346" t="s">
        <v>2453</v>
      </c>
      <c r="D353" s="347"/>
      <c r="E353" s="347"/>
      <c r="F353" s="347"/>
      <c r="G353" s="348"/>
      <c r="I353" s="267"/>
      <c r="K353" s="267"/>
      <c r="L353" s="268" t="s">
        <v>2453</v>
      </c>
      <c r="O353" s="256">
        <v>3</v>
      </c>
    </row>
    <row r="354" spans="1:15" ht="12.75">
      <c r="A354" s="265"/>
      <c r="B354" s="269"/>
      <c r="C354" s="354" t="s">
        <v>1884</v>
      </c>
      <c r="D354" s="355"/>
      <c r="E354" s="270">
        <v>2</v>
      </c>
      <c r="F354" s="271"/>
      <c r="G354" s="272"/>
      <c r="H354" s="273"/>
      <c r="I354" s="267"/>
      <c r="J354" s="274"/>
      <c r="K354" s="267"/>
      <c r="M354" s="268" t="s">
        <v>1884</v>
      </c>
      <c r="O354" s="256"/>
    </row>
    <row r="355" spans="1:15" ht="12.75">
      <c r="A355" s="265"/>
      <c r="B355" s="269"/>
      <c r="C355" s="354" t="s">
        <v>230</v>
      </c>
      <c r="D355" s="355"/>
      <c r="E355" s="270">
        <v>1</v>
      </c>
      <c r="F355" s="271"/>
      <c r="G355" s="272"/>
      <c r="H355" s="273"/>
      <c r="I355" s="267"/>
      <c r="J355" s="274"/>
      <c r="K355" s="267"/>
      <c r="M355" s="268" t="s">
        <v>230</v>
      </c>
      <c r="O355" s="256"/>
    </row>
    <row r="356" spans="1:15" ht="12.75">
      <c r="A356" s="265"/>
      <c r="B356" s="269"/>
      <c r="C356" s="354" t="s">
        <v>1894</v>
      </c>
      <c r="D356" s="355"/>
      <c r="E356" s="270">
        <v>1</v>
      </c>
      <c r="F356" s="271"/>
      <c r="G356" s="272"/>
      <c r="H356" s="273"/>
      <c r="I356" s="267"/>
      <c r="J356" s="274"/>
      <c r="K356" s="267"/>
      <c r="M356" s="268" t="s">
        <v>1894</v>
      </c>
      <c r="O356" s="256"/>
    </row>
    <row r="357" spans="1:80" ht="20.4">
      <c r="A357" s="257">
        <v>114</v>
      </c>
      <c r="B357" s="258" t="s">
        <v>2461</v>
      </c>
      <c r="C357" s="259" t="s">
        <v>2462</v>
      </c>
      <c r="D357" s="260" t="s">
        <v>195</v>
      </c>
      <c r="E357" s="261">
        <v>16</v>
      </c>
      <c r="F357" s="261">
        <v>0</v>
      </c>
      <c r="G357" s="262">
        <f>E357*F357</f>
        <v>0</v>
      </c>
      <c r="H357" s="263">
        <v>0.0216</v>
      </c>
      <c r="I357" s="264">
        <f>E357*H357</f>
        <v>0.3456</v>
      </c>
      <c r="J357" s="263">
        <v>0</v>
      </c>
      <c r="K357" s="264">
        <f>E357*J357</f>
        <v>0</v>
      </c>
      <c r="O357" s="256">
        <v>2</v>
      </c>
      <c r="AA357" s="229">
        <v>1</v>
      </c>
      <c r="AB357" s="229">
        <v>7</v>
      </c>
      <c r="AC357" s="229">
        <v>7</v>
      </c>
      <c r="AZ357" s="229">
        <v>2</v>
      </c>
      <c r="BA357" s="229">
        <f>IF(AZ357=1,G357,0)</f>
        <v>0</v>
      </c>
      <c r="BB357" s="229">
        <f>IF(AZ357=2,G357,0)</f>
        <v>0</v>
      </c>
      <c r="BC357" s="229">
        <f>IF(AZ357=3,G357,0)</f>
        <v>0</v>
      </c>
      <c r="BD357" s="229">
        <f>IF(AZ357=4,G357,0)</f>
        <v>0</v>
      </c>
      <c r="BE357" s="229">
        <f>IF(AZ357=5,G357,0)</f>
        <v>0</v>
      </c>
      <c r="CA357" s="256">
        <v>1</v>
      </c>
      <c r="CB357" s="256">
        <v>7</v>
      </c>
    </row>
    <row r="358" spans="1:15" ht="12.75">
      <c r="A358" s="265"/>
      <c r="B358" s="266"/>
      <c r="C358" s="346" t="s">
        <v>2453</v>
      </c>
      <c r="D358" s="347"/>
      <c r="E358" s="347"/>
      <c r="F358" s="347"/>
      <c r="G358" s="348"/>
      <c r="I358" s="267"/>
      <c r="K358" s="267"/>
      <c r="L358" s="268" t="s">
        <v>2453</v>
      </c>
      <c r="O358" s="256">
        <v>3</v>
      </c>
    </row>
    <row r="359" spans="1:15" ht="12.75">
      <c r="A359" s="265"/>
      <c r="B359" s="269"/>
      <c r="C359" s="354" t="s">
        <v>2463</v>
      </c>
      <c r="D359" s="355"/>
      <c r="E359" s="270">
        <v>3</v>
      </c>
      <c r="F359" s="271"/>
      <c r="G359" s="272"/>
      <c r="H359" s="273"/>
      <c r="I359" s="267"/>
      <c r="J359" s="274"/>
      <c r="K359" s="267"/>
      <c r="M359" s="268" t="s">
        <v>2463</v>
      </c>
      <c r="O359" s="256"/>
    </row>
    <row r="360" spans="1:15" ht="12.75">
      <c r="A360" s="265"/>
      <c r="B360" s="269"/>
      <c r="C360" s="354" t="s">
        <v>2464</v>
      </c>
      <c r="D360" s="355"/>
      <c r="E360" s="270">
        <v>6</v>
      </c>
      <c r="F360" s="271"/>
      <c r="G360" s="272"/>
      <c r="H360" s="273"/>
      <c r="I360" s="267"/>
      <c r="J360" s="274"/>
      <c r="K360" s="267"/>
      <c r="M360" s="268" t="s">
        <v>2464</v>
      </c>
      <c r="O360" s="256"/>
    </row>
    <row r="361" spans="1:15" ht="12.75">
      <c r="A361" s="265"/>
      <c r="B361" s="269"/>
      <c r="C361" s="354" t="s">
        <v>233</v>
      </c>
      <c r="D361" s="355"/>
      <c r="E361" s="270">
        <v>5</v>
      </c>
      <c r="F361" s="271"/>
      <c r="G361" s="272"/>
      <c r="H361" s="273"/>
      <c r="I361" s="267"/>
      <c r="J361" s="274"/>
      <c r="K361" s="267"/>
      <c r="M361" s="268" t="s">
        <v>233</v>
      </c>
      <c r="O361" s="256"/>
    </row>
    <row r="362" spans="1:15" ht="12.75">
      <c r="A362" s="265"/>
      <c r="B362" s="269"/>
      <c r="C362" s="354" t="s">
        <v>227</v>
      </c>
      <c r="D362" s="355"/>
      <c r="E362" s="270">
        <v>2</v>
      </c>
      <c r="F362" s="271"/>
      <c r="G362" s="272"/>
      <c r="H362" s="273"/>
      <c r="I362" s="267"/>
      <c r="J362" s="274"/>
      <c r="K362" s="267"/>
      <c r="M362" s="268" t="s">
        <v>227</v>
      </c>
      <c r="O362" s="256"/>
    </row>
    <row r="363" spans="1:80" ht="20.4">
      <c r="A363" s="257">
        <v>115</v>
      </c>
      <c r="B363" s="258" t="s">
        <v>2465</v>
      </c>
      <c r="C363" s="259" t="s">
        <v>2466</v>
      </c>
      <c r="D363" s="260" t="s">
        <v>195</v>
      </c>
      <c r="E363" s="261">
        <v>3</v>
      </c>
      <c r="F363" s="261">
        <v>0</v>
      </c>
      <c r="G363" s="262">
        <f>E363*F363</f>
        <v>0</v>
      </c>
      <c r="H363" s="263">
        <v>0.02376</v>
      </c>
      <c r="I363" s="264">
        <f>E363*H363</f>
        <v>0.07128</v>
      </c>
      <c r="J363" s="263">
        <v>0</v>
      </c>
      <c r="K363" s="264">
        <f>E363*J363</f>
        <v>0</v>
      </c>
      <c r="O363" s="256">
        <v>2</v>
      </c>
      <c r="AA363" s="229">
        <v>1</v>
      </c>
      <c r="AB363" s="229">
        <v>7</v>
      </c>
      <c r="AC363" s="229">
        <v>7</v>
      </c>
      <c r="AZ363" s="229">
        <v>2</v>
      </c>
      <c r="BA363" s="229">
        <f>IF(AZ363=1,G363,0)</f>
        <v>0</v>
      </c>
      <c r="BB363" s="229">
        <f>IF(AZ363=2,G363,0)</f>
        <v>0</v>
      </c>
      <c r="BC363" s="229">
        <f>IF(AZ363=3,G363,0)</f>
        <v>0</v>
      </c>
      <c r="BD363" s="229">
        <f>IF(AZ363=4,G363,0)</f>
        <v>0</v>
      </c>
      <c r="BE363" s="229">
        <f>IF(AZ363=5,G363,0)</f>
        <v>0</v>
      </c>
      <c r="CA363" s="256">
        <v>1</v>
      </c>
      <c r="CB363" s="256">
        <v>7</v>
      </c>
    </row>
    <row r="364" spans="1:15" ht="12.75">
      <c r="A364" s="265"/>
      <c r="B364" s="266"/>
      <c r="C364" s="346" t="s">
        <v>2453</v>
      </c>
      <c r="D364" s="347"/>
      <c r="E364" s="347"/>
      <c r="F364" s="347"/>
      <c r="G364" s="348"/>
      <c r="I364" s="267"/>
      <c r="K364" s="267"/>
      <c r="L364" s="268" t="s">
        <v>2453</v>
      </c>
      <c r="O364" s="256">
        <v>3</v>
      </c>
    </row>
    <row r="365" spans="1:15" ht="12.75">
      <c r="A365" s="265"/>
      <c r="B365" s="269"/>
      <c r="C365" s="354" t="s">
        <v>1892</v>
      </c>
      <c r="D365" s="355"/>
      <c r="E365" s="270">
        <v>3</v>
      </c>
      <c r="F365" s="271"/>
      <c r="G365" s="272"/>
      <c r="H365" s="273"/>
      <c r="I365" s="267"/>
      <c r="J365" s="274"/>
      <c r="K365" s="267"/>
      <c r="M365" s="268" t="s">
        <v>1892</v>
      </c>
      <c r="O365" s="256"/>
    </row>
    <row r="366" spans="1:80" ht="20.4">
      <c r="A366" s="257">
        <v>116</v>
      </c>
      <c r="B366" s="258" t="s">
        <v>2467</v>
      </c>
      <c r="C366" s="259" t="s">
        <v>2468</v>
      </c>
      <c r="D366" s="260" t="s">
        <v>195</v>
      </c>
      <c r="E366" s="261">
        <v>1</v>
      </c>
      <c r="F366" s="261">
        <v>0</v>
      </c>
      <c r="G366" s="262">
        <f>E366*F366</f>
        <v>0</v>
      </c>
      <c r="H366" s="263">
        <v>0.0183</v>
      </c>
      <c r="I366" s="264">
        <f>E366*H366</f>
        <v>0.0183</v>
      </c>
      <c r="J366" s="263">
        <v>0</v>
      </c>
      <c r="K366" s="264">
        <f>E366*J366</f>
        <v>0</v>
      </c>
      <c r="O366" s="256">
        <v>2</v>
      </c>
      <c r="AA366" s="229">
        <v>1</v>
      </c>
      <c r="AB366" s="229">
        <v>7</v>
      </c>
      <c r="AC366" s="229">
        <v>7</v>
      </c>
      <c r="AZ366" s="229">
        <v>2</v>
      </c>
      <c r="BA366" s="229">
        <f>IF(AZ366=1,G366,0)</f>
        <v>0</v>
      </c>
      <c r="BB366" s="229">
        <f>IF(AZ366=2,G366,0)</f>
        <v>0</v>
      </c>
      <c r="BC366" s="229">
        <f>IF(AZ366=3,G366,0)</f>
        <v>0</v>
      </c>
      <c r="BD366" s="229">
        <f>IF(AZ366=4,G366,0)</f>
        <v>0</v>
      </c>
      <c r="BE366" s="229">
        <f>IF(AZ366=5,G366,0)</f>
        <v>0</v>
      </c>
      <c r="CA366" s="256">
        <v>1</v>
      </c>
      <c r="CB366" s="256">
        <v>7</v>
      </c>
    </row>
    <row r="367" spans="1:15" ht="12.75">
      <c r="A367" s="265"/>
      <c r="B367" s="266"/>
      <c r="C367" s="346" t="s">
        <v>2453</v>
      </c>
      <c r="D367" s="347"/>
      <c r="E367" s="347"/>
      <c r="F367" s="347"/>
      <c r="G367" s="348"/>
      <c r="I367" s="267"/>
      <c r="K367" s="267"/>
      <c r="L367" s="268" t="s">
        <v>2453</v>
      </c>
      <c r="O367" s="256">
        <v>3</v>
      </c>
    </row>
    <row r="368" spans="1:15" ht="12.75">
      <c r="A368" s="265"/>
      <c r="B368" s="269"/>
      <c r="C368" s="354" t="s">
        <v>1981</v>
      </c>
      <c r="D368" s="355"/>
      <c r="E368" s="270">
        <v>1</v>
      </c>
      <c r="F368" s="271"/>
      <c r="G368" s="272"/>
      <c r="H368" s="273"/>
      <c r="I368" s="267"/>
      <c r="J368" s="274"/>
      <c r="K368" s="267"/>
      <c r="M368" s="268" t="s">
        <v>1981</v>
      </c>
      <c r="O368" s="256"/>
    </row>
    <row r="369" spans="1:80" ht="20.4">
      <c r="A369" s="257">
        <v>117</v>
      </c>
      <c r="B369" s="258" t="s">
        <v>2469</v>
      </c>
      <c r="C369" s="259" t="s">
        <v>2470</v>
      </c>
      <c r="D369" s="260" t="s">
        <v>195</v>
      </c>
      <c r="E369" s="261">
        <v>3</v>
      </c>
      <c r="F369" s="261">
        <v>0</v>
      </c>
      <c r="G369" s="262">
        <f>E369*F369</f>
        <v>0</v>
      </c>
      <c r="H369" s="263">
        <v>0.02135</v>
      </c>
      <c r="I369" s="264">
        <f>E369*H369</f>
        <v>0.06405</v>
      </c>
      <c r="J369" s="263">
        <v>0</v>
      </c>
      <c r="K369" s="264">
        <f>E369*J369</f>
        <v>0</v>
      </c>
      <c r="O369" s="256">
        <v>2</v>
      </c>
      <c r="AA369" s="229">
        <v>1</v>
      </c>
      <c r="AB369" s="229">
        <v>7</v>
      </c>
      <c r="AC369" s="229">
        <v>7</v>
      </c>
      <c r="AZ369" s="229">
        <v>2</v>
      </c>
      <c r="BA369" s="229">
        <f>IF(AZ369=1,G369,0)</f>
        <v>0</v>
      </c>
      <c r="BB369" s="229">
        <f>IF(AZ369=2,G369,0)</f>
        <v>0</v>
      </c>
      <c r="BC369" s="229">
        <f>IF(AZ369=3,G369,0)</f>
        <v>0</v>
      </c>
      <c r="BD369" s="229">
        <f>IF(AZ369=4,G369,0)</f>
        <v>0</v>
      </c>
      <c r="BE369" s="229">
        <f>IF(AZ369=5,G369,0)</f>
        <v>0</v>
      </c>
      <c r="CA369" s="256">
        <v>1</v>
      </c>
      <c r="CB369" s="256">
        <v>7</v>
      </c>
    </row>
    <row r="370" spans="1:15" ht="12.75">
      <c r="A370" s="265"/>
      <c r="B370" s="266"/>
      <c r="C370" s="346" t="s">
        <v>2453</v>
      </c>
      <c r="D370" s="347"/>
      <c r="E370" s="347"/>
      <c r="F370" s="347"/>
      <c r="G370" s="348"/>
      <c r="I370" s="267"/>
      <c r="K370" s="267"/>
      <c r="L370" s="268" t="s">
        <v>2453</v>
      </c>
      <c r="O370" s="256">
        <v>3</v>
      </c>
    </row>
    <row r="371" spans="1:15" ht="12.75">
      <c r="A371" s="265"/>
      <c r="B371" s="269"/>
      <c r="C371" s="354" t="s">
        <v>1981</v>
      </c>
      <c r="D371" s="355"/>
      <c r="E371" s="270">
        <v>1</v>
      </c>
      <c r="F371" s="271"/>
      <c r="G371" s="272"/>
      <c r="H371" s="273"/>
      <c r="I371" s="267"/>
      <c r="J371" s="274"/>
      <c r="K371" s="267"/>
      <c r="M371" s="268" t="s">
        <v>1981</v>
      </c>
      <c r="O371" s="256"/>
    </row>
    <row r="372" spans="1:15" ht="12.75">
      <c r="A372" s="265"/>
      <c r="B372" s="269"/>
      <c r="C372" s="354" t="s">
        <v>227</v>
      </c>
      <c r="D372" s="355"/>
      <c r="E372" s="270">
        <v>2</v>
      </c>
      <c r="F372" s="271"/>
      <c r="G372" s="272"/>
      <c r="H372" s="273"/>
      <c r="I372" s="267"/>
      <c r="J372" s="274"/>
      <c r="K372" s="267"/>
      <c r="M372" s="268" t="s">
        <v>227</v>
      </c>
      <c r="O372" s="256"/>
    </row>
    <row r="373" spans="1:80" ht="20.4">
      <c r="A373" s="257">
        <v>118</v>
      </c>
      <c r="B373" s="258" t="s">
        <v>2471</v>
      </c>
      <c r="C373" s="259" t="s">
        <v>2472</v>
      </c>
      <c r="D373" s="260" t="s">
        <v>195</v>
      </c>
      <c r="E373" s="261">
        <v>2</v>
      </c>
      <c r="F373" s="261">
        <v>0</v>
      </c>
      <c r="G373" s="262">
        <f>E373*F373</f>
        <v>0</v>
      </c>
      <c r="H373" s="263">
        <v>0.0244</v>
      </c>
      <c r="I373" s="264">
        <f>E373*H373</f>
        <v>0.0488</v>
      </c>
      <c r="J373" s="263">
        <v>0</v>
      </c>
      <c r="K373" s="264">
        <f>E373*J373</f>
        <v>0</v>
      </c>
      <c r="O373" s="256">
        <v>2</v>
      </c>
      <c r="AA373" s="229">
        <v>1</v>
      </c>
      <c r="AB373" s="229">
        <v>7</v>
      </c>
      <c r="AC373" s="229">
        <v>7</v>
      </c>
      <c r="AZ373" s="229">
        <v>2</v>
      </c>
      <c r="BA373" s="229">
        <f>IF(AZ373=1,G373,0)</f>
        <v>0</v>
      </c>
      <c r="BB373" s="229">
        <f>IF(AZ373=2,G373,0)</f>
        <v>0</v>
      </c>
      <c r="BC373" s="229">
        <f>IF(AZ373=3,G373,0)</f>
        <v>0</v>
      </c>
      <c r="BD373" s="229">
        <f>IF(AZ373=4,G373,0)</f>
        <v>0</v>
      </c>
      <c r="BE373" s="229">
        <f>IF(AZ373=5,G373,0)</f>
        <v>0</v>
      </c>
      <c r="CA373" s="256">
        <v>1</v>
      </c>
      <c r="CB373" s="256">
        <v>7</v>
      </c>
    </row>
    <row r="374" spans="1:15" ht="12.75">
      <c r="A374" s="265"/>
      <c r="B374" s="266"/>
      <c r="C374" s="346" t="s">
        <v>2453</v>
      </c>
      <c r="D374" s="347"/>
      <c r="E374" s="347"/>
      <c r="F374" s="347"/>
      <c r="G374" s="348"/>
      <c r="I374" s="267"/>
      <c r="K374" s="267"/>
      <c r="L374" s="268" t="s">
        <v>2453</v>
      </c>
      <c r="O374" s="256">
        <v>3</v>
      </c>
    </row>
    <row r="375" spans="1:15" ht="12.75">
      <c r="A375" s="265"/>
      <c r="B375" s="269"/>
      <c r="C375" s="354" t="s">
        <v>1107</v>
      </c>
      <c r="D375" s="355"/>
      <c r="E375" s="270">
        <v>1</v>
      </c>
      <c r="F375" s="271"/>
      <c r="G375" s="272"/>
      <c r="H375" s="273"/>
      <c r="I375" s="267"/>
      <c r="J375" s="274"/>
      <c r="K375" s="267"/>
      <c r="M375" s="268" t="s">
        <v>1107</v>
      </c>
      <c r="O375" s="256"/>
    </row>
    <row r="376" spans="1:15" ht="12.75">
      <c r="A376" s="265"/>
      <c r="B376" s="269"/>
      <c r="C376" s="354" t="s">
        <v>230</v>
      </c>
      <c r="D376" s="355"/>
      <c r="E376" s="270">
        <v>1</v>
      </c>
      <c r="F376" s="271"/>
      <c r="G376" s="272"/>
      <c r="H376" s="273"/>
      <c r="I376" s="267"/>
      <c r="J376" s="274"/>
      <c r="K376" s="267"/>
      <c r="M376" s="268" t="s">
        <v>230</v>
      </c>
      <c r="O376" s="256"/>
    </row>
    <row r="377" spans="1:80" ht="20.4">
      <c r="A377" s="257">
        <v>119</v>
      </c>
      <c r="B377" s="258" t="s">
        <v>2473</v>
      </c>
      <c r="C377" s="259" t="s">
        <v>2474</v>
      </c>
      <c r="D377" s="260" t="s">
        <v>195</v>
      </c>
      <c r="E377" s="261">
        <v>1</v>
      </c>
      <c r="F377" s="261">
        <v>0</v>
      </c>
      <c r="G377" s="262">
        <f>E377*F377</f>
        <v>0</v>
      </c>
      <c r="H377" s="263">
        <v>0.02745</v>
      </c>
      <c r="I377" s="264">
        <f>E377*H377</f>
        <v>0.02745</v>
      </c>
      <c r="J377" s="263">
        <v>0</v>
      </c>
      <c r="K377" s="264">
        <f>E377*J377</f>
        <v>0</v>
      </c>
      <c r="O377" s="256">
        <v>2</v>
      </c>
      <c r="AA377" s="229">
        <v>1</v>
      </c>
      <c r="AB377" s="229">
        <v>7</v>
      </c>
      <c r="AC377" s="229">
        <v>7</v>
      </c>
      <c r="AZ377" s="229">
        <v>2</v>
      </c>
      <c r="BA377" s="229">
        <f>IF(AZ377=1,G377,0)</f>
        <v>0</v>
      </c>
      <c r="BB377" s="229">
        <f>IF(AZ377=2,G377,0)</f>
        <v>0</v>
      </c>
      <c r="BC377" s="229">
        <f>IF(AZ377=3,G377,0)</f>
        <v>0</v>
      </c>
      <c r="BD377" s="229">
        <f>IF(AZ377=4,G377,0)</f>
        <v>0</v>
      </c>
      <c r="BE377" s="229">
        <f>IF(AZ377=5,G377,0)</f>
        <v>0</v>
      </c>
      <c r="CA377" s="256">
        <v>1</v>
      </c>
      <c r="CB377" s="256">
        <v>7</v>
      </c>
    </row>
    <row r="378" spans="1:15" ht="12.75">
      <c r="A378" s="265"/>
      <c r="B378" s="266"/>
      <c r="C378" s="346" t="s">
        <v>2453</v>
      </c>
      <c r="D378" s="347"/>
      <c r="E378" s="347"/>
      <c r="F378" s="347"/>
      <c r="G378" s="348"/>
      <c r="I378" s="267"/>
      <c r="K378" s="267"/>
      <c r="L378" s="268" t="s">
        <v>2453</v>
      </c>
      <c r="O378" s="256">
        <v>3</v>
      </c>
    </row>
    <row r="379" spans="1:15" ht="12.75">
      <c r="A379" s="265"/>
      <c r="B379" s="269"/>
      <c r="C379" s="354" t="s">
        <v>1107</v>
      </c>
      <c r="D379" s="355"/>
      <c r="E379" s="270">
        <v>1</v>
      </c>
      <c r="F379" s="271"/>
      <c r="G379" s="272"/>
      <c r="H379" s="273"/>
      <c r="I379" s="267"/>
      <c r="J379" s="274"/>
      <c r="K379" s="267"/>
      <c r="M379" s="268" t="s">
        <v>1107</v>
      </c>
      <c r="O379" s="256"/>
    </row>
    <row r="380" spans="1:80" ht="20.4">
      <c r="A380" s="257">
        <v>120</v>
      </c>
      <c r="B380" s="258" t="s">
        <v>2475</v>
      </c>
      <c r="C380" s="259" t="s">
        <v>2476</v>
      </c>
      <c r="D380" s="260" t="s">
        <v>195</v>
      </c>
      <c r="E380" s="261">
        <v>3</v>
      </c>
      <c r="F380" s="261">
        <v>0</v>
      </c>
      <c r="G380" s="262">
        <f>E380*F380</f>
        <v>0</v>
      </c>
      <c r="H380" s="263">
        <v>0.03355</v>
      </c>
      <c r="I380" s="264">
        <f>E380*H380</f>
        <v>0.10065000000000002</v>
      </c>
      <c r="J380" s="263">
        <v>0</v>
      </c>
      <c r="K380" s="264">
        <f>E380*J380</f>
        <v>0</v>
      </c>
      <c r="O380" s="256">
        <v>2</v>
      </c>
      <c r="AA380" s="229">
        <v>1</v>
      </c>
      <c r="AB380" s="229">
        <v>7</v>
      </c>
      <c r="AC380" s="229">
        <v>7</v>
      </c>
      <c r="AZ380" s="229">
        <v>2</v>
      </c>
      <c r="BA380" s="229">
        <f>IF(AZ380=1,G380,0)</f>
        <v>0</v>
      </c>
      <c r="BB380" s="229">
        <f>IF(AZ380=2,G380,0)</f>
        <v>0</v>
      </c>
      <c r="BC380" s="229">
        <f>IF(AZ380=3,G380,0)</f>
        <v>0</v>
      </c>
      <c r="BD380" s="229">
        <f>IF(AZ380=4,G380,0)</f>
        <v>0</v>
      </c>
      <c r="BE380" s="229">
        <f>IF(AZ380=5,G380,0)</f>
        <v>0</v>
      </c>
      <c r="CA380" s="256">
        <v>1</v>
      </c>
      <c r="CB380" s="256">
        <v>7</v>
      </c>
    </row>
    <row r="381" spans="1:15" ht="12.75">
      <c r="A381" s="265"/>
      <c r="B381" s="266"/>
      <c r="C381" s="346" t="s">
        <v>2453</v>
      </c>
      <c r="D381" s="347"/>
      <c r="E381" s="347"/>
      <c r="F381" s="347"/>
      <c r="G381" s="348"/>
      <c r="I381" s="267"/>
      <c r="K381" s="267"/>
      <c r="L381" s="268" t="s">
        <v>2453</v>
      </c>
      <c r="O381" s="256">
        <v>3</v>
      </c>
    </row>
    <row r="382" spans="1:15" ht="12.75">
      <c r="A382" s="265"/>
      <c r="B382" s="269"/>
      <c r="C382" s="354" t="s">
        <v>2046</v>
      </c>
      <c r="D382" s="355"/>
      <c r="E382" s="270">
        <v>2</v>
      </c>
      <c r="F382" s="271"/>
      <c r="G382" s="272"/>
      <c r="H382" s="273"/>
      <c r="I382" s="267"/>
      <c r="J382" s="274"/>
      <c r="K382" s="267"/>
      <c r="M382" s="268" t="s">
        <v>2046</v>
      </c>
      <c r="O382" s="256"/>
    </row>
    <row r="383" spans="1:15" ht="12.75">
      <c r="A383" s="265"/>
      <c r="B383" s="269"/>
      <c r="C383" s="354" t="s">
        <v>1894</v>
      </c>
      <c r="D383" s="355"/>
      <c r="E383" s="270">
        <v>1</v>
      </c>
      <c r="F383" s="271"/>
      <c r="G383" s="272"/>
      <c r="H383" s="273"/>
      <c r="I383" s="267"/>
      <c r="J383" s="274"/>
      <c r="K383" s="267"/>
      <c r="M383" s="268" t="s">
        <v>1894</v>
      </c>
      <c r="O383" s="256"/>
    </row>
    <row r="384" spans="1:80" ht="20.4">
      <c r="A384" s="257">
        <v>121</v>
      </c>
      <c r="B384" s="258" t="s">
        <v>2477</v>
      </c>
      <c r="C384" s="259" t="s">
        <v>2478</v>
      </c>
      <c r="D384" s="260" t="s">
        <v>195</v>
      </c>
      <c r="E384" s="261">
        <v>6</v>
      </c>
      <c r="F384" s="261">
        <v>0</v>
      </c>
      <c r="G384" s="262">
        <f>E384*F384</f>
        <v>0</v>
      </c>
      <c r="H384" s="263">
        <v>0.0366</v>
      </c>
      <c r="I384" s="264">
        <f>E384*H384</f>
        <v>0.21960000000000002</v>
      </c>
      <c r="J384" s="263">
        <v>0</v>
      </c>
      <c r="K384" s="264">
        <f>E384*J384</f>
        <v>0</v>
      </c>
      <c r="O384" s="256">
        <v>2</v>
      </c>
      <c r="AA384" s="229">
        <v>1</v>
      </c>
      <c r="AB384" s="229">
        <v>7</v>
      </c>
      <c r="AC384" s="229">
        <v>7</v>
      </c>
      <c r="AZ384" s="229">
        <v>2</v>
      </c>
      <c r="BA384" s="229">
        <f>IF(AZ384=1,G384,0)</f>
        <v>0</v>
      </c>
      <c r="BB384" s="229">
        <f>IF(AZ384=2,G384,0)</f>
        <v>0</v>
      </c>
      <c r="BC384" s="229">
        <f>IF(AZ384=3,G384,0)</f>
        <v>0</v>
      </c>
      <c r="BD384" s="229">
        <f>IF(AZ384=4,G384,0)</f>
        <v>0</v>
      </c>
      <c r="BE384" s="229">
        <f>IF(AZ384=5,G384,0)</f>
        <v>0</v>
      </c>
      <c r="CA384" s="256">
        <v>1</v>
      </c>
      <c r="CB384" s="256">
        <v>7</v>
      </c>
    </row>
    <row r="385" spans="1:15" ht="12.75">
      <c r="A385" s="265"/>
      <c r="B385" s="266"/>
      <c r="C385" s="346" t="s">
        <v>2453</v>
      </c>
      <c r="D385" s="347"/>
      <c r="E385" s="347"/>
      <c r="F385" s="347"/>
      <c r="G385" s="348"/>
      <c r="I385" s="267"/>
      <c r="K385" s="267"/>
      <c r="L385" s="268" t="s">
        <v>2453</v>
      </c>
      <c r="O385" s="256">
        <v>3</v>
      </c>
    </row>
    <row r="386" spans="1:15" ht="12.75">
      <c r="A386" s="265"/>
      <c r="B386" s="269"/>
      <c r="C386" s="354" t="s">
        <v>1100</v>
      </c>
      <c r="D386" s="355"/>
      <c r="E386" s="270">
        <v>4</v>
      </c>
      <c r="F386" s="271"/>
      <c r="G386" s="272"/>
      <c r="H386" s="273"/>
      <c r="I386" s="267"/>
      <c r="J386" s="274"/>
      <c r="K386" s="267"/>
      <c r="M386" s="268" t="s">
        <v>1100</v>
      </c>
      <c r="O386" s="256"/>
    </row>
    <row r="387" spans="1:15" ht="12.75">
      <c r="A387" s="265"/>
      <c r="B387" s="269"/>
      <c r="C387" s="354" t="s">
        <v>2046</v>
      </c>
      <c r="D387" s="355"/>
      <c r="E387" s="270">
        <v>2</v>
      </c>
      <c r="F387" s="271"/>
      <c r="G387" s="272"/>
      <c r="H387" s="273"/>
      <c r="I387" s="267"/>
      <c r="J387" s="274"/>
      <c r="K387" s="267"/>
      <c r="M387" s="268" t="s">
        <v>2046</v>
      </c>
      <c r="O387" s="256"/>
    </row>
    <row r="388" spans="1:80" ht="20.4">
      <c r="A388" s="257">
        <v>122</v>
      </c>
      <c r="B388" s="258" t="s">
        <v>2479</v>
      </c>
      <c r="C388" s="259" t="s">
        <v>2480</v>
      </c>
      <c r="D388" s="260" t="s">
        <v>195</v>
      </c>
      <c r="E388" s="261">
        <v>2</v>
      </c>
      <c r="F388" s="261">
        <v>0</v>
      </c>
      <c r="G388" s="262">
        <f>E388*F388</f>
        <v>0</v>
      </c>
      <c r="H388" s="263">
        <v>0.03993</v>
      </c>
      <c r="I388" s="264">
        <f>E388*H388</f>
        <v>0.07986</v>
      </c>
      <c r="J388" s="263">
        <v>0</v>
      </c>
      <c r="K388" s="264">
        <f>E388*J388</f>
        <v>0</v>
      </c>
      <c r="O388" s="256">
        <v>2</v>
      </c>
      <c r="AA388" s="229">
        <v>1</v>
      </c>
      <c r="AB388" s="229">
        <v>0</v>
      </c>
      <c r="AC388" s="229">
        <v>0</v>
      </c>
      <c r="AZ388" s="229">
        <v>2</v>
      </c>
      <c r="BA388" s="229">
        <f>IF(AZ388=1,G388,0)</f>
        <v>0</v>
      </c>
      <c r="BB388" s="229">
        <f>IF(AZ388=2,G388,0)</f>
        <v>0</v>
      </c>
      <c r="BC388" s="229">
        <f>IF(AZ388=3,G388,0)</f>
        <v>0</v>
      </c>
      <c r="BD388" s="229">
        <f>IF(AZ388=4,G388,0)</f>
        <v>0</v>
      </c>
      <c r="BE388" s="229">
        <f>IF(AZ388=5,G388,0)</f>
        <v>0</v>
      </c>
      <c r="CA388" s="256">
        <v>1</v>
      </c>
      <c r="CB388" s="256">
        <v>0</v>
      </c>
    </row>
    <row r="389" spans="1:15" ht="12.75">
      <c r="A389" s="265"/>
      <c r="B389" s="266"/>
      <c r="C389" s="346" t="s">
        <v>2453</v>
      </c>
      <c r="D389" s="347"/>
      <c r="E389" s="347"/>
      <c r="F389" s="347"/>
      <c r="G389" s="348"/>
      <c r="I389" s="267"/>
      <c r="K389" s="267"/>
      <c r="L389" s="268" t="s">
        <v>2453</v>
      </c>
      <c r="O389" s="256">
        <v>3</v>
      </c>
    </row>
    <row r="390" spans="1:15" ht="12.75">
      <c r="A390" s="265"/>
      <c r="B390" s="269"/>
      <c r="C390" s="354" t="s">
        <v>1884</v>
      </c>
      <c r="D390" s="355"/>
      <c r="E390" s="270">
        <v>2</v>
      </c>
      <c r="F390" s="271"/>
      <c r="G390" s="272"/>
      <c r="H390" s="273"/>
      <c r="I390" s="267"/>
      <c r="J390" s="274"/>
      <c r="K390" s="267"/>
      <c r="M390" s="268" t="s">
        <v>1884</v>
      </c>
      <c r="O390" s="256"/>
    </row>
    <row r="391" spans="1:80" ht="20.4">
      <c r="A391" s="257">
        <v>123</v>
      </c>
      <c r="B391" s="258" t="s">
        <v>2481</v>
      </c>
      <c r="C391" s="259" t="s">
        <v>2482</v>
      </c>
      <c r="D391" s="260" t="s">
        <v>195</v>
      </c>
      <c r="E391" s="261">
        <v>1</v>
      </c>
      <c r="F391" s="261">
        <v>0</v>
      </c>
      <c r="G391" s="262">
        <f>E391*F391</f>
        <v>0</v>
      </c>
      <c r="H391" s="263">
        <v>0.03378</v>
      </c>
      <c r="I391" s="264">
        <f>E391*H391</f>
        <v>0.03378</v>
      </c>
      <c r="J391" s="263">
        <v>0</v>
      </c>
      <c r="K391" s="264">
        <f>E391*J391</f>
        <v>0</v>
      </c>
      <c r="O391" s="256">
        <v>2</v>
      </c>
      <c r="AA391" s="229">
        <v>1</v>
      </c>
      <c r="AB391" s="229">
        <v>7</v>
      </c>
      <c r="AC391" s="229">
        <v>7</v>
      </c>
      <c r="AZ391" s="229">
        <v>2</v>
      </c>
      <c r="BA391" s="229">
        <f>IF(AZ391=1,G391,0)</f>
        <v>0</v>
      </c>
      <c r="BB391" s="229">
        <f>IF(AZ391=2,G391,0)</f>
        <v>0</v>
      </c>
      <c r="BC391" s="229">
        <f>IF(AZ391=3,G391,0)</f>
        <v>0</v>
      </c>
      <c r="BD391" s="229">
        <f>IF(AZ391=4,G391,0)</f>
        <v>0</v>
      </c>
      <c r="BE391" s="229">
        <f>IF(AZ391=5,G391,0)</f>
        <v>0</v>
      </c>
      <c r="CA391" s="256">
        <v>1</v>
      </c>
      <c r="CB391" s="256">
        <v>7</v>
      </c>
    </row>
    <row r="392" spans="1:15" ht="12.75">
      <c r="A392" s="265"/>
      <c r="B392" s="266"/>
      <c r="C392" s="346" t="s">
        <v>2453</v>
      </c>
      <c r="D392" s="347"/>
      <c r="E392" s="347"/>
      <c r="F392" s="347"/>
      <c r="G392" s="348"/>
      <c r="I392" s="267"/>
      <c r="K392" s="267"/>
      <c r="L392" s="268" t="s">
        <v>2453</v>
      </c>
      <c r="O392" s="256">
        <v>3</v>
      </c>
    </row>
    <row r="393" spans="1:15" ht="12.75">
      <c r="A393" s="265"/>
      <c r="B393" s="269"/>
      <c r="C393" s="354" t="s">
        <v>1107</v>
      </c>
      <c r="D393" s="355"/>
      <c r="E393" s="270">
        <v>1</v>
      </c>
      <c r="F393" s="271"/>
      <c r="G393" s="272"/>
      <c r="H393" s="273"/>
      <c r="I393" s="267"/>
      <c r="J393" s="274"/>
      <c r="K393" s="267"/>
      <c r="M393" s="268" t="s">
        <v>1107</v>
      </c>
      <c r="O393" s="256"/>
    </row>
    <row r="394" spans="1:80" ht="12.75">
      <c r="A394" s="257">
        <v>124</v>
      </c>
      <c r="B394" s="258" t="s">
        <v>2483</v>
      </c>
      <c r="C394" s="259" t="s">
        <v>2484</v>
      </c>
      <c r="D394" s="260" t="s">
        <v>114</v>
      </c>
      <c r="E394" s="261">
        <v>1</v>
      </c>
      <c r="F394" s="261">
        <v>0</v>
      </c>
      <c r="G394" s="262">
        <f>E394*F394</f>
        <v>0</v>
      </c>
      <c r="H394" s="263">
        <v>0.00117</v>
      </c>
      <c r="I394" s="264">
        <f>E394*H394</f>
        <v>0.00117</v>
      </c>
      <c r="J394" s="263">
        <v>0</v>
      </c>
      <c r="K394" s="264">
        <f>E394*J394</f>
        <v>0</v>
      </c>
      <c r="O394" s="256">
        <v>2</v>
      </c>
      <c r="AA394" s="229">
        <v>1</v>
      </c>
      <c r="AB394" s="229">
        <v>7</v>
      </c>
      <c r="AC394" s="229">
        <v>7</v>
      </c>
      <c r="AZ394" s="229">
        <v>2</v>
      </c>
      <c r="BA394" s="229">
        <f>IF(AZ394=1,G394,0)</f>
        <v>0</v>
      </c>
      <c r="BB394" s="229">
        <f>IF(AZ394=2,G394,0)</f>
        <v>0</v>
      </c>
      <c r="BC394" s="229">
        <f>IF(AZ394=3,G394,0)</f>
        <v>0</v>
      </c>
      <c r="BD394" s="229">
        <f>IF(AZ394=4,G394,0)</f>
        <v>0</v>
      </c>
      <c r="BE394" s="229">
        <f>IF(AZ394=5,G394,0)</f>
        <v>0</v>
      </c>
      <c r="CA394" s="256">
        <v>1</v>
      </c>
      <c r="CB394" s="256">
        <v>7</v>
      </c>
    </row>
    <row r="395" spans="1:15" ht="12.75">
      <c r="A395" s="265"/>
      <c r="B395" s="266"/>
      <c r="C395" s="346" t="s">
        <v>2485</v>
      </c>
      <c r="D395" s="347"/>
      <c r="E395" s="347"/>
      <c r="F395" s="347"/>
      <c r="G395" s="348"/>
      <c r="I395" s="267"/>
      <c r="K395" s="267"/>
      <c r="L395" s="268" t="s">
        <v>2485</v>
      </c>
      <c r="O395" s="256">
        <v>3</v>
      </c>
    </row>
    <row r="396" spans="1:80" ht="12.75">
      <c r="A396" s="257">
        <v>125</v>
      </c>
      <c r="B396" s="258" t="s">
        <v>2486</v>
      </c>
      <c r="C396" s="259" t="s">
        <v>2487</v>
      </c>
      <c r="D396" s="260" t="s">
        <v>195</v>
      </c>
      <c r="E396" s="261">
        <v>4</v>
      </c>
      <c r="F396" s="261">
        <v>0</v>
      </c>
      <c r="G396" s="262">
        <f>E396*F396</f>
        <v>0</v>
      </c>
      <c r="H396" s="263">
        <v>2E-05</v>
      </c>
      <c r="I396" s="264">
        <f>E396*H396</f>
        <v>8E-05</v>
      </c>
      <c r="J396" s="263">
        <v>0</v>
      </c>
      <c r="K396" s="264">
        <f>E396*J396</f>
        <v>0</v>
      </c>
      <c r="O396" s="256">
        <v>2</v>
      </c>
      <c r="AA396" s="229">
        <v>1</v>
      </c>
      <c r="AB396" s="229">
        <v>7</v>
      </c>
      <c r="AC396" s="229">
        <v>7</v>
      </c>
      <c r="AZ396" s="229">
        <v>2</v>
      </c>
      <c r="BA396" s="229">
        <f>IF(AZ396=1,G396,0)</f>
        <v>0</v>
      </c>
      <c r="BB396" s="229">
        <f>IF(AZ396=2,G396,0)</f>
        <v>0</v>
      </c>
      <c r="BC396" s="229">
        <f>IF(AZ396=3,G396,0)</f>
        <v>0</v>
      </c>
      <c r="BD396" s="229">
        <f>IF(AZ396=4,G396,0)</f>
        <v>0</v>
      </c>
      <c r="BE396" s="229">
        <f>IF(AZ396=5,G396,0)</f>
        <v>0</v>
      </c>
      <c r="CA396" s="256">
        <v>1</v>
      </c>
      <c r="CB396" s="256">
        <v>7</v>
      </c>
    </row>
    <row r="397" spans="1:15" ht="12.75">
      <c r="A397" s="265"/>
      <c r="B397" s="266"/>
      <c r="C397" s="346" t="s">
        <v>2485</v>
      </c>
      <c r="D397" s="347"/>
      <c r="E397" s="347"/>
      <c r="F397" s="347"/>
      <c r="G397" s="348"/>
      <c r="I397" s="267"/>
      <c r="K397" s="267"/>
      <c r="L397" s="268" t="s">
        <v>2485</v>
      </c>
      <c r="O397" s="256">
        <v>3</v>
      </c>
    </row>
    <row r="398" spans="1:15" ht="12.75">
      <c r="A398" s="265"/>
      <c r="B398" s="269"/>
      <c r="C398" s="354" t="s">
        <v>230</v>
      </c>
      <c r="D398" s="355"/>
      <c r="E398" s="270">
        <v>1</v>
      </c>
      <c r="F398" s="271"/>
      <c r="G398" s="272"/>
      <c r="H398" s="273"/>
      <c r="I398" s="267"/>
      <c r="J398" s="274"/>
      <c r="K398" s="267"/>
      <c r="M398" s="268" t="s">
        <v>230</v>
      </c>
      <c r="O398" s="256"/>
    </row>
    <row r="399" spans="1:15" ht="12.75">
      <c r="A399" s="265"/>
      <c r="B399" s="269"/>
      <c r="C399" s="354" t="s">
        <v>2046</v>
      </c>
      <c r="D399" s="355"/>
      <c r="E399" s="270">
        <v>2</v>
      </c>
      <c r="F399" s="271"/>
      <c r="G399" s="272"/>
      <c r="H399" s="273"/>
      <c r="I399" s="267"/>
      <c r="J399" s="274"/>
      <c r="K399" s="267"/>
      <c r="M399" s="268" t="s">
        <v>2046</v>
      </c>
      <c r="O399" s="256"/>
    </row>
    <row r="400" spans="1:15" ht="12.75">
      <c r="A400" s="265"/>
      <c r="B400" s="269"/>
      <c r="C400" s="354" t="s">
        <v>1894</v>
      </c>
      <c r="D400" s="355"/>
      <c r="E400" s="270">
        <v>1</v>
      </c>
      <c r="F400" s="271"/>
      <c r="G400" s="272"/>
      <c r="H400" s="273"/>
      <c r="I400" s="267"/>
      <c r="J400" s="274"/>
      <c r="K400" s="267"/>
      <c r="M400" s="268" t="s">
        <v>1894</v>
      </c>
      <c r="O400" s="256"/>
    </row>
    <row r="401" spans="1:80" ht="12.75">
      <c r="A401" s="257">
        <v>126</v>
      </c>
      <c r="B401" s="258" t="s">
        <v>2488</v>
      </c>
      <c r="C401" s="259" t="s">
        <v>2489</v>
      </c>
      <c r="D401" s="260" t="s">
        <v>195</v>
      </c>
      <c r="E401" s="261">
        <v>55</v>
      </c>
      <c r="F401" s="261">
        <v>0</v>
      </c>
      <c r="G401" s="262">
        <f>E401*F401</f>
        <v>0</v>
      </c>
      <c r="H401" s="263">
        <v>0</v>
      </c>
      <c r="I401" s="264">
        <f>E401*H401</f>
        <v>0</v>
      </c>
      <c r="J401" s="263">
        <v>0</v>
      </c>
      <c r="K401" s="264">
        <f>E401*J401</f>
        <v>0</v>
      </c>
      <c r="O401" s="256">
        <v>2</v>
      </c>
      <c r="AA401" s="229">
        <v>1</v>
      </c>
      <c r="AB401" s="229">
        <v>7</v>
      </c>
      <c r="AC401" s="229">
        <v>7</v>
      </c>
      <c r="AZ401" s="229">
        <v>2</v>
      </c>
      <c r="BA401" s="229">
        <f>IF(AZ401=1,G401,0)</f>
        <v>0</v>
      </c>
      <c r="BB401" s="229">
        <f>IF(AZ401=2,G401,0)</f>
        <v>0</v>
      </c>
      <c r="BC401" s="229">
        <f>IF(AZ401=3,G401,0)</f>
        <v>0</v>
      </c>
      <c r="BD401" s="229">
        <f>IF(AZ401=4,G401,0)</f>
        <v>0</v>
      </c>
      <c r="BE401" s="229">
        <f>IF(AZ401=5,G401,0)</f>
        <v>0</v>
      </c>
      <c r="CA401" s="256">
        <v>1</v>
      </c>
      <c r="CB401" s="256">
        <v>7</v>
      </c>
    </row>
    <row r="402" spans="1:80" ht="12.75">
      <c r="A402" s="257">
        <v>127</v>
      </c>
      <c r="B402" s="258" t="s">
        <v>2490</v>
      </c>
      <c r="C402" s="259" t="s">
        <v>2491</v>
      </c>
      <c r="D402" s="260" t="s">
        <v>195</v>
      </c>
      <c r="E402" s="261">
        <v>40</v>
      </c>
      <c r="F402" s="261">
        <v>0</v>
      </c>
      <c r="G402" s="262">
        <f>E402*F402</f>
        <v>0</v>
      </c>
      <c r="H402" s="263">
        <v>1E-05</v>
      </c>
      <c r="I402" s="264">
        <f>E402*H402</f>
        <v>0.0004</v>
      </c>
      <c r="J402" s="263">
        <v>-0.00075</v>
      </c>
      <c r="K402" s="264">
        <f>E402*J402</f>
        <v>-0.03</v>
      </c>
      <c r="O402" s="256">
        <v>2</v>
      </c>
      <c r="AA402" s="229">
        <v>1</v>
      </c>
      <c r="AB402" s="229">
        <v>7</v>
      </c>
      <c r="AC402" s="229">
        <v>7</v>
      </c>
      <c r="AZ402" s="229">
        <v>2</v>
      </c>
      <c r="BA402" s="229">
        <f>IF(AZ402=1,G402,0)</f>
        <v>0</v>
      </c>
      <c r="BB402" s="229">
        <f>IF(AZ402=2,G402,0)</f>
        <v>0</v>
      </c>
      <c r="BC402" s="229">
        <f>IF(AZ402=3,G402,0)</f>
        <v>0</v>
      </c>
      <c r="BD402" s="229">
        <f>IF(AZ402=4,G402,0)</f>
        <v>0</v>
      </c>
      <c r="BE402" s="229">
        <f>IF(AZ402=5,G402,0)</f>
        <v>0</v>
      </c>
      <c r="CA402" s="256">
        <v>1</v>
      </c>
      <c r="CB402" s="256">
        <v>7</v>
      </c>
    </row>
    <row r="403" spans="1:15" ht="12.75">
      <c r="A403" s="265"/>
      <c r="B403" s="269"/>
      <c r="C403" s="354" t="s">
        <v>2492</v>
      </c>
      <c r="D403" s="355"/>
      <c r="E403" s="270">
        <v>40</v>
      </c>
      <c r="F403" s="271"/>
      <c r="G403" s="272"/>
      <c r="H403" s="273"/>
      <c r="I403" s="267"/>
      <c r="J403" s="274"/>
      <c r="K403" s="267"/>
      <c r="M403" s="268" t="s">
        <v>2492</v>
      </c>
      <c r="O403" s="256"/>
    </row>
    <row r="404" spans="1:80" ht="12.75">
      <c r="A404" s="257">
        <v>128</v>
      </c>
      <c r="B404" s="258" t="s">
        <v>2493</v>
      </c>
      <c r="C404" s="259" t="s">
        <v>2494</v>
      </c>
      <c r="D404" s="260" t="s">
        <v>137</v>
      </c>
      <c r="E404" s="261">
        <v>96</v>
      </c>
      <c r="F404" s="261">
        <v>0</v>
      </c>
      <c r="G404" s="262">
        <f>E404*F404</f>
        <v>0</v>
      </c>
      <c r="H404" s="263">
        <v>0</v>
      </c>
      <c r="I404" s="264">
        <f>E404*H404</f>
        <v>0</v>
      </c>
      <c r="J404" s="263">
        <v>0</v>
      </c>
      <c r="K404" s="264">
        <f>E404*J404</f>
        <v>0</v>
      </c>
      <c r="O404" s="256">
        <v>2</v>
      </c>
      <c r="AA404" s="229">
        <v>1</v>
      </c>
      <c r="AB404" s="229">
        <v>7</v>
      </c>
      <c r="AC404" s="229">
        <v>7</v>
      </c>
      <c r="AZ404" s="229">
        <v>2</v>
      </c>
      <c r="BA404" s="229">
        <f>IF(AZ404=1,G404,0)</f>
        <v>0</v>
      </c>
      <c r="BB404" s="229">
        <f>IF(AZ404=2,G404,0)</f>
        <v>0</v>
      </c>
      <c r="BC404" s="229">
        <f>IF(AZ404=3,G404,0)</f>
        <v>0</v>
      </c>
      <c r="BD404" s="229">
        <f>IF(AZ404=4,G404,0)</f>
        <v>0</v>
      </c>
      <c r="BE404" s="229">
        <f>IF(AZ404=5,G404,0)</f>
        <v>0</v>
      </c>
      <c r="CA404" s="256">
        <v>1</v>
      </c>
      <c r="CB404" s="256">
        <v>7</v>
      </c>
    </row>
    <row r="405" spans="1:80" ht="20.4">
      <c r="A405" s="257">
        <v>129</v>
      </c>
      <c r="B405" s="258" t="s">
        <v>2495</v>
      </c>
      <c r="C405" s="259" t="s">
        <v>2496</v>
      </c>
      <c r="D405" s="260" t="s">
        <v>195</v>
      </c>
      <c r="E405" s="261">
        <v>4</v>
      </c>
      <c r="F405" s="261">
        <v>0</v>
      </c>
      <c r="G405" s="262">
        <f>E405*F405</f>
        <v>0</v>
      </c>
      <c r="H405" s="263">
        <v>0.0071</v>
      </c>
      <c r="I405" s="264">
        <f>E405*H405</f>
        <v>0.0284</v>
      </c>
      <c r="J405" s="263"/>
      <c r="K405" s="264">
        <f>E405*J405</f>
        <v>0</v>
      </c>
      <c r="O405" s="256">
        <v>2</v>
      </c>
      <c r="AA405" s="229">
        <v>3</v>
      </c>
      <c r="AB405" s="229">
        <v>7</v>
      </c>
      <c r="AC405" s="229">
        <v>484518109</v>
      </c>
      <c r="AZ405" s="229">
        <v>2</v>
      </c>
      <c r="BA405" s="229">
        <f>IF(AZ405=1,G405,0)</f>
        <v>0</v>
      </c>
      <c r="BB405" s="229">
        <f>IF(AZ405=2,G405,0)</f>
        <v>0</v>
      </c>
      <c r="BC405" s="229">
        <f>IF(AZ405=3,G405,0)</f>
        <v>0</v>
      </c>
      <c r="BD405" s="229">
        <f>IF(AZ405=4,G405,0)</f>
        <v>0</v>
      </c>
      <c r="BE405" s="229">
        <f>IF(AZ405=5,G405,0)</f>
        <v>0</v>
      </c>
      <c r="CA405" s="256">
        <v>3</v>
      </c>
      <c r="CB405" s="256">
        <v>7</v>
      </c>
    </row>
    <row r="406" spans="1:15" ht="12.75">
      <c r="A406" s="265"/>
      <c r="B406" s="269"/>
      <c r="C406" s="354" t="s">
        <v>230</v>
      </c>
      <c r="D406" s="355"/>
      <c r="E406" s="270">
        <v>1</v>
      </c>
      <c r="F406" s="271"/>
      <c r="G406" s="272"/>
      <c r="H406" s="273"/>
      <c r="I406" s="267"/>
      <c r="J406" s="274"/>
      <c r="K406" s="267"/>
      <c r="M406" s="268" t="s">
        <v>230</v>
      </c>
      <c r="O406" s="256"/>
    </row>
    <row r="407" spans="1:15" ht="12.75">
      <c r="A407" s="265"/>
      <c r="B407" s="269"/>
      <c r="C407" s="354" t="s">
        <v>2046</v>
      </c>
      <c r="D407" s="355"/>
      <c r="E407" s="270">
        <v>2</v>
      </c>
      <c r="F407" s="271"/>
      <c r="G407" s="272"/>
      <c r="H407" s="273"/>
      <c r="I407" s="267"/>
      <c r="J407" s="274"/>
      <c r="K407" s="267"/>
      <c r="M407" s="268" t="s">
        <v>2046</v>
      </c>
      <c r="O407" s="256"/>
    </row>
    <row r="408" spans="1:15" ht="12.75">
      <c r="A408" s="265"/>
      <c r="B408" s="269"/>
      <c r="C408" s="354" t="s">
        <v>1894</v>
      </c>
      <c r="D408" s="355"/>
      <c r="E408" s="270">
        <v>1</v>
      </c>
      <c r="F408" s="271"/>
      <c r="G408" s="272"/>
      <c r="H408" s="273"/>
      <c r="I408" s="267"/>
      <c r="J408" s="274"/>
      <c r="K408" s="267"/>
      <c r="M408" s="268" t="s">
        <v>1894</v>
      </c>
      <c r="O408" s="256"/>
    </row>
    <row r="409" spans="1:80" ht="12.75">
      <c r="A409" s="257">
        <v>130</v>
      </c>
      <c r="B409" s="258" t="s">
        <v>2497</v>
      </c>
      <c r="C409" s="259" t="s">
        <v>2498</v>
      </c>
      <c r="D409" s="260" t="s">
        <v>166</v>
      </c>
      <c r="E409" s="261">
        <v>1.21438</v>
      </c>
      <c r="F409" s="261">
        <v>0</v>
      </c>
      <c r="G409" s="262">
        <f>E409*F409</f>
        <v>0</v>
      </c>
      <c r="H409" s="263">
        <v>0</v>
      </c>
      <c r="I409" s="264">
        <f>E409*H409</f>
        <v>0</v>
      </c>
      <c r="J409" s="263"/>
      <c r="K409" s="264">
        <f>E409*J409</f>
        <v>0</v>
      </c>
      <c r="O409" s="256">
        <v>2</v>
      </c>
      <c r="AA409" s="229">
        <v>7</v>
      </c>
      <c r="AB409" s="229">
        <v>1001</v>
      </c>
      <c r="AC409" s="229">
        <v>5</v>
      </c>
      <c r="AZ409" s="229">
        <v>2</v>
      </c>
      <c r="BA409" s="229">
        <f>IF(AZ409=1,G409,0)</f>
        <v>0</v>
      </c>
      <c r="BB409" s="229">
        <f>IF(AZ409=2,G409,0)</f>
        <v>0</v>
      </c>
      <c r="BC409" s="229">
        <f>IF(AZ409=3,G409,0)</f>
        <v>0</v>
      </c>
      <c r="BD409" s="229">
        <f>IF(AZ409=4,G409,0)</f>
        <v>0</v>
      </c>
      <c r="BE409" s="229">
        <f>IF(AZ409=5,G409,0)</f>
        <v>0</v>
      </c>
      <c r="CA409" s="256">
        <v>7</v>
      </c>
      <c r="CB409" s="256">
        <v>1001</v>
      </c>
    </row>
    <row r="410" spans="1:57" ht="12.75">
      <c r="A410" s="275"/>
      <c r="B410" s="276" t="s">
        <v>101</v>
      </c>
      <c r="C410" s="277" t="s">
        <v>2445</v>
      </c>
      <c r="D410" s="278"/>
      <c r="E410" s="279"/>
      <c r="F410" s="280"/>
      <c r="G410" s="281">
        <f>SUM(G339:G409)</f>
        <v>0</v>
      </c>
      <c r="H410" s="282"/>
      <c r="I410" s="283">
        <f>SUM(I339:I409)</f>
        <v>1.2143799999999998</v>
      </c>
      <c r="J410" s="282"/>
      <c r="K410" s="283">
        <f>SUM(K339:K409)</f>
        <v>-2.3148</v>
      </c>
      <c r="O410" s="256">
        <v>4</v>
      </c>
      <c r="BA410" s="284">
        <f>SUM(BA339:BA409)</f>
        <v>0</v>
      </c>
      <c r="BB410" s="284">
        <f>SUM(BB339:BB409)</f>
        <v>0</v>
      </c>
      <c r="BC410" s="284">
        <f>SUM(BC339:BC409)</f>
        <v>0</v>
      </c>
      <c r="BD410" s="284">
        <f>SUM(BD339:BD409)</f>
        <v>0</v>
      </c>
      <c r="BE410" s="284">
        <f>SUM(BE339:BE409)</f>
        <v>0</v>
      </c>
    </row>
    <row r="411" spans="1:15" ht="12.75">
      <c r="A411" s="246" t="s">
        <v>97</v>
      </c>
      <c r="B411" s="247" t="s">
        <v>1603</v>
      </c>
      <c r="C411" s="248" t="s">
        <v>1604</v>
      </c>
      <c r="D411" s="249"/>
      <c r="E411" s="250"/>
      <c r="F411" s="250"/>
      <c r="G411" s="251"/>
      <c r="H411" s="252"/>
      <c r="I411" s="253"/>
      <c r="J411" s="254"/>
      <c r="K411" s="255"/>
      <c r="O411" s="256">
        <v>1</v>
      </c>
    </row>
    <row r="412" spans="1:80" ht="12.75">
      <c r="A412" s="257">
        <v>131</v>
      </c>
      <c r="B412" s="258" t="s">
        <v>2499</v>
      </c>
      <c r="C412" s="259" t="s">
        <v>2500</v>
      </c>
      <c r="D412" s="260" t="s">
        <v>179</v>
      </c>
      <c r="E412" s="261">
        <v>20</v>
      </c>
      <c r="F412" s="261">
        <v>0</v>
      </c>
      <c r="G412" s="262">
        <f>E412*F412</f>
        <v>0</v>
      </c>
      <c r="H412" s="263">
        <v>8E-05</v>
      </c>
      <c r="I412" s="264">
        <f>E412*H412</f>
        <v>0.0016</v>
      </c>
      <c r="J412" s="263">
        <v>0</v>
      </c>
      <c r="K412" s="264">
        <f>E412*J412</f>
        <v>0</v>
      </c>
      <c r="O412" s="256">
        <v>2</v>
      </c>
      <c r="AA412" s="229">
        <v>1</v>
      </c>
      <c r="AB412" s="229">
        <v>7</v>
      </c>
      <c r="AC412" s="229">
        <v>7</v>
      </c>
      <c r="AZ412" s="229">
        <v>2</v>
      </c>
      <c r="BA412" s="229">
        <f>IF(AZ412=1,G412,0)</f>
        <v>0</v>
      </c>
      <c r="BB412" s="229">
        <f>IF(AZ412=2,G412,0)</f>
        <v>0</v>
      </c>
      <c r="BC412" s="229">
        <f>IF(AZ412=3,G412,0)</f>
        <v>0</v>
      </c>
      <c r="BD412" s="229">
        <f>IF(AZ412=4,G412,0)</f>
        <v>0</v>
      </c>
      <c r="BE412" s="229">
        <f>IF(AZ412=5,G412,0)</f>
        <v>0</v>
      </c>
      <c r="CA412" s="256">
        <v>1</v>
      </c>
      <c r="CB412" s="256">
        <v>7</v>
      </c>
    </row>
    <row r="413" spans="1:15" ht="12.75">
      <c r="A413" s="265"/>
      <c r="B413" s="269"/>
      <c r="C413" s="354" t="s">
        <v>1772</v>
      </c>
      <c r="D413" s="355"/>
      <c r="E413" s="270">
        <v>20</v>
      </c>
      <c r="F413" s="271"/>
      <c r="G413" s="272"/>
      <c r="H413" s="273"/>
      <c r="I413" s="267"/>
      <c r="J413" s="274"/>
      <c r="K413" s="267"/>
      <c r="M413" s="268">
        <v>20</v>
      </c>
      <c r="O413" s="256"/>
    </row>
    <row r="414" spans="1:57" ht="12.75">
      <c r="A414" s="275"/>
      <c r="B414" s="276" t="s">
        <v>101</v>
      </c>
      <c r="C414" s="277" t="s">
        <v>1605</v>
      </c>
      <c r="D414" s="278"/>
      <c r="E414" s="279"/>
      <c r="F414" s="280"/>
      <c r="G414" s="281">
        <f>SUM(G411:G413)</f>
        <v>0</v>
      </c>
      <c r="H414" s="282"/>
      <c r="I414" s="283">
        <f>SUM(I411:I413)</f>
        <v>0.0016</v>
      </c>
      <c r="J414" s="282"/>
      <c r="K414" s="283">
        <f>SUM(K411:K413)</f>
        <v>0</v>
      </c>
      <c r="O414" s="256">
        <v>4</v>
      </c>
      <c r="BA414" s="284">
        <f>SUM(BA411:BA413)</f>
        <v>0</v>
      </c>
      <c r="BB414" s="284">
        <f>SUM(BB411:BB413)</f>
        <v>0</v>
      </c>
      <c r="BC414" s="284">
        <f>SUM(BC411:BC413)</f>
        <v>0</v>
      </c>
      <c r="BD414" s="284">
        <f>SUM(BD411:BD413)</f>
        <v>0</v>
      </c>
      <c r="BE414" s="284">
        <f>SUM(BE411:BE413)</f>
        <v>0</v>
      </c>
    </row>
    <row r="415" spans="1:15" ht="12.75">
      <c r="A415" s="246" t="s">
        <v>97</v>
      </c>
      <c r="B415" s="247" t="s">
        <v>1747</v>
      </c>
      <c r="C415" s="248" t="s">
        <v>1748</v>
      </c>
      <c r="D415" s="249"/>
      <c r="E415" s="250"/>
      <c r="F415" s="250"/>
      <c r="G415" s="251"/>
      <c r="H415" s="252"/>
      <c r="I415" s="253"/>
      <c r="J415" s="254"/>
      <c r="K415" s="255"/>
      <c r="O415" s="256">
        <v>1</v>
      </c>
    </row>
    <row r="416" spans="1:80" ht="12.75">
      <c r="A416" s="257">
        <v>132</v>
      </c>
      <c r="B416" s="258" t="s">
        <v>2501</v>
      </c>
      <c r="C416" s="259" t="s">
        <v>2502</v>
      </c>
      <c r="D416" s="260" t="s">
        <v>195</v>
      </c>
      <c r="E416" s="261">
        <v>1</v>
      </c>
      <c r="F416" s="261">
        <v>0</v>
      </c>
      <c r="G416" s="262">
        <f>E416*F416</f>
        <v>0</v>
      </c>
      <c r="H416" s="263">
        <v>1E-05</v>
      </c>
      <c r="I416" s="264">
        <f>E416*H416</f>
        <v>1E-05</v>
      </c>
      <c r="J416" s="263">
        <v>0</v>
      </c>
      <c r="K416" s="264">
        <f>E416*J416</f>
        <v>0</v>
      </c>
      <c r="O416" s="256">
        <v>2</v>
      </c>
      <c r="AA416" s="229">
        <v>1</v>
      </c>
      <c r="AB416" s="229">
        <v>9</v>
      </c>
      <c r="AC416" s="229">
        <v>9</v>
      </c>
      <c r="AZ416" s="229">
        <v>4</v>
      </c>
      <c r="BA416" s="229">
        <f>IF(AZ416=1,G416,0)</f>
        <v>0</v>
      </c>
      <c r="BB416" s="229">
        <f>IF(AZ416=2,G416,0)</f>
        <v>0</v>
      </c>
      <c r="BC416" s="229">
        <f>IF(AZ416=3,G416,0)</f>
        <v>0</v>
      </c>
      <c r="BD416" s="229">
        <f>IF(AZ416=4,G416,0)</f>
        <v>0</v>
      </c>
      <c r="BE416" s="229">
        <f>IF(AZ416=5,G416,0)</f>
        <v>0</v>
      </c>
      <c r="CA416" s="256">
        <v>1</v>
      </c>
      <c r="CB416" s="256">
        <v>9</v>
      </c>
    </row>
    <row r="417" spans="1:57" ht="12.75">
      <c r="A417" s="275"/>
      <c r="B417" s="276" t="s">
        <v>101</v>
      </c>
      <c r="C417" s="277" t="s">
        <v>1749</v>
      </c>
      <c r="D417" s="278"/>
      <c r="E417" s="279"/>
      <c r="F417" s="280"/>
      <c r="G417" s="281">
        <f>SUM(G415:G416)</f>
        <v>0</v>
      </c>
      <c r="H417" s="282"/>
      <c r="I417" s="283">
        <f>SUM(I415:I416)</f>
        <v>1E-05</v>
      </c>
      <c r="J417" s="282"/>
      <c r="K417" s="283">
        <f>SUM(K415:K416)</f>
        <v>0</v>
      </c>
      <c r="O417" s="256">
        <v>4</v>
      </c>
      <c r="BA417" s="284">
        <f>SUM(BA415:BA416)</f>
        <v>0</v>
      </c>
      <c r="BB417" s="284">
        <f>SUM(BB415:BB416)</f>
        <v>0</v>
      </c>
      <c r="BC417" s="284">
        <f>SUM(BC415:BC416)</f>
        <v>0</v>
      </c>
      <c r="BD417" s="284">
        <f>SUM(BD415:BD416)</f>
        <v>0</v>
      </c>
      <c r="BE417" s="284">
        <f>SUM(BE415:BE416)</f>
        <v>0</v>
      </c>
    </row>
    <row r="418" spans="1:15" ht="12.75">
      <c r="A418" s="246" t="s">
        <v>97</v>
      </c>
      <c r="B418" s="247" t="s">
        <v>1779</v>
      </c>
      <c r="C418" s="248" t="s">
        <v>1780</v>
      </c>
      <c r="D418" s="249"/>
      <c r="E418" s="250"/>
      <c r="F418" s="250"/>
      <c r="G418" s="251"/>
      <c r="H418" s="252"/>
      <c r="I418" s="253"/>
      <c r="J418" s="254"/>
      <c r="K418" s="255"/>
      <c r="O418" s="256">
        <v>1</v>
      </c>
    </row>
    <row r="419" spans="1:80" ht="12.75">
      <c r="A419" s="257">
        <v>133</v>
      </c>
      <c r="B419" s="258" t="s">
        <v>1782</v>
      </c>
      <c r="C419" s="259" t="s">
        <v>1783</v>
      </c>
      <c r="D419" s="260" t="s">
        <v>166</v>
      </c>
      <c r="E419" s="261">
        <v>7.22722</v>
      </c>
      <c r="F419" s="261">
        <v>0</v>
      </c>
      <c r="G419" s="262">
        <f aca="true" t="shared" si="8" ref="G419:G426">E419*F419</f>
        <v>0</v>
      </c>
      <c r="H419" s="263">
        <v>0</v>
      </c>
      <c r="I419" s="264">
        <f aca="true" t="shared" si="9" ref="I419:I426">E419*H419</f>
        <v>0</v>
      </c>
      <c r="J419" s="263"/>
      <c r="K419" s="264">
        <f aca="true" t="shared" si="10" ref="K419:K426">E419*J419</f>
        <v>0</v>
      </c>
      <c r="O419" s="256">
        <v>2</v>
      </c>
      <c r="AA419" s="229">
        <v>8</v>
      </c>
      <c r="AB419" s="229">
        <v>0</v>
      </c>
      <c r="AC419" s="229">
        <v>3</v>
      </c>
      <c r="AZ419" s="229">
        <v>1</v>
      </c>
      <c r="BA419" s="229">
        <f aca="true" t="shared" si="11" ref="BA419:BA426">IF(AZ419=1,G419,0)</f>
        <v>0</v>
      </c>
      <c r="BB419" s="229">
        <f aca="true" t="shared" si="12" ref="BB419:BB426">IF(AZ419=2,G419,0)</f>
        <v>0</v>
      </c>
      <c r="BC419" s="229">
        <f aca="true" t="shared" si="13" ref="BC419:BC426">IF(AZ419=3,G419,0)</f>
        <v>0</v>
      </c>
      <c r="BD419" s="229">
        <f aca="true" t="shared" si="14" ref="BD419:BD426">IF(AZ419=4,G419,0)</f>
        <v>0</v>
      </c>
      <c r="BE419" s="229">
        <f aca="true" t="shared" si="15" ref="BE419:BE426">IF(AZ419=5,G419,0)</f>
        <v>0</v>
      </c>
      <c r="CA419" s="256">
        <v>8</v>
      </c>
      <c r="CB419" s="256">
        <v>0</v>
      </c>
    </row>
    <row r="420" spans="1:80" ht="12.75">
      <c r="A420" s="257">
        <v>134</v>
      </c>
      <c r="B420" s="258" t="s">
        <v>1784</v>
      </c>
      <c r="C420" s="259" t="s">
        <v>1785</v>
      </c>
      <c r="D420" s="260" t="s">
        <v>166</v>
      </c>
      <c r="E420" s="261">
        <v>7.22722</v>
      </c>
      <c r="F420" s="261">
        <v>0</v>
      </c>
      <c r="G420" s="262">
        <f t="shared" si="8"/>
        <v>0</v>
      </c>
      <c r="H420" s="263">
        <v>0</v>
      </c>
      <c r="I420" s="264">
        <f t="shared" si="9"/>
        <v>0</v>
      </c>
      <c r="J420" s="263"/>
      <c r="K420" s="264">
        <f t="shared" si="10"/>
        <v>0</v>
      </c>
      <c r="O420" s="256">
        <v>2</v>
      </c>
      <c r="AA420" s="229">
        <v>8</v>
      </c>
      <c r="AB420" s="229">
        <v>0</v>
      </c>
      <c r="AC420" s="229">
        <v>3</v>
      </c>
      <c r="AZ420" s="229">
        <v>1</v>
      </c>
      <c r="BA420" s="229">
        <f t="shared" si="11"/>
        <v>0</v>
      </c>
      <c r="BB420" s="229">
        <f t="shared" si="12"/>
        <v>0</v>
      </c>
      <c r="BC420" s="229">
        <f t="shared" si="13"/>
        <v>0</v>
      </c>
      <c r="BD420" s="229">
        <f t="shared" si="14"/>
        <v>0</v>
      </c>
      <c r="BE420" s="229">
        <f t="shared" si="15"/>
        <v>0</v>
      </c>
      <c r="CA420" s="256">
        <v>8</v>
      </c>
      <c r="CB420" s="256">
        <v>0</v>
      </c>
    </row>
    <row r="421" spans="1:80" ht="12.75">
      <c r="A421" s="257">
        <v>135</v>
      </c>
      <c r="B421" s="258" t="s">
        <v>1786</v>
      </c>
      <c r="C421" s="259" t="s">
        <v>1787</v>
      </c>
      <c r="D421" s="260" t="s">
        <v>166</v>
      </c>
      <c r="E421" s="261">
        <v>65.04498</v>
      </c>
      <c r="F421" s="261">
        <v>0</v>
      </c>
      <c r="G421" s="262">
        <f t="shared" si="8"/>
        <v>0</v>
      </c>
      <c r="H421" s="263">
        <v>0</v>
      </c>
      <c r="I421" s="264">
        <f t="shared" si="9"/>
        <v>0</v>
      </c>
      <c r="J421" s="263"/>
      <c r="K421" s="264">
        <f t="shared" si="10"/>
        <v>0</v>
      </c>
      <c r="O421" s="256">
        <v>2</v>
      </c>
      <c r="AA421" s="229">
        <v>8</v>
      </c>
      <c r="AB421" s="229">
        <v>0</v>
      </c>
      <c r="AC421" s="229">
        <v>3</v>
      </c>
      <c r="AZ421" s="229">
        <v>1</v>
      </c>
      <c r="BA421" s="229">
        <f t="shared" si="11"/>
        <v>0</v>
      </c>
      <c r="BB421" s="229">
        <f t="shared" si="12"/>
        <v>0</v>
      </c>
      <c r="BC421" s="229">
        <f t="shared" si="13"/>
        <v>0</v>
      </c>
      <c r="BD421" s="229">
        <f t="shared" si="14"/>
        <v>0</v>
      </c>
      <c r="BE421" s="229">
        <f t="shared" si="15"/>
        <v>0</v>
      </c>
      <c r="CA421" s="256">
        <v>8</v>
      </c>
      <c r="CB421" s="256">
        <v>0</v>
      </c>
    </row>
    <row r="422" spans="1:80" ht="12.75">
      <c r="A422" s="257">
        <v>136</v>
      </c>
      <c r="B422" s="258" t="s">
        <v>1788</v>
      </c>
      <c r="C422" s="259" t="s">
        <v>1789</v>
      </c>
      <c r="D422" s="260" t="s">
        <v>166</v>
      </c>
      <c r="E422" s="261">
        <v>7.22722</v>
      </c>
      <c r="F422" s="261">
        <v>0</v>
      </c>
      <c r="G422" s="262">
        <f t="shared" si="8"/>
        <v>0</v>
      </c>
      <c r="H422" s="263">
        <v>0</v>
      </c>
      <c r="I422" s="264">
        <f t="shared" si="9"/>
        <v>0</v>
      </c>
      <c r="J422" s="263"/>
      <c r="K422" s="264">
        <f t="shared" si="10"/>
        <v>0</v>
      </c>
      <c r="O422" s="256">
        <v>2</v>
      </c>
      <c r="AA422" s="229">
        <v>8</v>
      </c>
      <c r="AB422" s="229">
        <v>0</v>
      </c>
      <c r="AC422" s="229">
        <v>3</v>
      </c>
      <c r="AZ422" s="229">
        <v>1</v>
      </c>
      <c r="BA422" s="229">
        <f t="shared" si="11"/>
        <v>0</v>
      </c>
      <c r="BB422" s="229">
        <f t="shared" si="12"/>
        <v>0</v>
      </c>
      <c r="BC422" s="229">
        <f t="shared" si="13"/>
        <v>0</v>
      </c>
      <c r="BD422" s="229">
        <f t="shared" si="14"/>
        <v>0</v>
      </c>
      <c r="BE422" s="229">
        <f t="shared" si="15"/>
        <v>0</v>
      </c>
      <c r="CA422" s="256">
        <v>8</v>
      </c>
      <c r="CB422" s="256">
        <v>0</v>
      </c>
    </row>
    <row r="423" spans="1:80" ht="12.75">
      <c r="A423" s="257">
        <v>137</v>
      </c>
      <c r="B423" s="258" t="s">
        <v>1790</v>
      </c>
      <c r="C423" s="259" t="s">
        <v>1791</v>
      </c>
      <c r="D423" s="260" t="s">
        <v>166</v>
      </c>
      <c r="E423" s="261">
        <v>7.22722</v>
      </c>
      <c r="F423" s="261">
        <v>0</v>
      </c>
      <c r="G423" s="262">
        <f t="shared" si="8"/>
        <v>0</v>
      </c>
      <c r="H423" s="263">
        <v>0</v>
      </c>
      <c r="I423" s="264">
        <f t="shared" si="9"/>
        <v>0</v>
      </c>
      <c r="J423" s="263"/>
      <c r="K423" s="264">
        <f t="shared" si="10"/>
        <v>0</v>
      </c>
      <c r="O423" s="256">
        <v>2</v>
      </c>
      <c r="AA423" s="229">
        <v>8</v>
      </c>
      <c r="AB423" s="229">
        <v>0</v>
      </c>
      <c r="AC423" s="229">
        <v>3</v>
      </c>
      <c r="AZ423" s="229">
        <v>1</v>
      </c>
      <c r="BA423" s="229">
        <f t="shared" si="11"/>
        <v>0</v>
      </c>
      <c r="BB423" s="229">
        <f t="shared" si="12"/>
        <v>0</v>
      </c>
      <c r="BC423" s="229">
        <f t="shared" si="13"/>
        <v>0</v>
      </c>
      <c r="BD423" s="229">
        <f t="shared" si="14"/>
        <v>0</v>
      </c>
      <c r="BE423" s="229">
        <f t="shared" si="15"/>
        <v>0</v>
      </c>
      <c r="CA423" s="256">
        <v>8</v>
      </c>
      <c r="CB423" s="256">
        <v>0</v>
      </c>
    </row>
    <row r="424" spans="1:80" ht="12.75">
      <c r="A424" s="257">
        <v>138</v>
      </c>
      <c r="B424" s="258" t="s">
        <v>1792</v>
      </c>
      <c r="C424" s="259" t="s">
        <v>1793</v>
      </c>
      <c r="D424" s="260" t="s">
        <v>166</v>
      </c>
      <c r="E424" s="261">
        <v>7.22722</v>
      </c>
      <c r="F424" s="261">
        <v>0</v>
      </c>
      <c r="G424" s="262">
        <f t="shared" si="8"/>
        <v>0</v>
      </c>
      <c r="H424" s="263">
        <v>0</v>
      </c>
      <c r="I424" s="264">
        <f t="shared" si="9"/>
        <v>0</v>
      </c>
      <c r="J424" s="263"/>
      <c r="K424" s="264">
        <f t="shared" si="10"/>
        <v>0</v>
      </c>
      <c r="O424" s="256">
        <v>2</v>
      </c>
      <c r="AA424" s="229">
        <v>8</v>
      </c>
      <c r="AB424" s="229">
        <v>0</v>
      </c>
      <c r="AC424" s="229">
        <v>3</v>
      </c>
      <c r="AZ424" s="229">
        <v>1</v>
      </c>
      <c r="BA424" s="229">
        <f t="shared" si="11"/>
        <v>0</v>
      </c>
      <c r="BB424" s="229">
        <f t="shared" si="12"/>
        <v>0</v>
      </c>
      <c r="BC424" s="229">
        <f t="shared" si="13"/>
        <v>0</v>
      </c>
      <c r="BD424" s="229">
        <f t="shared" si="14"/>
        <v>0</v>
      </c>
      <c r="BE424" s="229">
        <f t="shared" si="15"/>
        <v>0</v>
      </c>
      <c r="CA424" s="256">
        <v>8</v>
      </c>
      <c r="CB424" s="256">
        <v>0</v>
      </c>
    </row>
    <row r="425" spans="1:80" ht="12.75">
      <c r="A425" s="257">
        <v>139</v>
      </c>
      <c r="B425" s="258" t="s">
        <v>1794</v>
      </c>
      <c r="C425" s="259" t="s">
        <v>1795</v>
      </c>
      <c r="D425" s="260" t="s">
        <v>166</v>
      </c>
      <c r="E425" s="261">
        <v>7.22722</v>
      </c>
      <c r="F425" s="261">
        <v>0</v>
      </c>
      <c r="G425" s="262">
        <f t="shared" si="8"/>
        <v>0</v>
      </c>
      <c r="H425" s="263">
        <v>0</v>
      </c>
      <c r="I425" s="264">
        <f t="shared" si="9"/>
        <v>0</v>
      </c>
      <c r="J425" s="263"/>
      <c r="K425" s="264">
        <f t="shared" si="10"/>
        <v>0</v>
      </c>
      <c r="O425" s="256">
        <v>2</v>
      </c>
      <c r="AA425" s="229">
        <v>8</v>
      </c>
      <c r="AB425" s="229">
        <v>0</v>
      </c>
      <c r="AC425" s="229">
        <v>3</v>
      </c>
      <c r="AZ425" s="229">
        <v>1</v>
      </c>
      <c r="BA425" s="229">
        <f t="shared" si="11"/>
        <v>0</v>
      </c>
      <c r="BB425" s="229">
        <f t="shared" si="12"/>
        <v>0</v>
      </c>
      <c r="BC425" s="229">
        <f t="shared" si="13"/>
        <v>0</v>
      </c>
      <c r="BD425" s="229">
        <f t="shared" si="14"/>
        <v>0</v>
      </c>
      <c r="BE425" s="229">
        <f t="shared" si="15"/>
        <v>0</v>
      </c>
      <c r="CA425" s="256">
        <v>8</v>
      </c>
      <c r="CB425" s="256">
        <v>0</v>
      </c>
    </row>
    <row r="426" spans="1:80" ht="12.75">
      <c r="A426" s="257">
        <v>140</v>
      </c>
      <c r="B426" s="258" t="s">
        <v>1796</v>
      </c>
      <c r="C426" s="259" t="s">
        <v>1797</v>
      </c>
      <c r="D426" s="260" t="s">
        <v>166</v>
      </c>
      <c r="E426" s="261">
        <v>7.22722</v>
      </c>
      <c r="F426" s="261">
        <v>0</v>
      </c>
      <c r="G426" s="262">
        <f t="shared" si="8"/>
        <v>0</v>
      </c>
      <c r="H426" s="263">
        <v>0</v>
      </c>
      <c r="I426" s="264">
        <f t="shared" si="9"/>
        <v>0</v>
      </c>
      <c r="J426" s="263"/>
      <c r="K426" s="264">
        <f t="shared" si="10"/>
        <v>0</v>
      </c>
      <c r="O426" s="256">
        <v>2</v>
      </c>
      <c r="AA426" s="229">
        <v>8</v>
      </c>
      <c r="AB426" s="229">
        <v>0</v>
      </c>
      <c r="AC426" s="229">
        <v>3</v>
      </c>
      <c r="AZ426" s="229">
        <v>1</v>
      </c>
      <c r="BA426" s="229">
        <f t="shared" si="11"/>
        <v>0</v>
      </c>
      <c r="BB426" s="229">
        <f t="shared" si="12"/>
        <v>0</v>
      </c>
      <c r="BC426" s="229">
        <f t="shared" si="13"/>
        <v>0</v>
      </c>
      <c r="BD426" s="229">
        <f t="shared" si="14"/>
        <v>0</v>
      </c>
      <c r="BE426" s="229">
        <f t="shared" si="15"/>
        <v>0</v>
      </c>
      <c r="CA426" s="256">
        <v>8</v>
      </c>
      <c r="CB426" s="256">
        <v>0</v>
      </c>
    </row>
    <row r="427" spans="1:57" ht="12.75">
      <c r="A427" s="275"/>
      <c r="B427" s="276" t="s">
        <v>101</v>
      </c>
      <c r="C427" s="277" t="s">
        <v>1781</v>
      </c>
      <c r="D427" s="278"/>
      <c r="E427" s="279"/>
      <c r="F427" s="280"/>
      <c r="G427" s="281">
        <f>SUM(G418:G426)</f>
        <v>0</v>
      </c>
      <c r="H427" s="282"/>
      <c r="I427" s="283">
        <f>SUM(I418:I426)</f>
        <v>0</v>
      </c>
      <c r="J427" s="282"/>
      <c r="K427" s="283">
        <f>SUM(K418:K426)</f>
        <v>0</v>
      </c>
      <c r="O427" s="256">
        <v>4</v>
      </c>
      <c r="BA427" s="284">
        <f>SUM(BA418:BA426)</f>
        <v>0</v>
      </c>
      <c r="BB427" s="284">
        <f>SUM(BB418:BB426)</f>
        <v>0</v>
      </c>
      <c r="BC427" s="284">
        <f>SUM(BC418:BC426)</f>
        <v>0</v>
      </c>
      <c r="BD427" s="284">
        <f>SUM(BD418:BD426)</f>
        <v>0</v>
      </c>
      <c r="BE427" s="284">
        <f>SUM(BE418:BE426)</f>
        <v>0</v>
      </c>
    </row>
    <row r="428" ht="12.75">
      <c r="E428" s="229"/>
    </row>
    <row r="429" ht="12.75">
      <c r="E429" s="229"/>
    </row>
    <row r="430" ht="12.75">
      <c r="E430" s="229"/>
    </row>
    <row r="431" ht="12.75">
      <c r="E431" s="229"/>
    </row>
    <row r="432" ht="12.75">
      <c r="E432" s="229"/>
    </row>
    <row r="433" ht="12.75">
      <c r="E433" s="229"/>
    </row>
    <row r="434" ht="12.75">
      <c r="E434" s="229"/>
    </row>
    <row r="435" ht="12.75">
      <c r="E435" s="229"/>
    </row>
    <row r="436" ht="12.75">
      <c r="E436" s="229"/>
    </row>
    <row r="437" ht="12.75">
      <c r="E437" s="229"/>
    </row>
    <row r="438" ht="12.75">
      <c r="E438" s="229"/>
    </row>
    <row r="439" ht="12.75">
      <c r="E439" s="229"/>
    </row>
    <row r="440" ht="12.75">
      <c r="E440" s="229"/>
    </row>
    <row r="441" ht="12.75">
      <c r="E441" s="229"/>
    </row>
    <row r="442" ht="12.75">
      <c r="E442" s="229"/>
    </row>
    <row r="443" ht="12.75">
      <c r="E443" s="229"/>
    </row>
    <row r="444" ht="12.75">
      <c r="E444" s="229"/>
    </row>
    <row r="445" ht="12.75">
      <c r="E445" s="229"/>
    </row>
    <row r="446" ht="12.75">
      <c r="E446" s="229"/>
    </row>
    <row r="447" ht="12.75">
      <c r="E447" s="229"/>
    </row>
    <row r="448" ht="12.75">
      <c r="E448" s="229"/>
    </row>
    <row r="449" ht="12.75">
      <c r="E449" s="229"/>
    </row>
    <row r="450" ht="12.75">
      <c r="E450" s="229"/>
    </row>
    <row r="451" spans="1:7" ht="12.75">
      <c r="A451" s="274"/>
      <c r="B451" s="274"/>
      <c r="C451" s="274"/>
      <c r="D451" s="274"/>
      <c r="E451" s="274"/>
      <c r="F451" s="274"/>
      <c r="G451" s="274"/>
    </row>
    <row r="452" spans="1:7" ht="12.75">
      <c r="A452" s="274"/>
      <c r="B452" s="274"/>
      <c r="C452" s="274"/>
      <c r="D452" s="274"/>
      <c r="E452" s="274"/>
      <c r="F452" s="274"/>
      <c r="G452" s="274"/>
    </row>
    <row r="453" spans="1:7" ht="12.75">
      <c r="A453" s="274"/>
      <c r="B453" s="274"/>
      <c r="C453" s="274"/>
      <c r="D453" s="274"/>
      <c r="E453" s="274"/>
      <c r="F453" s="274"/>
      <c r="G453" s="274"/>
    </row>
    <row r="454" spans="1:7" ht="12.75">
      <c r="A454" s="274"/>
      <c r="B454" s="274"/>
      <c r="C454" s="274"/>
      <c r="D454" s="274"/>
      <c r="E454" s="274"/>
      <c r="F454" s="274"/>
      <c r="G454" s="274"/>
    </row>
    <row r="455" ht="12.75">
      <c r="E455" s="229"/>
    </row>
    <row r="456" ht="12.75">
      <c r="E456" s="229"/>
    </row>
    <row r="457" ht="12.75">
      <c r="E457" s="229"/>
    </row>
    <row r="458" ht="12.75">
      <c r="E458" s="229"/>
    </row>
    <row r="459" ht="12.75">
      <c r="E459" s="229"/>
    </row>
    <row r="460" ht="12.75">
      <c r="E460" s="229"/>
    </row>
    <row r="461" ht="12.75">
      <c r="E461" s="229"/>
    </row>
    <row r="462" ht="12.75">
      <c r="E462" s="229"/>
    </row>
    <row r="463" ht="12.75">
      <c r="E463" s="229"/>
    </row>
    <row r="464" ht="12.75">
      <c r="E464" s="229"/>
    </row>
    <row r="465" ht="12.75">
      <c r="E465" s="229"/>
    </row>
    <row r="466" ht="12.75">
      <c r="E466" s="229"/>
    </row>
    <row r="467" ht="12.75">
      <c r="E467" s="229"/>
    </row>
    <row r="468" ht="12.75">
      <c r="E468" s="229"/>
    </row>
    <row r="469" ht="12.75">
      <c r="E469" s="229"/>
    </row>
    <row r="470" ht="12.75">
      <c r="E470" s="229"/>
    </row>
    <row r="471" ht="12.75">
      <c r="E471" s="229"/>
    </row>
    <row r="472" ht="12.75">
      <c r="E472" s="229"/>
    </row>
    <row r="473" ht="12.75">
      <c r="E473" s="229"/>
    </row>
    <row r="474" ht="12.75">
      <c r="E474" s="229"/>
    </row>
    <row r="475" ht="12.75">
      <c r="E475" s="229"/>
    </row>
    <row r="476" ht="12.75">
      <c r="E476" s="229"/>
    </row>
    <row r="477" ht="12.75">
      <c r="E477" s="229"/>
    </row>
    <row r="478" ht="12.75">
      <c r="E478" s="229"/>
    </row>
    <row r="479" ht="12.75">
      <c r="E479" s="229"/>
    </row>
    <row r="480" ht="12.75">
      <c r="E480" s="229"/>
    </row>
    <row r="481" ht="12.75">
      <c r="E481" s="229"/>
    </row>
    <row r="482" ht="12.75">
      <c r="E482" s="229"/>
    </row>
    <row r="483" ht="12.75">
      <c r="E483" s="229"/>
    </row>
    <row r="484" ht="12.75">
      <c r="E484" s="229"/>
    </row>
    <row r="485" ht="12.75">
      <c r="E485" s="229"/>
    </row>
    <row r="486" spans="1:2" ht="12.75">
      <c r="A486" s="285"/>
      <c r="B486" s="285"/>
    </row>
    <row r="487" spans="1:7" ht="12.75">
      <c r="A487" s="274"/>
      <c r="B487" s="274"/>
      <c r="C487" s="286"/>
      <c r="D487" s="286"/>
      <c r="E487" s="287"/>
      <c r="F487" s="286"/>
      <c r="G487" s="288"/>
    </row>
    <row r="488" spans="1:7" ht="12.75">
      <c r="A488" s="289"/>
      <c r="B488" s="289"/>
      <c r="C488" s="274"/>
      <c r="D488" s="274"/>
      <c r="E488" s="290"/>
      <c r="F488" s="274"/>
      <c r="G488" s="274"/>
    </row>
    <row r="489" spans="1:7" ht="12.75">
      <c r="A489" s="274"/>
      <c r="B489" s="274"/>
      <c r="C489" s="274"/>
      <c r="D489" s="274"/>
      <c r="E489" s="290"/>
      <c r="F489" s="274"/>
      <c r="G489" s="274"/>
    </row>
    <row r="490" spans="1:7" ht="12.75">
      <c r="A490" s="274"/>
      <c r="B490" s="274"/>
      <c r="C490" s="274"/>
      <c r="D490" s="274"/>
      <c r="E490" s="290"/>
      <c r="F490" s="274"/>
      <c r="G490" s="274"/>
    </row>
    <row r="491" spans="1:7" ht="12.75">
      <c r="A491" s="274"/>
      <c r="B491" s="274"/>
      <c r="C491" s="274"/>
      <c r="D491" s="274"/>
      <c r="E491" s="290"/>
      <c r="F491" s="274"/>
      <c r="G491" s="274"/>
    </row>
    <row r="492" spans="1:7" ht="12.75">
      <c r="A492" s="274"/>
      <c r="B492" s="274"/>
      <c r="C492" s="274"/>
      <c r="D492" s="274"/>
      <c r="E492" s="290"/>
      <c r="F492" s="274"/>
      <c r="G492" s="274"/>
    </row>
    <row r="493" spans="1:7" ht="12.75">
      <c r="A493" s="274"/>
      <c r="B493" s="274"/>
      <c r="C493" s="274"/>
      <c r="D493" s="274"/>
      <c r="E493" s="290"/>
      <c r="F493" s="274"/>
      <c r="G493" s="274"/>
    </row>
    <row r="494" spans="1:7" ht="12.75">
      <c r="A494" s="274"/>
      <c r="B494" s="274"/>
      <c r="C494" s="274"/>
      <c r="D494" s="274"/>
      <c r="E494" s="290"/>
      <c r="F494" s="274"/>
      <c r="G494" s="274"/>
    </row>
    <row r="495" spans="1:7" ht="12.75">
      <c r="A495" s="274"/>
      <c r="B495" s="274"/>
      <c r="C495" s="274"/>
      <c r="D495" s="274"/>
      <c r="E495" s="290"/>
      <c r="F495" s="274"/>
      <c r="G495" s="274"/>
    </row>
    <row r="496" spans="1:7" ht="12.75">
      <c r="A496" s="274"/>
      <c r="B496" s="274"/>
      <c r="C496" s="274"/>
      <c r="D496" s="274"/>
      <c r="E496" s="290"/>
      <c r="F496" s="274"/>
      <c r="G496" s="274"/>
    </row>
    <row r="497" spans="1:7" ht="12.75">
      <c r="A497" s="274"/>
      <c r="B497" s="274"/>
      <c r="C497" s="274"/>
      <c r="D497" s="274"/>
      <c r="E497" s="290"/>
      <c r="F497" s="274"/>
      <c r="G497" s="274"/>
    </row>
    <row r="498" spans="1:7" ht="12.75">
      <c r="A498" s="274"/>
      <c r="B498" s="274"/>
      <c r="C498" s="274"/>
      <c r="D498" s="274"/>
      <c r="E498" s="290"/>
      <c r="F498" s="274"/>
      <c r="G498" s="274"/>
    </row>
    <row r="499" spans="1:7" ht="12.75">
      <c r="A499" s="274"/>
      <c r="B499" s="274"/>
      <c r="C499" s="274"/>
      <c r="D499" s="274"/>
      <c r="E499" s="290"/>
      <c r="F499" s="274"/>
      <c r="G499" s="274"/>
    </row>
    <row r="500" spans="1:7" ht="12.75">
      <c r="A500" s="274"/>
      <c r="B500" s="274"/>
      <c r="C500" s="274"/>
      <c r="D500" s="274"/>
      <c r="E500" s="290"/>
      <c r="F500" s="274"/>
      <c r="G500" s="274"/>
    </row>
  </sheetData>
  <mergeCells count="257">
    <mergeCell ref="C408:D408"/>
    <mergeCell ref="C413:D413"/>
    <mergeCell ref="C398:D398"/>
    <mergeCell ref="C399:D399"/>
    <mergeCell ref="C400:D400"/>
    <mergeCell ref="C403:D403"/>
    <mergeCell ref="C406:D406"/>
    <mergeCell ref="C407:D407"/>
    <mergeCell ref="C389:G389"/>
    <mergeCell ref="C390:D390"/>
    <mergeCell ref="C392:G392"/>
    <mergeCell ref="C393:D393"/>
    <mergeCell ref="C395:G395"/>
    <mergeCell ref="C397:G397"/>
    <mergeCell ref="C381:G381"/>
    <mergeCell ref="C382:D382"/>
    <mergeCell ref="C383:D383"/>
    <mergeCell ref="C385:G385"/>
    <mergeCell ref="C386:D386"/>
    <mergeCell ref="C387:D387"/>
    <mergeCell ref="C372:D372"/>
    <mergeCell ref="C374:G374"/>
    <mergeCell ref="C375:D375"/>
    <mergeCell ref="C376:D376"/>
    <mergeCell ref="C378:G378"/>
    <mergeCell ref="C379:D379"/>
    <mergeCell ref="C364:G364"/>
    <mergeCell ref="C365:D365"/>
    <mergeCell ref="C367:G367"/>
    <mergeCell ref="C368:D368"/>
    <mergeCell ref="C370:G370"/>
    <mergeCell ref="C371:D371"/>
    <mergeCell ref="C356:D356"/>
    <mergeCell ref="C358:G358"/>
    <mergeCell ref="C359:D359"/>
    <mergeCell ref="C360:D360"/>
    <mergeCell ref="C361:D361"/>
    <mergeCell ref="C362:D362"/>
    <mergeCell ref="C348:D348"/>
    <mergeCell ref="C350:G350"/>
    <mergeCell ref="C351:D351"/>
    <mergeCell ref="C353:G353"/>
    <mergeCell ref="C354:D354"/>
    <mergeCell ref="C355:D355"/>
    <mergeCell ref="C329:G329"/>
    <mergeCell ref="C330:D330"/>
    <mergeCell ref="C332:D332"/>
    <mergeCell ref="C335:D335"/>
    <mergeCell ref="C342:D342"/>
    <mergeCell ref="C344:G344"/>
    <mergeCell ref="C345:D345"/>
    <mergeCell ref="C347:G347"/>
    <mergeCell ref="C316:D316"/>
    <mergeCell ref="C318:G318"/>
    <mergeCell ref="C319:D319"/>
    <mergeCell ref="C323:D323"/>
    <mergeCell ref="C325:D325"/>
    <mergeCell ref="C327:G327"/>
    <mergeCell ref="C307:D307"/>
    <mergeCell ref="C309:D309"/>
    <mergeCell ref="C311:D311"/>
    <mergeCell ref="C312:D312"/>
    <mergeCell ref="C314:D314"/>
    <mergeCell ref="C315:D315"/>
    <mergeCell ref="C295:D295"/>
    <mergeCell ref="C297:D297"/>
    <mergeCell ref="C299:D299"/>
    <mergeCell ref="C301:D301"/>
    <mergeCell ref="C303:D303"/>
    <mergeCell ref="C305:D305"/>
    <mergeCell ref="C285:D285"/>
    <mergeCell ref="C287:D287"/>
    <mergeCell ref="C289:D289"/>
    <mergeCell ref="C290:D290"/>
    <mergeCell ref="C291:D291"/>
    <mergeCell ref="C293:D293"/>
    <mergeCell ref="C272:D272"/>
    <mergeCell ref="C274:D274"/>
    <mergeCell ref="C277:D277"/>
    <mergeCell ref="C279:D279"/>
    <mergeCell ref="C281:D281"/>
    <mergeCell ref="C282:D282"/>
    <mergeCell ref="C283:D283"/>
    <mergeCell ref="C284:D284"/>
    <mergeCell ref="C259:D259"/>
    <mergeCell ref="C261:G261"/>
    <mergeCell ref="C262:D262"/>
    <mergeCell ref="C264:D264"/>
    <mergeCell ref="C265:D265"/>
    <mergeCell ref="C267:D267"/>
    <mergeCell ref="C251:D251"/>
    <mergeCell ref="C253:G253"/>
    <mergeCell ref="C254:D254"/>
    <mergeCell ref="C255:D255"/>
    <mergeCell ref="C256:D256"/>
    <mergeCell ref="C258:G258"/>
    <mergeCell ref="C245:G245"/>
    <mergeCell ref="C246:D246"/>
    <mergeCell ref="C247:D247"/>
    <mergeCell ref="C248:D248"/>
    <mergeCell ref="C249:D249"/>
    <mergeCell ref="C250:D250"/>
    <mergeCell ref="C238:G238"/>
    <mergeCell ref="C239:D239"/>
    <mergeCell ref="C240:D240"/>
    <mergeCell ref="C241:D241"/>
    <mergeCell ref="C242:D242"/>
    <mergeCell ref="C243:D243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4:D214"/>
    <mergeCell ref="C217:D217"/>
    <mergeCell ref="C218:D218"/>
    <mergeCell ref="C220:D220"/>
    <mergeCell ref="C222:D222"/>
    <mergeCell ref="C224:G224"/>
    <mergeCell ref="C206:D206"/>
    <mergeCell ref="C207:D207"/>
    <mergeCell ref="C209:D209"/>
    <mergeCell ref="C211:D211"/>
    <mergeCell ref="C212:D212"/>
    <mergeCell ref="C213:D213"/>
    <mergeCell ref="C192:D192"/>
    <mergeCell ref="C193:D193"/>
    <mergeCell ref="C194:D194"/>
    <mergeCell ref="C195:D195"/>
    <mergeCell ref="C199:D199"/>
    <mergeCell ref="C201:D201"/>
    <mergeCell ref="C203:D203"/>
    <mergeCell ref="C204:D204"/>
    <mergeCell ref="C182:D182"/>
    <mergeCell ref="C184:G184"/>
    <mergeCell ref="C185:D185"/>
    <mergeCell ref="C188:D188"/>
    <mergeCell ref="C189:D189"/>
    <mergeCell ref="C191:D191"/>
    <mergeCell ref="C171:G171"/>
    <mergeCell ref="C172:D172"/>
    <mergeCell ref="C174:G174"/>
    <mergeCell ref="C176:G176"/>
    <mergeCell ref="C179:D179"/>
    <mergeCell ref="C181:G181"/>
    <mergeCell ref="C163:G163"/>
    <mergeCell ref="C164:G164"/>
    <mergeCell ref="C166:G166"/>
    <mergeCell ref="C167:G167"/>
    <mergeCell ref="C168:D168"/>
    <mergeCell ref="C170:G170"/>
    <mergeCell ref="C154:G154"/>
    <mergeCell ref="C155:G155"/>
    <mergeCell ref="C157:G157"/>
    <mergeCell ref="C158:G158"/>
    <mergeCell ref="C160:G160"/>
    <mergeCell ref="C161:G161"/>
    <mergeCell ref="C143:G143"/>
    <mergeCell ref="C144:G144"/>
    <mergeCell ref="C145:G145"/>
    <mergeCell ref="C148:G148"/>
    <mergeCell ref="C150:G150"/>
    <mergeCell ref="C153:G153"/>
    <mergeCell ref="C137:G137"/>
    <mergeCell ref="C138:G138"/>
    <mergeCell ref="C139:G139"/>
    <mergeCell ref="C140:G140"/>
    <mergeCell ref="C141:G141"/>
    <mergeCell ref="C142:G142"/>
    <mergeCell ref="C131:G131"/>
    <mergeCell ref="C132:G132"/>
    <mergeCell ref="C133:G133"/>
    <mergeCell ref="C134:G134"/>
    <mergeCell ref="C135:G135"/>
    <mergeCell ref="C136:G136"/>
    <mergeCell ref="C125:G125"/>
    <mergeCell ref="C126:G126"/>
    <mergeCell ref="C127:G127"/>
    <mergeCell ref="C128:G128"/>
    <mergeCell ref="C129:G129"/>
    <mergeCell ref="C130:G130"/>
    <mergeCell ref="C119:G119"/>
    <mergeCell ref="C120:G120"/>
    <mergeCell ref="C121:G121"/>
    <mergeCell ref="C122:G122"/>
    <mergeCell ref="C123:G123"/>
    <mergeCell ref="C124:G124"/>
    <mergeCell ref="C98:D98"/>
    <mergeCell ref="C107:D107"/>
    <mergeCell ref="C111:D111"/>
    <mergeCell ref="C113:G113"/>
    <mergeCell ref="C114:D114"/>
    <mergeCell ref="C116:G116"/>
    <mergeCell ref="C117:G117"/>
    <mergeCell ref="C118:G118"/>
    <mergeCell ref="C89:G89"/>
    <mergeCell ref="C90:G90"/>
    <mergeCell ref="C91:G91"/>
    <mergeCell ref="C92:G92"/>
    <mergeCell ref="C93:D93"/>
    <mergeCell ref="C96:D96"/>
    <mergeCell ref="C83:G83"/>
    <mergeCell ref="C84:G84"/>
    <mergeCell ref="C85:G85"/>
    <mergeCell ref="C86:G86"/>
    <mergeCell ref="C87:G87"/>
    <mergeCell ref="C88:G88"/>
    <mergeCell ref="C77:G77"/>
    <mergeCell ref="C78:G78"/>
    <mergeCell ref="C79:G79"/>
    <mergeCell ref="C80:G80"/>
    <mergeCell ref="C81:G81"/>
    <mergeCell ref="C82:G82"/>
    <mergeCell ref="C71:G71"/>
    <mergeCell ref="C72:G72"/>
    <mergeCell ref="C73:G73"/>
    <mergeCell ref="C74:G74"/>
    <mergeCell ref="C75:G75"/>
    <mergeCell ref="C76:G76"/>
    <mergeCell ref="C64:G64"/>
    <mergeCell ref="C65:G65"/>
    <mergeCell ref="C66:G66"/>
    <mergeCell ref="C68:G68"/>
    <mergeCell ref="C69:G69"/>
    <mergeCell ref="C70:G70"/>
    <mergeCell ref="C43:D43"/>
    <mergeCell ref="C52:D52"/>
    <mergeCell ref="C56:G56"/>
    <mergeCell ref="C59:G59"/>
    <mergeCell ref="C61:G61"/>
    <mergeCell ref="C62:G62"/>
    <mergeCell ref="C63:G63"/>
    <mergeCell ref="C36:D36"/>
    <mergeCell ref="C38:D38"/>
    <mergeCell ref="C23:D23"/>
    <mergeCell ref="C25:D25"/>
    <mergeCell ref="C26:D26"/>
    <mergeCell ref="C27:D27"/>
    <mergeCell ref="C28:D28"/>
    <mergeCell ref="C29:D29"/>
    <mergeCell ref="C30:D30"/>
    <mergeCell ref="C16:D16"/>
    <mergeCell ref="A1:G1"/>
    <mergeCell ref="A3:B3"/>
    <mergeCell ref="A4:B4"/>
    <mergeCell ref="E4:G4"/>
    <mergeCell ref="C9:D9"/>
    <mergeCell ref="C32:D32"/>
    <mergeCell ref="C34:D34"/>
    <mergeCell ref="C35:D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E51"/>
  <sheetViews>
    <sheetView workbookViewId="0" topLeftCell="A16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0" t="s">
        <v>102</v>
      </c>
      <c r="B1" s="91"/>
      <c r="C1" s="91"/>
      <c r="D1" s="91"/>
      <c r="E1" s="91"/>
      <c r="F1" s="91"/>
      <c r="G1" s="91"/>
    </row>
    <row r="2" spans="1:7" ht="12.75" customHeight="1">
      <c r="A2" s="92" t="s">
        <v>32</v>
      </c>
      <c r="B2" s="93"/>
      <c r="C2" s="94" t="s">
        <v>104</v>
      </c>
      <c r="D2" s="94" t="s">
        <v>2505</v>
      </c>
      <c r="E2" s="95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101"/>
      <c r="F3" s="102"/>
      <c r="G3" s="103"/>
    </row>
    <row r="4" spans="1:7" ht="12" customHeight="1">
      <c r="A4" s="104" t="s">
        <v>34</v>
      </c>
      <c r="B4" s="99"/>
      <c r="C4" s="100"/>
      <c r="D4" s="100"/>
      <c r="E4" s="101"/>
      <c r="F4" s="102" t="s">
        <v>35</v>
      </c>
      <c r="G4" s="105"/>
    </row>
    <row r="5" spans="1:7" ht="12.9" customHeight="1">
      <c r="A5" s="106" t="s">
        <v>2504</v>
      </c>
      <c r="B5" s="107"/>
      <c r="C5" s="108" t="s">
        <v>2505</v>
      </c>
      <c r="D5" s="109"/>
      <c r="E5" s="107"/>
      <c r="F5" s="102" t="s">
        <v>36</v>
      </c>
      <c r="G5" s="103"/>
    </row>
    <row r="6" spans="1:15" ht="12.9" customHeight="1">
      <c r="A6" s="104" t="s">
        <v>37</v>
      </c>
      <c r="B6" s="99"/>
      <c r="C6" s="100"/>
      <c r="D6" s="100"/>
      <c r="E6" s="101"/>
      <c r="F6" s="110" t="s">
        <v>38</v>
      </c>
      <c r="G6" s="111"/>
      <c r="O6" s="112"/>
    </row>
    <row r="7" spans="1:7" ht="12.9" customHeight="1">
      <c r="A7" s="113" t="s">
        <v>104</v>
      </c>
      <c r="B7" s="114"/>
      <c r="C7" s="115" t="s">
        <v>105</v>
      </c>
      <c r="D7" s="116"/>
      <c r="E7" s="116"/>
      <c r="F7" s="117" t="s">
        <v>39</v>
      </c>
      <c r="G7" s="111">
        <f>IF(G6=0,,ROUND((F30+F32)/G6,1))</f>
        <v>0</v>
      </c>
    </row>
    <row r="8" spans="1:9" ht="12.75">
      <c r="A8" s="118" t="s">
        <v>40</v>
      </c>
      <c r="B8" s="102"/>
      <c r="C8" s="328"/>
      <c r="D8" s="328"/>
      <c r="E8" s="329"/>
      <c r="F8" s="119" t="s">
        <v>41</v>
      </c>
      <c r="G8" s="120"/>
      <c r="H8" s="121"/>
      <c r="I8" s="122"/>
    </row>
    <row r="9" spans="1:8" ht="12.75">
      <c r="A9" s="118" t="s">
        <v>42</v>
      </c>
      <c r="B9" s="102"/>
      <c r="C9" s="328"/>
      <c r="D9" s="328"/>
      <c r="E9" s="329"/>
      <c r="F9" s="102"/>
      <c r="G9" s="123"/>
      <c r="H9" s="124"/>
    </row>
    <row r="10" spans="1:8" ht="12.75">
      <c r="A10" s="118" t="s">
        <v>43</v>
      </c>
      <c r="B10" s="102"/>
      <c r="C10" s="328" t="s">
        <v>128</v>
      </c>
      <c r="D10" s="328"/>
      <c r="E10" s="328"/>
      <c r="F10" s="125"/>
      <c r="G10" s="126"/>
      <c r="H10" s="127"/>
    </row>
    <row r="11" spans="1:57" ht="13.5" customHeight="1">
      <c r="A11" s="118" t="s">
        <v>44</v>
      </c>
      <c r="B11" s="102"/>
      <c r="C11" s="328"/>
      <c r="D11" s="328"/>
      <c r="E11" s="328"/>
      <c r="F11" s="128" t="s">
        <v>45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46</v>
      </c>
      <c r="B12" s="99"/>
      <c r="C12" s="330"/>
      <c r="D12" s="330"/>
      <c r="E12" s="330"/>
      <c r="F12" s="132" t="s">
        <v>47</v>
      </c>
      <c r="G12" s="133"/>
      <c r="H12" s="124"/>
    </row>
    <row r="13" spans="1:8" ht="28.5" customHeight="1" thickBot="1">
      <c r="A13" s="134" t="s">
        <v>48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49</v>
      </c>
      <c r="B14" s="139"/>
      <c r="C14" s="140"/>
      <c r="D14" s="141" t="s">
        <v>50</v>
      </c>
      <c r="E14" s="142"/>
      <c r="F14" s="142"/>
      <c r="G14" s="140"/>
    </row>
    <row r="15" spans="1:7" ht="15.9" customHeight="1">
      <c r="A15" s="143"/>
      <c r="B15" s="144" t="s">
        <v>51</v>
      </c>
      <c r="C15" s="145">
        <f>'04 201812 Rek'!E8</f>
        <v>0</v>
      </c>
      <c r="D15" s="146">
        <f>'04 201812 Rek'!A16</f>
        <v>0</v>
      </c>
      <c r="E15" s="147"/>
      <c r="F15" s="148"/>
      <c r="G15" s="145">
        <f>'04 201812 Rek'!I16</f>
        <v>0</v>
      </c>
    </row>
    <row r="16" spans="1:7" ht="15.9" customHeight="1">
      <c r="A16" s="143" t="s">
        <v>52</v>
      </c>
      <c r="B16" s="144" t="s">
        <v>53</v>
      </c>
      <c r="C16" s="145">
        <f>'04 201812 Rek'!F8</f>
        <v>0</v>
      </c>
      <c r="D16" s="98"/>
      <c r="E16" s="149"/>
      <c r="F16" s="150"/>
      <c r="G16" s="145"/>
    </row>
    <row r="17" spans="1:7" ht="15.9" customHeight="1">
      <c r="A17" s="143" t="s">
        <v>54</v>
      </c>
      <c r="B17" s="144" t="s">
        <v>55</v>
      </c>
      <c r="C17" s="145">
        <f>'04 201812 Rek'!H8</f>
        <v>0</v>
      </c>
      <c r="D17" s="98"/>
      <c r="E17" s="149"/>
      <c r="F17" s="150"/>
      <c r="G17" s="145"/>
    </row>
    <row r="18" spans="1:7" ht="15.9" customHeight="1">
      <c r="A18" s="151" t="s">
        <v>56</v>
      </c>
      <c r="B18" s="152" t="s">
        <v>57</v>
      </c>
      <c r="C18" s="145">
        <f>'04 201812 Rek'!G8</f>
        <v>0</v>
      </c>
      <c r="D18" s="98"/>
      <c r="E18" s="149"/>
      <c r="F18" s="150"/>
      <c r="G18" s="145"/>
    </row>
    <row r="19" spans="1:7" ht="15.9" customHeight="1">
      <c r="A19" s="153" t="s">
        <v>58</v>
      </c>
      <c r="B19" s="144"/>
      <c r="C19" s="145">
        <f>SUM(C15:C18)</f>
        <v>0</v>
      </c>
      <c r="D19" s="98"/>
      <c r="E19" s="149"/>
      <c r="F19" s="150"/>
      <c r="G19" s="145"/>
    </row>
    <row r="20" spans="1:7" ht="15.9" customHeight="1">
      <c r="A20" s="153"/>
      <c r="B20" s="144"/>
      <c r="C20" s="145"/>
      <c r="D20" s="98"/>
      <c r="E20" s="149"/>
      <c r="F20" s="150"/>
      <c r="G20" s="145"/>
    </row>
    <row r="21" spans="1:7" ht="15.9" customHeight="1">
      <c r="A21" s="153" t="s">
        <v>29</v>
      </c>
      <c r="B21" s="144"/>
      <c r="C21" s="145">
        <f>'04 201812 Rek'!I8</f>
        <v>0</v>
      </c>
      <c r="D21" s="98"/>
      <c r="E21" s="149"/>
      <c r="F21" s="150"/>
      <c r="G21" s="145"/>
    </row>
    <row r="22" spans="1:7" ht="15.9" customHeight="1">
      <c r="A22" s="154" t="s">
        <v>59</v>
      </c>
      <c r="B22" s="124"/>
      <c r="C22" s="145">
        <f>C19+C21</f>
        <v>0</v>
      </c>
      <c r="D22" s="98" t="s">
        <v>60</v>
      </c>
      <c r="E22" s="149"/>
      <c r="F22" s="150"/>
      <c r="G22" s="145">
        <f>G23-SUM(G15:G21)</f>
        <v>0</v>
      </c>
    </row>
    <row r="23" spans="1:7" ht="15.9" customHeight="1" thickBot="1">
      <c r="A23" s="326" t="s">
        <v>61</v>
      </c>
      <c r="B23" s="327"/>
      <c r="C23" s="155">
        <f>C22+G23</f>
        <v>0</v>
      </c>
      <c r="D23" s="156" t="s">
        <v>62</v>
      </c>
      <c r="E23" s="157"/>
      <c r="F23" s="158"/>
      <c r="G23" s="145">
        <f>'04 201812 Rek'!H14</f>
        <v>0</v>
      </c>
    </row>
    <row r="24" spans="1:7" ht="12.75">
      <c r="A24" s="159" t="s">
        <v>63</v>
      </c>
      <c r="B24" s="160"/>
      <c r="C24" s="161"/>
      <c r="D24" s="160" t="s">
        <v>64</v>
      </c>
      <c r="E24" s="160"/>
      <c r="F24" s="162" t="s">
        <v>65</v>
      </c>
      <c r="G24" s="163"/>
    </row>
    <row r="25" spans="1:7" ht="12.75">
      <c r="A25" s="154" t="s">
        <v>66</v>
      </c>
      <c r="B25" s="124"/>
      <c r="C25" s="164"/>
      <c r="D25" s="124" t="s">
        <v>66</v>
      </c>
      <c r="F25" s="165" t="s">
        <v>66</v>
      </c>
      <c r="G25" s="166"/>
    </row>
    <row r="26" spans="1:7" ht="37.5" customHeight="1">
      <c r="A26" s="154" t="s">
        <v>67</v>
      </c>
      <c r="B26" s="167"/>
      <c r="C26" s="164"/>
      <c r="D26" s="124" t="s">
        <v>67</v>
      </c>
      <c r="F26" s="165" t="s">
        <v>67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68</v>
      </c>
      <c r="B28" s="124"/>
      <c r="C28" s="164"/>
      <c r="D28" s="165" t="s">
        <v>69</v>
      </c>
      <c r="E28" s="164"/>
      <c r="F28" s="169" t="s">
        <v>69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11</v>
      </c>
      <c r="B30" s="173"/>
      <c r="C30" s="174">
        <v>15</v>
      </c>
      <c r="D30" s="173" t="s">
        <v>70</v>
      </c>
      <c r="E30" s="175"/>
      <c r="F30" s="332">
        <f>C23-F32</f>
        <v>0</v>
      </c>
      <c r="G30" s="333"/>
    </row>
    <row r="31" spans="1:7" ht="12.75">
      <c r="A31" s="172" t="s">
        <v>71</v>
      </c>
      <c r="B31" s="173"/>
      <c r="C31" s="174">
        <f>C30</f>
        <v>15</v>
      </c>
      <c r="D31" s="173" t="s">
        <v>72</v>
      </c>
      <c r="E31" s="175"/>
      <c r="F31" s="332">
        <f>ROUND(PRODUCT(F30,C31/100),0)</f>
        <v>0</v>
      </c>
      <c r="G31" s="333"/>
    </row>
    <row r="32" spans="1:7" ht="12.75">
      <c r="A32" s="172" t="s">
        <v>11</v>
      </c>
      <c r="B32" s="173"/>
      <c r="C32" s="174">
        <v>0</v>
      </c>
      <c r="D32" s="173" t="s">
        <v>72</v>
      </c>
      <c r="E32" s="175"/>
      <c r="F32" s="332">
        <v>0</v>
      </c>
      <c r="G32" s="333"/>
    </row>
    <row r="33" spans="1:7" ht="12.75">
      <c r="A33" s="172" t="s">
        <v>71</v>
      </c>
      <c r="B33" s="176"/>
      <c r="C33" s="177">
        <f>C32</f>
        <v>0</v>
      </c>
      <c r="D33" s="173" t="s">
        <v>72</v>
      </c>
      <c r="E33" s="150"/>
      <c r="F33" s="332">
        <f>ROUND(PRODUCT(F32,C33/100),0)</f>
        <v>0</v>
      </c>
      <c r="G33" s="333"/>
    </row>
    <row r="34" spans="1:7" s="181" customFormat="1" ht="19.5" customHeight="1" thickBot="1">
      <c r="A34" s="178" t="s">
        <v>73</v>
      </c>
      <c r="B34" s="179"/>
      <c r="C34" s="179"/>
      <c r="D34" s="179"/>
      <c r="E34" s="180"/>
      <c r="F34" s="334">
        <f>ROUND(SUM(F30:F33),0)</f>
        <v>0</v>
      </c>
      <c r="G34" s="335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36"/>
      <c r="C37" s="336"/>
      <c r="D37" s="336"/>
      <c r="E37" s="336"/>
      <c r="F37" s="336"/>
      <c r="G37" s="336"/>
      <c r="H37" s="1" t="s">
        <v>1</v>
      </c>
    </row>
    <row r="38" spans="1:8" ht="12.75" customHeight="1">
      <c r="A38" s="182"/>
      <c r="B38" s="336"/>
      <c r="C38" s="336"/>
      <c r="D38" s="336"/>
      <c r="E38" s="336"/>
      <c r="F38" s="336"/>
      <c r="G38" s="336"/>
      <c r="H38" s="1" t="s">
        <v>1</v>
      </c>
    </row>
    <row r="39" spans="1:8" ht="12.75">
      <c r="A39" s="182"/>
      <c r="B39" s="336"/>
      <c r="C39" s="336"/>
      <c r="D39" s="336"/>
      <c r="E39" s="336"/>
      <c r="F39" s="336"/>
      <c r="G39" s="336"/>
      <c r="H39" s="1" t="s">
        <v>1</v>
      </c>
    </row>
    <row r="40" spans="1:8" ht="12.75">
      <c r="A40" s="182"/>
      <c r="B40" s="336"/>
      <c r="C40" s="336"/>
      <c r="D40" s="336"/>
      <c r="E40" s="336"/>
      <c r="F40" s="336"/>
      <c r="G40" s="336"/>
      <c r="H40" s="1" t="s">
        <v>1</v>
      </c>
    </row>
    <row r="41" spans="1:8" ht="12.75">
      <c r="A41" s="182"/>
      <c r="B41" s="336"/>
      <c r="C41" s="336"/>
      <c r="D41" s="336"/>
      <c r="E41" s="336"/>
      <c r="F41" s="336"/>
      <c r="G41" s="336"/>
      <c r="H41" s="1" t="s">
        <v>1</v>
      </c>
    </row>
    <row r="42" spans="1:8" ht="12.75">
      <c r="A42" s="182"/>
      <c r="B42" s="336"/>
      <c r="C42" s="336"/>
      <c r="D42" s="336"/>
      <c r="E42" s="336"/>
      <c r="F42" s="336"/>
      <c r="G42" s="336"/>
      <c r="H42" s="1" t="s">
        <v>1</v>
      </c>
    </row>
    <row r="43" spans="1:8" ht="12.75">
      <c r="A43" s="182"/>
      <c r="B43" s="336"/>
      <c r="C43" s="336"/>
      <c r="D43" s="336"/>
      <c r="E43" s="336"/>
      <c r="F43" s="336"/>
      <c r="G43" s="336"/>
      <c r="H43" s="1" t="s">
        <v>1</v>
      </c>
    </row>
    <row r="44" spans="1:8" ht="12.75" customHeight="1">
      <c r="A44" s="182"/>
      <c r="B44" s="336"/>
      <c r="C44" s="336"/>
      <c r="D44" s="336"/>
      <c r="E44" s="336"/>
      <c r="F44" s="336"/>
      <c r="G44" s="336"/>
      <c r="H44" s="1" t="s">
        <v>1</v>
      </c>
    </row>
    <row r="45" spans="1:8" ht="12.75" customHeight="1">
      <c r="A45" s="182"/>
      <c r="B45" s="336"/>
      <c r="C45" s="336"/>
      <c r="D45" s="336"/>
      <c r="E45" s="336"/>
      <c r="F45" s="336"/>
      <c r="G45" s="336"/>
      <c r="H45" s="1" t="s">
        <v>1</v>
      </c>
    </row>
    <row r="46" spans="2:7" ht="12.75">
      <c r="B46" s="331"/>
      <c r="C46" s="331"/>
      <c r="D46" s="331"/>
      <c r="E46" s="331"/>
      <c r="F46" s="331"/>
      <c r="G46" s="331"/>
    </row>
    <row r="47" spans="2:7" ht="12.75">
      <c r="B47" s="331"/>
      <c r="C47" s="331"/>
      <c r="D47" s="331"/>
      <c r="E47" s="331"/>
      <c r="F47" s="331"/>
      <c r="G47" s="331"/>
    </row>
    <row r="48" spans="2:7" ht="12.75">
      <c r="B48" s="331"/>
      <c r="C48" s="331"/>
      <c r="D48" s="331"/>
      <c r="E48" s="331"/>
      <c r="F48" s="331"/>
      <c r="G48" s="331"/>
    </row>
    <row r="49" spans="2:7" ht="12.75">
      <c r="B49" s="331"/>
      <c r="C49" s="331"/>
      <c r="D49" s="331"/>
      <c r="E49" s="331"/>
      <c r="F49" s="331"/>
      <c r="G49" s="331"/>
    </row>
    <row r="50" spans="2:7" ht="12.75">
      <c r="B50" s="331"/>
      <c r="C50" s="331"/>
      <c r="D50" s="331"/>
      <c r="E50" s="331"/>
      <c r="F50" s="331"/>
      <c r="G50" s="331"/>
    </row>
    <row r="51" spans="2:7" ht="12.75">
      <c r="B51" s="331"/>
      <c r="C51" s="331"/>
      <c r="D51" s="331"/>
      <c r="E51" s="331"/>
      <c r="F51" s="331"/>
      <c r="G51" s="33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E65"/>
  <sheetViews>
    <sheetView workbookViewId="0" topLeftCell="A1">
      <selection activeCell="H8" sqref="H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37" t="s">
        <v>2</v>
      </c>
      <c r="B1" s="338"/>
      <c r="C1" s="183" t="s">
        <v>106</v>
      </c>
      <c r="D1" s="184"/>
      <c r="E1" s="185"/>
      <c r="F1" s="184"/>
      <c r="G1" s="186" t="s">
        <v>75</v>
      </c>
      <c r="H1" s="187" t="s">
        <v>104</v>
      </c>
      <c r="I1" s="188"/>
    </row>
    <row r="2" spans="1:9" ht="13.8" thickBot="1">
      <c r="A2" s="339" t="s">
        <v>76</v>
      </c>
      <c r="B2" s="340"/>
      <c r="C2" s="189" t="s">
        <v>2506</v>
      </c>
      <c r="D2" s="190"/>
      <c r="E2" s="191"/>
      <c r="F2" s="190"/>
      <c r="G2" s="341" t="s">
        <v>2505</v>
      </c>
      <c r="H2" s="342"/>
      <c r="I2" s="343"/>
    </row>
    <row r="3" ht="13.8" thickTop="1">
      <c r="F3" s="124"/>
    </row>
    <row r="4" spans="1:9" ht="19.5" customHeight="1">
      <c r="A4" s="192" t="s">
        <v>77</v>
      </c>
      <c r="B4" s="193"/>
      <c r="C4" s="193"/>
      <c r="D4" s="193"/>
      <c r="E4" s="194"/>
      <c r="F4" s="193"/>
      <c r="G4" s="193"/>
      <c r="H4" s="193"/>
      <c r="I4" s="193"/>
    </row>
    <row r="5" ht="13.8" thickBot="1"/>
    <row r="6" spans="1:9" s="124" customFormat="1" ht="13.8" thickBot="1">
      <c r="A6" s="195"/>
      <c r="B6" s="196" t="s">
        <v>78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ht="13.8" thickBot="1">
      <c r="A7" s="291" t="s">
        <v>1747</v>
      </c>
      <c r="B7" s="62" t="s">
        <v>1748</v>
      </c>
      <c r="D7" s="201"/>
      <c r="E7" s="292">
        <v>0</v>
      </c>
      <c r="F7" s="293">
        <v>0</v>
      </c>
      <c r="G7" s="293">
        <v>0</v>
      </c>
      <c r="H7" s="293">
        <f>'04 201812 Pol'!E26</f>
        <v>0</v>
      </c>
      <c r="I7" s="294">
        <v>0</v>
      </c>
    </row>
    <row r="8" spans="1:9" s="14" customFormat="1" ht="13.8" thickBot="1">
      <c r="A8" s="202"/>
      <c r="B8" s="203" t="s">
        <v>79</v>
      </c>
      <c r="C8" s="203"/>
      <c r="D8" s="204"/>
      <c r="E8" s="205">
        <f>SUM(E7:E7)</f>
        <v>0</v>
      </c>
      <c r="F8" s="206">
        <f>SUM(F7:F7)</f>
        <v>0</v>
      </c>
      <c r="G8" s="206">
        <f>SUM(G7:G7)</f>
        <v>0</v>
      </c>
      <c r="H8" s="206">
        <f>SUM(H7:H7)</f>
        <v>0</v>
      </c>
      <c r="I8" s="207">
        <f>SUM(I7:I7)</f>
        <v>0</v>
      </c>
    </row>
    <row r="9" spans="1:9" ht="12.75">
      <c r="A9" s="124"/>
      <c r="B9" s="124"/>
      <c r="C9" s="124"/>
      <c r="D9" s="124"/>
      <c r="E9" s="124"/>
      <c r="F9" s="124"/>
      <c r="G9" s="124"/>
      <c r="H9" s="124"/>
      <c r="I9" s="124"/>
    </row>
    <row r="10" spans="1:57" ht="19.5" customHeight="1">
      <c r="A10" s="193" t="s">
        <v>80</v>
      </c>
      <c r="B10" s="193"/>
      <c r="C10" s="193"/>
      <c r="D10" s="193"/>
      <c r="E10" s="193"/>
      <c r="F10" s="193"/>
      <c r="G10" s="208"/>
      <c r="H10" s="193"/>
      <c r="I10" s="193"/>
      <c r="BA10" s="130"/>
      <c r="BB10" s="130"/>
      <c r="BC10" s="130"/>
      <c r="BD10" s="130"/>
      <c r="BE10" s="130"/>
    </row>
    <row r="11" ht="13.8" thickBot="1"/>
    <row r="12" spans="1:9" ht="12.75">
      <c r="A12" s="159" t="s">
        <v>81</v>
      </c>
      <c r="B12" s="160"/>
      <c r="C12" s="160"/>
      <c r="D12" s="209"/>
      <c r="E12" s="210" t="s">
        <v>82</v>
      </c>
      <c r="F12" s="211" t="s">
        <v>12</v>
      </c>
      <c r="G12" s="212" t="s">
        <v>83</v>
      </c>
      <c r="H12" s="213"/>
      <c r="I12" s="214" t="s">
        <v>82</v>
      </c>
    </row>
    <row r="13" spans="1:53" ht="12.75">
      <c r="A13" s="153"/>
      <c r="B13" s="144"/>
      <c r="C13" s="144"/>
      <c r="D13" s="215"/>
      <c r="E13" s="216"/>
      <c r="F13" s="217"/>
      <c r="G13" s="218">
        <f>CHOOSE(BA13+1,E8+F8,E8+F8+H8,E8+F8+G8+H8,E8,F8,H8,G8,H8+G8,0)</f>
        <v>0</v>
      </c>
      <c r="H13" s="219"/>
      <c r="I13" s="220">
        <f>E13+F13*G13/100</f>
        <v>0</v>
      </c>
      <c r="BA13" s="1">
        <v>8</v>
      </c>
    </row>
    <row r="14" spans="1:9" ht="13.8" thickBot="1">
      <c r="A14" s="221"/>
      <c r="B14" s="222" t="s">
        <v>84</v>
      </c>
      <c r="C14" s="223"/>
      <c r="D14" s="224"/>
      <c r="E14" s="225"/>
      <c r="F14" s="226"/>
      <c r="G14" s="226"/>
      <c r="H14" s="344">
        <f>SUM(I13:I13)</f>
        <v>0</v>
      </c>
      <c r="I14" s="345"/>
    </row>
    <row r="16" spans="2:9" ht="12.75">
      <c r="B16" s="14"/>
      <c r="F16" s="227"/>
      <c r="G16" s="228"/>
      <c r="H16" s="228"/>
      <c r="I16" s="46"/>
    </row>
    <row r="17" spans="6:9" ht="12.75">
      <c r="F17" s="227"/>
      <c r="G17" s="228"/>
      <c r="H17" s="228"/>
      <c r="I17" s="46"/>
    </row>
    <row r="18" spans="6:9" ht="12.75">
      <c r="F18" s="227"/>
      <c r="G18" s="228"/>
      <c r="H18" s="228"/>
      <c r="I18" s="46"/>
    </row>
    <row r="19" spans="6:9" ht="12.75">
      <c r="F19" s="227"/>
      <c r="G19" s="228"/>
      <c r="H19" s="228"/>
      <c r="I19" s="46"/>
    </row>
    <row r="20" spans="6:9" ht="12.75">
      <c r="F20" s="227"/>
      <c r="G20" s="228"/>
      <c r="H20" s="228"/>
      <c r="I20" s="46"/>
    </row>
    <row r="21" spans="6:9" ht="12.75">
      <c r="F21" s="227"/>
      <c r="G21" s="228"/>
      <c r="H21" s="228"/>
      <c r="I21" s="46"/>
    </row>
    <row r="22" spans="6:9" ht="12.75">
      <c r="F22" s="227"/>
      <c r="G22" s="228"/>
      <c r="H22" s="228"/>
      <c r="I22" s="46"/>
    </row>
    <row r="23" spans="6:9" ht="12.75">
      <c r="F23" s="227"/>
      <c r="G23" s="228"/>
      <c r="H23" s="228"/>
      <c r="I23" s="46"/>
    </row>
    <row r="24" spans="6:9" ht="12.75">
      <c r="F24" s="227"/>
      <c r="G24" s="228"/>
      <c r="H24" s="228"/>
      <c r="I24" s="46"/>
    </row>
    <row r="25" spans="6:9" ht="12.75">
      <c r="F25" s="227"/>
      <c r="G25" s="228"/>
      <c r="H25" s="228"/>
      <c r="I25" s="46"/>
    </row>
    <row r="26" spans="6:9" ht="12.75">
      <c r="F26" s="227"/>
      <c r="G26" s="228"/>
      <c r="H26" s="228"/>
      <c r="I26" s="46"/>
    </row>
    <row r="27" spans="6:9" ht="12.75">
      <c r="F27" s="227"/>
      <c r="G27" s="228"/>
      <c r="H27" s="228"/>
      <c r="I27" s="46"/>
    </row>
    <row r="28" spans="6:9" ht="12.75">
      <c r="F28" s="227"/>
      <c r="G28" s="228"/>
      <c r="H28" s="228"/>
      <c r="I28" s="46"/>
    </row>
    <row r="29" spans="6:9" ht="12.75">
      <c r="F29" s="227"/>
      <c r="G29" s="228"/>
      <c r="H29" s="228"/>
      <c r="I29" s="46"/>
    </row>
    <row r="30" spans="6:9" ht="12.75">
      <c r="F30" s="227"/>
      <c r="G30" s="228"/>
      <c r="H30" s="228"/>
      <c r="I30" s="46"/>
    </row>
    <row r="31" spans="6:9" ht="12.75">
      <c r="F31" s="227"/>
      <c r="G31" s="228"/>
      <c r="H31" s="228"/>
      <c r="I31" s="46"/>
    </row>
    <row r="32" spans="6:9" ht="12.75">
      <c r="F32" s="227"/>
      <c r="G32" s="228"/>
      <c r="H32" s="228"/>
      <c r="I32" s="46"/>
    </row>
    <row r="33" spans="6:9" ht="12.75">
      <c r="F33" s="227"/>
      <c r="G33" s="228"/>
      <c r="H33" s="228"/>
      <c r="I33" s="46"/>
    </row>
    <row r="34" spans="6:9" ht="12.75">
      <c r="F34" s="227"/>
      <c r="G34" s="228"/>
      <c r="H34" s="228"/>
      <c r="I34" s="46"/>
    </row>
    <row r="35" spans="6:9" ht="12.75">
      <c r="F35" s="227"/>
      <c r="G35" s="228"/>
      <c r="H35" s="228"/>
      <c r="I35" s="46"/>
    </row>
    <row r="36" spans="6:9" ht="12.75">
      <c r="F36" s="227"/>
      <c r="G36" s="228"/>
      <c r="H36" s="228"/>
      <c r="I36" s="46"/>
    </row>
    <row r="37" spans="6:9" ht="12.75">
      <c r="F37" s="227"/>
      <c r="G37" s="228"/>
      <c r="H37" s="228"/>
      <c r="I37" s="46"/>
    </row>
    <row r="38" spans="6:9" ht="12.75">
      <c r="F38" s="227"/>
      <c r="G38" s="228"/>
      <c r="H38" s="228"/>
      <c r="I38" s="46"/>
    </row>
    <row r="39" spans="6:9" ht="12.75">
      <c r="F39" s="227"/>
      <c r="G39" s="228"/>
      <c r="H39" s="228"/>
      <c r="I39" s="46"/>
    </row>
    <row r="40" spans="6:9" ht="12.75">
      <c r="F40" s="227"/>
      <c r="G40" s="228"/>
      <c r="H40" s="228"/>
      <c r="I40" s="46"/>
    </row>
    <row r="41" spans="6:9" ht="12.75">
      <c r="F41" s="227"/>
      <c r="G41" s="228"/>
      <c r="H41" s="228"/>
      <c r="I41" s="46"/>
    </row>
    <row r="42" spans="6:9" ht="12.75">
      <c r="F42" s="227"/>
      <c r="G42" s="228"/>
      <c r="H42" s="228"/>
      <c r="I42" s="46"/>
    </row>
    <row r="43" spans="6:9" ht="12.75">
      <c r="F43" s="227"/>
      <c r="G43" s="228"/>
      <c r="H43" s="228"/>
      <c r="I43" s="46"/>
    </row>
    <row r="44" spans="6:9" ht="12.75">
      <c r="F44" s="227"/>
      <c r="G44" s="228"/>
      <c r="H44" s="228"/>
      <c r="I44" s="46"/>
    </row>
    <row r="45" spans="6:9" ht="12.75">
      <c r="F45" s="227"/>
      <c r="G45" s="228"/>
      <c r="H45" s="228"/>
      <c r="I45" s="46"/>
    </row>
    <row r="46" spans="6:9" ht="12.75">
      <c r="F46" s="227"/>
      <c r="G46" s="228"/>
      <c r="H46" s="228"/>
      <c r="I46" s="46"/>
    </row>
    <row r="47" spans="6:9" ht="12.75">
      <c r="F47" s="227"/>
      <c r="G47" s="228"/>
      <c r="H47" s="228"/>
      <c r="I47" s="46"/>
    </row>
    <row r="48" spans="6:9" ht="12.75">
      <c r="F48" s="227"/>
      <c r="G48" s="228"/>
      <c r="H48" s="228"/>
      <c r="I48" s="46"/>
    </row>
    <row r="49" spans="6:9" ht="12.75"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264"/>
  <sheetViews>
    <sheetView zoomScale="130" zoomScaleNormal="130" workbookViewId="0" topLeftCell="A19">
      <selection activeCell="A259" sqref="A259"/>
    </sheetView>
  </sheetViews>
  <sheetFormatPr defaultColWidth="9.125" defaultRowHeight="12.75"/>
  <cols>
    <col min="1" max="1" width="7.625" style="299" customWidth="1"/>
    <col min="2" max="4" width="9.125" style="299" customWidth="1"/>
    <col min="5" max="5" width="15.875" style="299" customWidth="1"/>
    <col min="6" max="6" width="8.625" style="300" customWidth="1"/>
    <col min="7" max="7" width="15.50390625" style="299" customWidth="1"/>
    <col min="8" max="8" width="9.50390625" style="299" customWidth="1"/>
    <col min="9" max="9" width="13.375" style="300" customWidth="1"/>
    <col min="10" max="10" width="9.50390625" style="300" bestFit="1" customWidth="1"/>
    <col min="11" max="11" width="13.375" style="300" customWidth="1"/>
    <col min="12" max="16384" width="9.125" style="299" customWidth="1"/>
  </cols>
  <sheetData>
    <row r="1" ht="12.75">
      <c r="A1" s="298" t="s">
        <v>2655</v>
      </c>
    </row>
    <row r="4" spans="1:2" ht="12.75">
      <c r="A4" s="301" t="s">
        <v>2656</v>
      </c>
      <c r="B4" s="298" t="s">
        <v>2657</v>
      </c>
    </row>
    <row r="5" spans="1:2" ht="12.75">
      <c r="A5" s="301"/>
      <c r="B5" s="298" t="s">
        <v>2658</v>
      </c>
    </row>
    <row r="6" spans="1:2" ht="12.75">
      <c r="A6" s="299" t="s">
        <v>2659</v>
      </c>
      <c r="B6" s="298" t="s">
        <v>2660</v>
      </c>
    </row>
    <row r="7" ht="12.75">
      <c r="B7" s="298"/>
    </row>
    <row r="8" ht="12.75">
      <c r="B8" s="298"/>
    </row>
    <row r="13" ht="12.75">
      <c r="A13" s="298" t="s">
        <v>2661</v>
      </c>
    </row>
    <row r="15" spans="7:11" ht="12.75">
      <c r="G15" s="299" t="s">
        <v>28</v>
      </c>
      <c r="I15" s="300" t="s">
        <v>27</v>
      </c>
      <c r="K15" s="302" t="s">
        <v>2662</v>
      </c>
    </row>
    <row r="16" spans="1:11" ht="12.75">
      <c r="A16" s="301" t="s">
        <v>2662</v>
      </c>
      <c r="G16" s="303"/>
      <c r="H16" s="303"/>
      <c r="I16" s="303"/>
      <c r="K16" s="303">
        <f>I35</f>
        <v>0</v>
      </c>
    </row>
    <row r="17" spans="1:9" ht="12.75">
      <c r="A17" s="299" t="s">
        <v>2663</v>
      </c>
      <c r="G17" s="303">
        <f>I107</f>
        <v>0</v>
      </c>
      <c r="H17" s="303"/>
      <c r="I17" s="303"/>
    </row>
    <row r="18" spans="1:9" ht="12.75">
      <c r="A18" s="299" t="s">
        <v>2664</v>
      </c>
      <c r="G18" s="303">
        <f>K114</f>
        <v>0</v>
      </c>
      <c r="H18" s="303"/>
      <c r="I18" s="303"/>
    </row>
    <row r="19" spans="1:9" ht="12.75">
      <c r="A19" s="299" t="s">
        <v>2665</v>
      </c>
      <c r="G19" s="303">
        <f>I134</f>
        <v>0</v>
      </c>
      <c r="H19" s="303"/>
      <c r="I19" s="303"/>
    </row>
    <row r="20" spans="1:9" ht="12.75">
      <c r="A20" s="299" t="s">
        <v>2666</v>
      </c>
      <c r="G20" s="303"/>
      <c r="H20" s="303"/>
      <c r="I20" s="303">
        <f>I251</f>
        <v>0</v>
      </c>
    </row>
    <row r="21" spans="1:9" ht="12.75">
      <c r="A21" s="299" t="s">
        <v>2667</v>
      </c>
      <c r="G21" s="303">
        <f>I260</f>
        <v>0</v>
      </c>
      <c r="H21" s="303"/>
      <c r="I21" s="303"/>
    </row>
    <row r="22" spans="7:9" ht="12.75">
      <c r="G22" s="303"/>
      <c r="H22" s="303"/>
      <c r="I22" s="303"/>
    </row>
    <row r="23" spans="1:11" ht="12.75">
      <c r="A23" s="301" t="s">
        <v>2668</v>
      </c>
      <c r="G23" s="303">
        <f>SUM(G16:G21)</f>
        <v>0</v>
      </c>
      <c r="H23" s="303"/>
      <c r="I23" s="303">
        <f>I20</f>
        <v>0</v>
      </c>
      <c r="K23" s="303">
        <f>K16</f>
        <v>0</v>
      </c>
    </row>
    <row r="24" ht="12.75">
      <c r="G24" s="300"/>
    </row>
    <row r="25" spans="1:7" ht="12.75">
      <c r="A25" s="304"/>
      <c r="G25" s="300"/>
    </row>
    <row r="26" spans="1:6" ht="12.75">
      <c r="A26" s="298" t="s">
        <v>2669</v>
      </c>
      <c r="E26" s="305">
        <f>G23+I23+K23</f>
        <v>0</v>
      </c>
      <c r="F26" s="301" t="s">
        <v>2670</v>
      </c>
    </row>
    <row r="27" spans="5:6" ht="12.75">
      <c r="E27" s="306"/>
      <c r="F27" s="307"/>
    </row>
    <row r="28" ht="12.75">
      <c r="A28" s="304"/>
    </row>
    <row r="29" ht="12.75">
      <c r="A29" s="298" t="s">
        <v>2671</v>
      </c>
    </row>
    <row r="30" spans="1:9" ht="12.75">
      <c r="A30" s="308"/>
      <c r="F30" s="299" t="s">
        <v>2672</v>
      </c>
      <c r="G30" s="299" t="s">
        <v>89</v>
      </c>
      <c r="H30" s="300" t="s">
        <v>2673</v>
      </c>
      <c r="I30" s="300" t="s">
        <v>2674</v>
      </c>
    </row>
    <row r="31" spans="1:9" ht="12.75">
      <c r="A31" s="301" t="s">
        <v>2675</v>
      </c>
      <c r="F31" s="300">
        <v>1</v>
      </c>
      <c r="G31" s="299" t="s">
        <v>100</v>
      </c>
      <c r="H31" s="300">
        <v>0</v>
      </c>
      <c r="I31" s="300">
        <f>H31*F31</f>
        <v>0</v>
      </c>
    </row>
    <row r="32" spans="1:9" ht="12.75">
      <c r="A32" s="301" t="s">
        <v>2676</v>
      </c>
      <c r="F32" s="300">
        <v>50</v>
      </c>
      <c r="G32" s="299" t="s">
        <v>2677</v>
      </c>
      <c r="H32" s="300">
        <v>0</v>
      </c>
      <c r="I32" s="300">
        <f>H32*F32</f>
        <v>0</v>
      </c>
    </row>
    <row r="33" spans="1:9" ht="12.75">
      <c r="A33" s="301" t="s">
        <v>2678</v>
      </c>
      <c r="F33" s="300">
        <v>20</v>
      </c>
      <c r="G33" s="299" t="s">
        <v>2677</v>
      </c>
      <c r="H33" s="300">
        <v>0</v>
      </c>
      <c r="I33" s="300">
        <f>H33*F33</f>
        <v>0</v>
      </c>
    </row>
    <row r="34" spans="1:8" ht="12.75">
      <c r="A34" s="301"/>
      <c r="H34" s="300"/>
    </row>
    <row r="35" spans="1:9" ht="12.75">
      <c r="A35" s="299" t="s">
        <v>2679</v>
      </c>
      <c r="I35" s="300">
        <f>SUM(I31:I33)</f>
        <v>0</v>
      </c>
    </row>
    <row r="38" ht="12.75">
      <c r="A38" s="298" t="s">
        <v>2680</v>
      </c>
    </row>
    <row r="39" spans="8:10" ht="12.75">
      <c r="H39" s="299" t="s">
        <v>2681</v>
      </c>
      <c r="J39" s="300" t="s">
        <v>2682</v>
      </c>
    </row>
    <row r="40" spans="6:11" ht="12.75">
      <c r="F40" s="299" t="s">
        <v>2672</v>
      </c>
      <c r="G40" s="299" t="s">
        <v>89</v>
      </c>
      <c r="H40" s="300" t="s">
        <v>2673</v>
      </c>
      <c r="I40" s="300" t="s">
        <v>2674</v>
      </c>
      <c r="J40" s="300" t="s">
        <v>2673</v>
      </c>
      <c r="K40" s="300" t="s">
        <v>2674</v>
      </c>
    </row>
    <row r="41" spans="1:11" ht="12.75">
      <c r="A41" s="309">
        <v>1</v>
      </c>
      <c r="B41" s="299" t="s">
        <v>2683</v>
      </c>
      <c r="F41" s="300">
        <v>6</v>
      </c>
      <c r="G41" s="299" t="s">
        <v>179</v>
      </c>
      <c r="H41" s="300">
        <v>0</v>
      </c>
      <c r="I41" s="300">
        <f aca="true" t="shared" si="0" ref="I41:I77">H41*F41</f>
        <v>0</v>
      </c>
      <c r="J41" s="300">
        <v>0</v>
      </c>
      <c r="K41" s="300">
        <f aca="true" t="shared" si="1" ref="K41:K82">F41*J41</f>
        <v>0</v>
      </c>
    </row>
    <row r="42" spans="1:11" ht="12.75">
      <c r="A42" s="310">
        <f aca="true" t="shared" si="2" ref="A42:A80">A41+1</f>
        <v>2</v>
      </c>
      <c r="B42" s="299" t="s">
        <v>2684</v>
      </c>
      <c r="F42" s="300">
        <v>161</v>
      </c>
      <c r="G42" s="299" t="s">
        <v>179</v>
      </c>
      <c r="H42" s="300">
        <v>0</v>
      </c>
      <c r="I42" s="300">
        <f t="shared" si="0"/>
        <v>0</v>
      </c>
      <c r="J42" s="300">
        <v>0</v>
      </c>
      <c r="K42" s="300">
        <f t="shared" si="1"/>
        <v>0</v>
      </c>
    </row>
    <row r="43" spans="1:11" ht="12.75">
      <c r="A43" s="310">
        <f t="shared" si="2"/>
        <v>3</v>
      </c>
      <c r="B43" s="299" t="s">
        <v>2685</v>
      </c>
      <c r="F43" s="300">
        <v>15</v>
      </c>
      <c r="G43" s="299" t="s">
        <v>179</v>
      </c>
      <c r="H43" s="300">
        <v>0</v>
      </c>
      <c r="I43" s="300">
        <f t="shared" si="0"/>
        <v>0</v>
      </c>
      <c r="J43" s="300">
        <v>0</v>
      </c>
      <c r="K43" s="300">
        <f t="shared" si="1"/>
        <v>0</v>
      </c>
    </row>
    <row r="44" spans="1:11" ht="12.75">
      <c r="A44" s="310">
        <f t="shared" si="2"/>
        <v>4</v>
      </c>
      <c r="B44" s="299" t="s">
        <v>2686</v>
      </c>
      <c r="F44" s="300">
        <v>11</v>
      </c>
      <c r="G44" s="299" t="s">
        <v>179</v>
      </c>
      <c r="H44" s="300">
        <v>0</v>
      </c>
      <c r="I44" s="300">
        <f t="shared" si="0"/>
        <v>0</v>
      </c>
      <c r="J44" s="300">
        <v>0</v>
      </c>
      <c r="K44" s="300">
        <f t="shared" si="1"/>
        <v>0</v>
      </c>
    </row>
    <row r="45" spans="1:11" ht="12.75">
      <c r="A45" s="310">
        <f t="shared" si="2"/>
        <v>5</v>
      </c>
      <c r="B45" s="299" t="s">
        <v>2687</v>
      </c>
      <c r="F45" s="300">
        <v>32</v>
      </c>
      <c r="G45" s="299" t="s">
        <v>100</v>
      </c>
      <c r="H45" s="300">
        <v>0</v>
      </c>
      <c r="I45" s="300">
        <f t="shared" si="0"/>
        <v>0</v>
      </c>
      <c r="J45" s="300">
        <v>0</v>
      </c>
      <c r="K45" s="300">
        <f t="shared" si="1"/>
        <v>0</v>
      </c>
    </row>
    <row r="46" spans="1:11" ht="12.75">
      <c r="A46" s="310">
        <f t="shared" si="2"/>
        <v>6</v>
      </c>
      <c r="B46" s="299" t="s">
        <v>2688</v>
      </c>
      <c r="F46" s="300">
        <v>2</v>
      </c>
      <c r="G46" s="299" t="s">
        <v>100</v>
      </c>
      <c r="H46" s="300">
        <v>0</v>
      </c>
      <c r="I46" s="300">
        <f t="shared" si="0"/>
        <v>0</v>
      </c>
      <c r="J46" s="300">
        <v>0</v>
      </c>
      <c r="K46" s="300">
        <f t="shared" si="1"/>
        <v>0</v>
      </c>
    </row>
    <row r="47" spans="1:11" ht="12.75">
      <c r="A47" s="310">
        <f t="shared" si="2"/>
        <v>7</v>
      </c>
      <c r="B47" s="299" t="s">
        <v>2689</v>
      </c>
      <c r="F47" s="300">
        <v>2</v>
      </c>
      <c r="G47" s="299" t="s">
        <v>100</v>
      </c>
      <c r="H47" s="300">
        <v>0</v>
      </c>
      <c r="I47" s="300">
        <f t="shared" si="0"/>
        <v>0</v>
      </c>
      <c r="J47" s="300">
        <v>0</v>
      </c>
      <c r="K47" s="300">
        <f t="shared" si="1"/>
        <v>0</v>
      </c>
    </row>
    <row r="48" spans="1:11" ht="12.75">
      <c r="A48" s="310">
        <f t="shared" si="2"/>
        <v>8</v>
      </c>
      <c r="B48" s="299" t="s">
        <v>2690</v>
      </c>
      <c r="F48" s="300">
        <v>1</v>
      </c>
      <c r="G48" s="299" t="s">
        <v>100</v>
      </c>
      <c r="H48" s="300">
        <v>0</v>
      </c>
      <c r="I48" s="300">
        <f t="shared" si="0"/>
        <v>0</v>
      </c>
      <c r="J48" s="300">
        <v>0</v>
      </c>
      <c r="K48" s="300">
        <f t="shared" si="1"/>
        <v>0</v>
      </c>
    </row>
    <row r="49" spans="1:11" ht="12.75">
      <c r="A49" s="310">
        <f t="shared" si="2"/>
        <v>9</v>
      </c>
      <c r="B49" s="299" t="s">
        <v>2691</v>
      </c>
      <c r="F49" s="300">
        <v>175</v>
      </c>
      <c r="G49" s="299" t="s">
        <v>100</v>
      </c>
      <c r="H49" s="300">
        <v>0</v>
      </c>
      <c r="I49" s="300">
        <f t="shared" si="0"/>
        <v>0</v>
      </c>
      <c r="J49" s="300">
        <v>0</v>
      </c>
      <c r="K49" s="300">
        <f t="shared" si="1"/>
        <v>0</v>
      </c>
    </row>
    <row r="50" spans="1:11" ht="12.75">
      <c r="A50" s="310">
        <f t="shared" si="2"/>
        <v>10</v>
      </c>
      <c r="B50" s="299" t="s">
        <v>2692</v>
      </c>
      <c r="F50" s="300">
        <v>84</v>
      </c>
      <c r="G50" s="299" t="s">
        <v>100</v>
      </c>
      <c r="H50" s="300">
        <v>0</v>
      </c>
      <c r="I50" s="300">
        <f t="shared" si="0"/>
        <v>0</v>
      </c>
      <c r="J50" s="300">
        <v>0</v>
      </c>
      <c r="K50" s="300">
        <f t="shared" si="1"/>
        <v>0</v>
      </c>
    </row>
    <row r="51" spans="1:11" ht="12.75">
      <c r="A51" s="310">
        <f t="shared" si="2"/>
        <v>11</v>
      </c>
      <c r="B51" s="299" t="s">
        <v>2693</v>
      </c>
      <c r="F51" s="300">
        <v>8</v>
      </c>
      <c r="G51" s="299" t="s">
        <v>100</v>
      </c>
      <c r="H51" s="300">
        <v>0</v>
      </c>
      <c r="I51" s="300">
        <f t="shared" si="0"/>
        <v>0</v>
      </c>
      <c r="J51" s="300">
        <v>0</v>
      </c>
      <c r="K51" s="300">
        <f t="shared" si="1"/>
        <v>0</v>
      </c>
    </row>
    <row r="52" spans="1:11" ht="12.75">
      <c r="A52" s="310">
        <f t="shared" si="2"/>
        <v>12</v>
      </c>
      <c r="B52" s="299" t="s">
        <v>2694</v>
      </c>
      <c r="F52" s="300">
        <v>23</v>
      </c>
      <c r="G52" s="299" t="s">
        <v>100</v>
      </c>
      <c r="H52" s="300">
        <v>0</v>
      </c>
      <c r="I52" s="300">
        <f t="shared" si="0"/>
        <v>0</v>
      </c>
      <c r="J52" s="300">
        <v>0</v>
      </c>
      <c r="K52" s="300">
        <f t="shared" si="1"/>
        <v>0</v>
      </c>
    </row>
    <row r="53" spans="1:11" ht="12.75">
      <c r="A53" s="310">
        <f t="shared" si="2"/>
        <v>13</v>
      </c>
      <c r="B53" s="299" t="s">
        <v>2695</v>
      </c>
      <c r="F53" s="300">
        <v>16</v>
      </c>
      <c r="G53" s="299" t="s">
        <v>100</v>
      </c>
      <c r="H53" s="300">
        <v>0</v>
      </c>
      <c r="I53" s="300">
        <f t="shared" si="0"/>
        <v>0</v>
      </c>
      <c r="J53" s="300">
        <v>0</v>
      </c>
      <c r="K53" s="300">
        <f t="shared" si="1"/>
        <v>0</v>
      </c>
    </row>
    <row r="54" spans="1:11" ht="12.75">
      <c r="A54" s="310">
        <f t="shared" si="2"/>
        <v>14</v>
      </c>
      <c r="B54" s="299" t="s">
        <v>2696</v>
      </c>
      <c r="F54" s="300">
        <v>15</v>
      </c>
      <c r="G54" s="299" t="s">
        <v>100</v>
      </c>
      <c r="H54" s="300">
        <v>0</v>
      </c>
      <c r="I54" s="300">
        <f t="shared" si="0"/>
        <v>0</v>
      </c>
      <c r="J54" s="300">
        <v>0</v>
      </c>
      <c r="K54" s="300">
        <f t="shared" si="1"/>
        <v>0</v>
      </c>
    </row>
    <row r="55" spans="1:11" ht="12.75">
      <c r="A55" s="310">
        <f t="shared" si="2"/>
        <v>15</v>
      </c>
      <c r="B55" s="299" t="s">
        <v>2697</v>
      </c>
      <c r="F55" s="300">
        <v>17</v>
      </c>
      <c r="G55" s="299" t="s">
        <v>100</v>
      </c>
      <c r="H55" s="300">
        <v>0</v>
      </c>
      <c r="I55" s="300">
        <f t="shared" si="0"/>
        <v>0</v>
      </c>
      <c r="J55" s="300">
        <v>0</v>
      </c>
      <c r="K55" s="300">
        <f t="shared" si="1"/>
        <v>0</v>
      </c>
    </row>
    <row r="56" spans="1:11" ht="12.75">
      <c r="A56" s="310">
        <f t="shared" si="2"/>
        <v>16</v>
      </c>
      <c r="B56" s="299" t="s">
        <v>2698</v>
      </c>
      <c r="F56" s="300">
        <v>6</v>
      </c>
      <c r="G56" s="299" t="s">
        <v>100</v>
      </c>
      <c r="H56" s="300">
        <v>0</v>
      </c>
      <c r="I56" s="300">
        <f t="shared" si="0"/>
        <v>0</v>
      </c>
      <c r="J56" s="300">
        <v>0</v>
      </c>
      <c r="K56" s="300">
        <f t="shared" si="1"/>
        <v>0</v>
      </c>
    </row>
    <row r="57" spans="1:11" ht="12.75">
      <c r="A57" s="310">
        <f t="shared" si="2"/>
        <v>17</v>
      </c>
      <c r="B57" s="299" t="s">
        <v>2699</v>
      </c>
      <c r="F57" s="300">
        <v>9</v>
      </c>
      <c r="G57" s="299" t="s">
        <v>100</v>
      </c>
      <c r="H57" s="300">
        <v>0</v>
      </c>
      <c r="I57" s="300">
        <f t="shared" si="0"/>
        <v>0</v>
      </c>
      <c r="J57" s="300">
        <v>0</v>
      </c>
      <c r="K57" s="300">
        <f t="shared" si="1"/>
        <v>0</v>
      </c>
    </row>
    <row r="58" spans="1:11" ht="12.75">
      <c r="A58" s="310">
        <f t="shared" si="2"/>
        <v>18</v>
      </c>
      <c r="B58" s="299" t="s">
        <v>2700</v>
      </c>
      <c r="F58" s="300">
        <v>2</v>
      </c>
      <c r="G58" s="299" t="s">
        <v>100</v>
      </c>
      <c r="H58" s="300">
        <v>0</v>
      </c>
      <c r="I58" s="300">
        <f t="shared" si="0"/>
        <v>0</v>
      </c>
      <c r="J58" s="300">
        <v>0</v>
      </c>
      <c r="K58" s="300">
        <f t="shared" si="1"/>
        <v>0</v>
      </c>
    </row>
    <row r="59" spans="1:11" ht="12.75">
      <c r="A59" s="310">
        <f t="shared" si="2"/>
        <v>19</v>
      </c>
      <c r="B59" s="299" t="s">
        <v>2701</v>
      </c>
      <c r="F59" s="300">
        <v>4</v>
      </c>
      <c r="G59" s="299" t="s">
        <v>100</v>
      </c>
      <c r="H59" s="300">
        <v>0</v>
      </c>
      <c r="I59" s="300">
        <f t="shared" si="0"/>
        <v>0</v>
      </c>
      <c r="J59" s="300">
        <v>0</v>
      </c>
      <c r="K59" s="300">
        <f t="shared" si="1"/>
        <v>0</v>
      </c>
    </row>
    <row r="60" spans="1:11" ht="12.75">
      <c r="A60" s="310">
        <f t="shared" si="2"/>
        <v>20</v>
      </c>
      <c r="B60" s="299" t="s">
        <v>2702</v>
      </c>
      <c r="F60" s="300">
        <v>2</v>
      </c>
      <c r="G60" s="299" t="s">
        <v>100</v>
      </c>
      <c r="H60" s="300">
        <v>0</v>
      </c>
      <c r="I60" s="300">
        <f t="shared" si="0"/>
        <v>0</v>
      </c>
      <c r="J60" s="300">
        <v>0</v>
      </c>
      <c r="K60" s="300">
        <f t="shared" si="1"/>
        <v>0</v>
      </c>
    </row>
    <row r="61" spans="1:11" ht="12.75">
      <c r="A61" s="310">
        <f t="shared" si="2"/>
        <v>21</v>
      </c>
      <c r="B61" s="299" t="s">
        <v>2703</v>
      </c>
      <c r="F61" s="300">
        <v>85</v>
      </c>
      <c r="G61" s="299" t="s">
        <v>100</v>
      </c>
      <c r="H61" s="300">
        <v>0</v>
      </c>
      <c r="I61" s="300">
        <f t="shared" si="0"/>
        <v>0</v>
      </c>
      <c r="J61" s="300">
        <v>0</v>
      </c>
      <c r="K61" s="300">
        <f t="shared" si="1"/>
        <v>0</v>
      </c>
    </row>
    <row r="62" spans="1:11" ht="12.75">
      <c r="A62" s="309">
        <f t="shared" si="2"/>
        <v>22</v>
      </c>
      <c r="B62" s="299" t="s">
        <v>2704</v>
      </c>
      <c r="F62" s="300">
        <v>19</v>
      </c>
      <c r="G62" s="299" t="s">
        <v>100</v>
      </c>
      <c r="H62" s="300">
        <v>0</v>
      </c>
      <c r="I62" s="300">
        <f t="shared" si="0"/>
        <v>0</v>
      </c>
      <c r="J62" s="300">
        <v>0</v>
      </c>
      <c r="K62" s="300">
        <f t="shared" si="1"/>
        <v>0</v>
      </c>
    </row>
    <row r="63" spans="1:11" ht="12.75">
      <c r="A63" s="309">
        <f t="shared" si="2"/>
        <v>23</v>
      </c>
      <c r="B63" s="299" t="s">
        <v>2705</v>
      </c>
      <c r="F63" s="300">
        <v>13</v>
      </c>
      <c r="G63" s="299" t="s">
        <v>100</v>
      </c>
      <c r="H63" s="300">
        <v>0</v>
      </c>
      <c r="I63" s="300">
        <f t="shared" si="0"/>
        <v>0</v>
      </c>
      <c r="J63" s="300">
        <v>0</v>
      </c>
      <c r="K63" s="300">
        <f t="shared" si="1"/>
        <v>0</v>
      </c>
    </row>
    <row r="64" spans="1:11" ht="12.75">
      <c r="A64" s="309">
        <f t="shared" si="2"/>
        <v>24</v>
      </c>
      <c r="B64" s="299" t="s">
        <v>2706</v>
      </c>
      <c r="F64" s="300">
        <v>27</v>
      </c>
      <c r="G64" s="299" t="s">
        <v>100</v>
      </c>
      <c r="H64" s="300">
        <v>0</v>
      </c>
      <c r="I64" s="300">
        <f t="shared" si="0"/>
        <v>0</v>
      </c>
      <c r="J64" s="300">
        <v>0</v>
      </c>
      <c r="K64" s="300">
        <f t="shared" si="1"/>
        <v>0</v>
      </c>
    </row>
    <row r="65" spans="1:11" ht="12.75">
      <c r="A65" s="309">
        <f t="shared" si="2"/>
        <v>25</v>
      </c>
      <c r="B65" s="299" t="s">
        <v>2707</v>
      </c>
      <c r="F65" s="300">
        <v>2</v>
      </c>
      <c r="G65" s="299" t="s">
        <v>100</v>
      </c>
      <c r="H65" s="300">
        <v>0</v>
      </c>
      <c r="I65" s="300">
        <f t="shared" si="0"/>
        <v>0</v>
      </c>
      <c r="J65" s="300">
        <v>0</v>
      </c>
      <c r="K65" s="300">
        <f t="shared" si="1"/>
        <v>0</v>
      </c>
    </row>
    <row r="66" spans="1:11" ht="12.75">
      <c r="A66" s="309">
        <f>A65+1</f>
        <v>26</v>
      </c>
      <c r="B66" s="299" t="s">
        <v>2708</v>
      </c>
      <c r="F66" s="300">
        <v>2</v>
      </c>
      <c r="G66" s="299" t="s">
        <v>100</v>
      </c>
      <c r="H66" s="300">
        <v>0</v>
      </c>
      <c r="I66" s="300">
        <f>H66*F66</f>
        <v>0</v>
      </c>
      <c r="J66" s="300">
        <v>0</v>
      </c>
      <c r="K66" s="300">
        <f>F66*J66</f>
        <v>0</v>
      </c>
    </row>
    <row r="67" spans="1:11" ht="12.75">
      <c r="A67" s="309">
        <f>A66+1</f>
        <v>27</v>
      </c>
      <c r="B67" s="299" t="s">
        <v>2709</v>
      </c>
      <c r="F67" s="300">
        <v>7</v>
      </c>
      <c r="G67" s="299" t="s">
        <v>100</v>
      </c>
      <c r="H67" s="300">
        <v>0</v>
      </c>
      <c r="I67" s="300">
        <f>H67*F67</f>
        <v>0</v>
      </c>
      <c r="J67" s="300">
        <v>0</v>
      </c>
      <c r="K67" s="300">
        <f>F67*J67</f>
        <v>0</v>
      </c>
    </row>
    <row r="68" spans="1:11" ht="12.75">
      <c r="A68" s="309">
        <f>A67+1</f>
        <v>28</v>
      </c>
      <c r="B68" s="299" t="s">
        <v>2710</v>
      </c>
      <c r="F68" s="300">
        <v>50</v>
      </c>
      <c r="G68" s="299" t="s">
        <v>179</v>
      </c>
      <c r="H68" s="300">
        <v>0</v>
      </c>
      <c r="I68" s="300">
        <f t="shared" si="0"/>
        <v>0</v>
      </c>
      <c r="J68" s="300">
        <v>0</v>
      </c>
      <c r="K68" s="300">
        <f t="shared" si="1"/>
        <v>0</v>
      </c>
    </row>
    <row r="69" spans="1:11" ht="12.75">
      <c r="A69" s="309">
        <f t="shared" si="2"/>
        <v>29</v>
      </c>
      <c r="B69" s="299" t="s">
        <v>2711</v>
      </c>
      <c r="F69" s="300">
        <v>64</v>
      </c>
      <c r="G69" s="299" t="s">
        <v>179</v>
      </c>
      <c r="H69" s="300">
        <v>0</v>
      </c>
      <c r="I69" s="300">
        <f t="shared" si="0"/>
        <v>0</v>
      </c>
      <c r="J69" s="300">
        <v>0</v>
      </c>
      <c r="K69" s="300">
        <f t="shared" si="1"/>
        <v>0</v>
      </c>
    </row>
    <row r="70" spans="1:11" ht="12.75">
      <c r="A70" s="309">
        <f t="shared" si="2"/>
        <v>30</v>
      </c>
      <c r="B70" s="299" t="s">
        <v>2712</v>
      </c>
      <c r="F70" s="300">
        <v>319</v>
      </c>
      <c r="G70" s="299" t="s">
        <v>179</v>
      </c>
      <c r="H70" s="300">
        <v>0</v>
      </c>
      <c r="I70" s="300">
        <f t="shared" si="0"/>
        <v>0</v>
      </c>
      <c r="J70" s="300">
        <v>0</v>
      </c>
      <c r="K70" s="300">
        <f t="shared" si="1"/>
        <v>0</v>
      </c>
    </row>
    <row r="71" spans="1:11" ht="12.75">
      <c r="A71" s="309">
        <f t="shared" si="2"/>
        <v>31</v>
      </c>
      <c r="B71" s="299" t="s">
        <v>2713</v>
      </c>
      <c r="F71" s="311">
        <v>754</v>
      </c>
      <c r="G71" s="299" t="s">
        <v>179</v>
      </c>
      <c r="H71" s="300">
        <v>0</v>
      </c>
      <c r="I71" s="300">
        <f t="shared" si="0"/>
        <v>0</v>
      </c>
      <c r="J71" s="300">
        <v>0</v>
      </c>
      <c r="K71" s="300">
        <f t="shared" si="1"/>
        <v>0</v>
      </c>
    </row>
    <row r="72" spans="1:11" ht="12.75">
      <c r="A72" s="309">
        <f t="shared" si="2"/>
        <v>32</v>
      </c>
      <c r="B72" s="299" t="s">
        <v>2714</v>
      </c>
      <c r="F72" s="311">
        <v>100</v>
      </c>
      <c r="G72" s="299" t="s">
        <v>179</v>
      </c>
      <c r="H72" s="300">
        <v>0</v>
      </c>
      <c r="I72" s="300">
        <f t="shared" si="0"/>
        <v>0</v>
      </c>
      <c r="J72" s="300">
        <v>0</v>
      </c>
      <c r="K72" s="300">
        <f t="shared" si="1"/>
        <v>0</v>
      </c>
    </row>
    <row r="73" spans="1:11" ht="12.75">
      <c r="A73" s="309">
        <f t="shared" si="2"/>
        <v>33</v>
      </c>
      <c r="B73" s="299" t="s">
        <v>2715</v>
      </c>
      <c r="F73" s="311">
        <v>1194</v>
      </c>
      <c r="G73" s="299" t="s">
        <v>179</v>
      </c>
      <c r="H73" s="300">
        <v>0</v>
      </c>
      <c r="I73" s="300">
        <f t="shared" si="0"/>
        <v>0</v>
      </c>
      <c r="J73" s="300">
        <v>0</v>
      </c>
      <c r="K73" s="300">
        <f t="shared" si="1"/>
        <v>0</v>
      </c>
    </row>
    <row r="74" spans="1:11" ht="12.75">
      <c r="A74" s="309">
        <f t="shared" si="2"/>
        <v>34</v>
      </c>
      <c r="B74" s="299" t="s">
        <v>2716</v>
      </c>
      <c r="F74" s="311">
        <v>86</v>
      </c>
      <c r="G74" s="299" t="s">
        <v>179</v>
      </c>
      <c r="H74" s="300">
        <v>0</v>
      </c>
      <c r="I74" s="300">
        <f t="shared" si="0"/>
        <v>0</v>
      </c>
      <c r="J74" s="300">
        <v>0</v>
      </c>
      <c r="K74" s="300">
        <f t="shared" si="1"/>
        <v>0</v>
      </c>
    </row>
    <row r="75" spans="1:11" ht="12.75">
      <c r="A75" s="309">
        <f t="shared" si="2"/>
        <v>35</v>
      </c>
      <c r="B75" s="299" t="s">
        <v>2717</v>
      </c>
      <c r="F75" s="311">
        <v>49</v>
      </c>
      <c r="G75" s="299" t="s">
        <v>179</v>
      </c>
      <c r="H75" s="300">
        <v>0</v>
      </c>
      <c r="I75" s="300">
        <f t="shared" si="0"/>
        <v>0</v>
      </c>
      <c r="J75" s="300">
        <v>0</v>
      </c>
      <c r="K75" s="300">
        <f t="shared" si="1"/>
        <v>0</v>
      </c>
    </row>
    <row r="76" spans="1:11" ht="12.75">
      <c r="A76" s="309">
        <f t="shared" si="2"/>
        <v>36</v>
      </c>
      <c r="B76" s="299" t="s">
        <v>2718</v>
      </c>
      <c r="F76" s="300">
        <v>19</v>
      </c>
      <c r="G76" s="299" t="s">
        <v>179</v>
      </c>
      <c r="H76" s="300">
        <v>0</v>
      </c>
      <c r="I76" s="300">
        <f t="shared" si="0"/>
        <v>0</v>
      </c>
      <c r="J76" s="300">
        <v>0</v>
      </c>
      <c r="K76" s="300">
        <f t="shared" si="1"/>
        <v>0</v>
      </c>
    </row>
    <row r="77" spans="1:11" ht="12.75">
      <c r="A77" s="309">
        <f t="shared" si="2"/>
        <v>37</v>
      </c>
      <c r="B77" s="299" t="s">
        <v>2719</v>
      </c>
      <c r="F77" s="311">
        <v>5</v>
      </c>
      <c r="G77" s="299" t="s">
        <v>179</v>
      </c>
      <c r="H77" s="300">
        <v>0</v>
      </c>
      <c r="I77" s="300">
        <f t="shared" si="0"/>
        <v>0</v>
      </c>
      <c r="J77" s="300">
        <v>0</v>
      </c>
      <c r="K77" s="300">
        <f t="shared" si="1"/>
        <v>0</v>
      </c>
    </row>
    <row r="78" spans="1:11" ht="12.75">
      <c r="A78" s="309">
        <f t="shared" si="2"/>
        <v>38</v>
      </c>
      <c r="B78" s="299" t="s">
        <v>2720</v>
      </c>
      <c r="F78" s="311">
        <v>216</v>
      </c>
      <c r="G78" s="299" t="s">
        <v>179</v>
      </c>
      <c r="H78" s="300">
        <v>0</v>
      </c>
      <c r="I78" s="300">
        <f>H78*F78</f>
        <v>0</v>
      </c>
      <c r="J78" s="300">
        <v>0</v>
      </c>
      <c r="K78" s="300">
        <f>F78*J78</f>
        <v>0</v>
      </c>
    </row>
    <row r="79" spans="1:11" ht="12.75">
      <c r="A79" s="309">
        <f t="shared" si="2"/>
        <v>39</v>
      </c>
      <c r="B79" s="299" t="s">
        <v>2721</v>
      </c>
      <c r="F79" s="311">
        <v>38</v>
      </c>
      <c r="G79" s="299" t="s">
        <v>179</v>
      </c>
      <c r="H79" s="300">
        <v>0</v>
      </c>
      <c r="I79" s="300">
        <f>H79*F79</f>
        <v>0</v>
      </c>
      <c r="J79" s="300">
        <v>0</v>
      </c>
      <c r="K79" s="300">
        <f>F79*J79</f>
        <v>0</v>
      </c>
    </row>
    <row r="80" spans="1:11" ht="12.75">
      <c r="A80" s="309">
        <f t="shared" si="2"/>
        <v>40</v>
      </c>
      <c r="B80" s="299" t="s">
        <v>2722</v>
      </c>
      <c r="F80" s="300">
        <f>4*(40+5+11+7+10+14+8+21+1+5+7+5)+2*(11+1+8+2+4+4+1+4+1+10+11+1+1+2+2)+50+7</f>
        <v>719</v>
      </c>
      <c r="G80" s="299" t="s">
        <v>100</v>
      </c>
      <c r="H80" s="300">
        <v>0</v>
      </c>
      <c r="I80" s="300">
        <f aca="true" t="shared" si="3" ref="I80:I105">H80*F80</f>
        <v>0</v>
      </c>
      <c r="J80" s="300">
        <v>0</v>
      </c>
      <c r="K80" s="300">
        <f t="shared" si="1"/>
        <v>0</v>
      </c>
    </row>
    <row r="81" spans="1:11" ht="12.75">
      <c r="A81" s="309">
        <f>A80+1</f>
        <v>41</v>
      </c>
      <c r="B81" s="299" t="s">
        <v>2723</v>
      </c>
      <c r="F81" s="300">
        <v>2</v>
      </c>
      <c r="G81" s="299" t="s">
        <v>100</v>
      </c>
      <c r="H81" s="300">
        <v>0</v>
      </c>
      <c r="I81" s="300">
        <f>H81*F81</f>
        <v>0</v>
      </c>
      <c r="J81" s="300">
        <v>0</v>
      </c>
      <c r="K81" s="300">
        <f t="shared" si="1"/>
        <v>0</v>
      </c>
    </row>
    <row r="82" spans="1:11" ht="12.75">
      <c r="A82" s="309">
        <f aca="true" t="shared" si="4" ref="A82:A105">A81+1</f>
        <v>42</v>
      </c>
      <c r="B82" s="299" t="s">
        <v>2724</v>
      </c>
      <c r="F82" s="300">
        <v>8</v>
      </c>
      <c r="G82" s="299" t="s">
        <v>100</v>
      </c>
      <c r="H82" s="300">
        <v>0</v>
      </c>
      <c r="I82" s="300">
        <f t="shared" si="3"/>
        <v>0</v>
      </c>
      <c r="J82" s="300">
        <v>0</v>
      </c>
      <c r="K82" s="300">
        <f t="shared" si="1"/>
        <v>0</v>
      </c>
    </row>
    <row r="83" spans="1:11" ht="12.75">
      <c r="A83" s="309">
        <f t="shared" si="4"/>
        <v>43</v>
      </c>
      <c r="B83" s="299" t="s">
        <v>2725</v>
      </c>
      <c r="F83" s="300">
        <f>14+72+38+69+39+103</f>
        <v>335</v>
      </c>
      <c r="G83" s="299" t="s">
        <v>100</v>
      </c>
      <c r="H83" s="300">
        <v>0</v>
      </c>
      <c r="I83" s="300">
        <f t="shared" si="3"/>
        <v>0</v>
      </c>
      <c r="J83" s="312" t="s">
        <v>2726</v>
      </c>
      <c r="K83" s="312" t="s">
        <v>2726</v>
      </c>
    </row>
    <row r="84" spans="1:11" ht="12.75">
      <c r="A84" s="309">
        <f t="shared" si="4"/>
        <v>44</v>
      </c>
      <c r="B84" s="299" t="s">
        <v>2727</v>
      </c>
      <c r="F84" s="300">
        <f>9+6+10+6+5+2+5</f>
        <v>43</v>
      </c>
      <c r="G84" s="299" t="s">
        <v>100</v>
      </c>
      <c r="H84" s="300">
        <v>0</v>
      </c>
      <c r="I84" s="300">
        <f t="shared" si="3"/>
        <v>0</v>
      </c>
      <c r="J84" s="312" t="s">
        <v>2726</v>
      </c>
      <c r="K84" s="312" t="s">
        <v>2726</v>
      </c>
    </row>
    <row r="85" spans="1:11" ht="12.75">
      <c r="A85" s="309">
        <f t="shared" si="4"/>
        <v>45</v>
      </c>
      <c r="B85" s="299" t="s">
        <v>2728</v>
      </c>
      <c r="F85" s="300">
        <v>22</v>
      </c>
      <c r="G85" s="299" t="s">
        <v>100</v>
      </c>
      <c r="H85" s="300">
        <v>0</v>
      </c>
      <c r="I85" s="300">
        <f>H85*F85</f>
        <v>0</v>
      </c>
      <c r="J85" s="312" t="s">
        <v>2726</v>
      </c>
      <c r="K85" s="312" t="s">
        <v>2726</v>
      </c>
    </row>
    <row r="86" spans="1:11" ht="12.75">
      <c r="A86" s="309">
        <f t="shared" si="4"/>
        <v>46</v>
      </c>
      <c r="B86" s="299" t="s">
        <v>2729</v>
      </c>
      <c r="F86" s="300">
        <v>3</v>
      </c>
      <c r="G86" s="299" t="s">
        <v>100</v>
      </c>
      <c r="H86" s="300">
        <v>0</v>
      </c>
      <c r="I86" s="300">
        <f t="shared" si="3"/>
        <v>0</v>
      </c>
      <c r="J86" s="312" t="s">
        <v>2726</v>
      </c>
      <c r="K86" s="312" t="s">
        <v>2726</v>
      </c>
    </row>
    <row r="87" spans="1:11" ht="12.75">
      <c r="A87" s="309">
        <f t="shared" si="4"/>
        <v>47</v>
      </c>
      <c r="B87" s="299" t="s">
        <v>2730</v>
      </c>
      <c r="F87" s="300">
        <v>2</v>
      </c>
      <c r="G87" s="299" t="s">
        <v>100</v>
      </c>
      <c r="H87" s="300">
        <v>0</v>
      </c>
      <c r="I87" s="300">
        <f t="shared" si="3"/>
        <v>0</v>
      </c>
      <c r="J87" s="312" t="s">
        <v>2726</v>
      </c>
      <c r="K87" s="312" t="s">
        <v>2726</v>
      </c>
    </row>
    <row r="88" spans="1:11" ht="12.75">
      <c r="A88" s="309">
        <f t="shared" si="4"/>
        <v>48</v>
      </c>
      <c r="B88" s="299" t="s">
        <v>2731</v>
      </c>
      <c r="F88" s="300">
        <v>26</v>
      </c>
      <c r="G88" s="299" t="s">
        <v>100</v>
      </c>
      <c r="H88" s="300">
        <v>0</v>
      </c>
      <c r="I88" s="300">
        <f t="shared" si="3"/>
        <v>0</v>
      </c>
      <c r="J88" s="312" t="s">
        <v>2726</v>
      </c>
      <c r="K88" s="312" t="s">
        <v>2726</v>
      </c>
    </row>
    <row r="89" spans="1:11" ht="12.75">
      <c r="A89" s="309">
        <f t="shared" si="4"/>
        <v>49</v>
      </c>
      <c r="B89" s="299" t="s">
        <v>2732</v>
      </c>
      <c r="F89" s="300">
        <v>19</v>
      </c>
      <c r="G89" s="299" t="s">
        <v>100</v>
      </c>
      <c r="H89" s="300">
        <v>0</v>
      </c>
      <c r="I89" s="300">
        <f t="shared" si="3"/>
        <v>0</v>
      </c>
      <c r="J89" s="312" t="s">
        <v>2726</v>
      </c>
      <c r="K89" s="312" t="s">
        <v>2726</v>
      </c>
    </row>
    <row r="90" spans="1:11" ht="12.75">
      <c r="A90" s="309">
        <f t="shared" si="4"/>
        <v>50</v>
      </c>
      <c r="B90" s="299" t="s">
        <v>2733</v>
      </c>
      <c r="F90" s="300">
        <v>36</v>
      </c>
      <c r="G90" s="299" t="s">
        <v>100</v>
      </c>
      <c r="H90" s="300">
        <v>0</v>
      </c>
      <c r="I90" s="300">
        <f t="shared" si="3"/>
        <v>0</v>
      </c>
      <c r="J90" s="312" t="s">
        <v>2726</v>
      </c>
      <c r="K90" s="312" t="s">
        <v>2726</v>
      </c>
    </row>
    <row r="91" spans="1:11" ht="12.75">
      <c r="A91" s="309">
        <f t="shared" si="4"/>
        <v>51</v>
      </c>
      <c r="B91" s="299" t="s">
        <v>2734</v>
      </c>
      <c r="F91" s="300">
        <v>14</v>
      </c>
      <c r="G91" s="299" t="s">
        <v>100</v>
      </c>
      <c r="H91" s="300">
        <v>0</v>
      </c>
      <c r="I91" s="300">
        <f t="shared" si="3"/>
        <v>0</v>
      </c>
      <c r="J91" s="312" t="s">
        <v>2726</v>
      </c>
      <c r="K91" s="312" t="s">
        <v>2726</v>
      </c>
    </row>
    <row r="92" spans="1:11" ht="12.75">
      <c r="A92" s="309">
        <f t="shared" si="4"/>
        <v>52</v>
      </c>
      <c r="B92" s="299" t="s">
        <v>2735</v>
      </c>
      <c r="F92" s="300">
        <v>15</v>
      </c>
      <c r="G92" s="299" t="s">
        <v>100</v>
      </c>
      <c r="H92" s="300">
        <v>0</v>
      </c>
      <c r="I92" s="300">
        <f t="shared" si="3"/>
        <v>0</v>
      </c>
      <c r="J92" s="312" t="s">
        <v>2726</v>
      </c>
      <c r="K92" s="312" t="s">
        <v>2726</v>
      </c>
    </row>
    <row r="93" spans="1:11" ht="12.75">
      <c r="A93" s="309">
        <f t="shared" si="4"/>
        <v>53</v>
      </c>
      <c r="B93" s="299" t="s">
        <v>2736</v>
      </c>
      <c r="F93" s="300">
        <v>13</v>
      </c>
      <c r="G93" s="299" t="s">
        <v>100</v>
      </c>
      <c r="H93" s="300">
        <v>0</v>
      </c>
      <c r="I93" s="300">
        <f t="shared" si="3"/>
        <v>0</v>
      </c>
      <c r="J93" s="312" t="s">
        <v>2726</v>
      </c>
      <c r="K93" s="312" t="s">
        <v>2726</v>
      </c>
    </row>
    <row r="94" spans="1:11" ht="12.75">
      <c r="A94" s="309">
        <f t="shared" si="4"/>
        <v>54</v>
      </c>
      <c r="B94" s="299" t="s">
        <v>2737</v>
      </c>
      <c r="F94" s="300">
        <v>4</v>
      </c>
      <c r="G94" s="299" t="s">
        <v>100</v>
      </c>
      <c r="H94" s="300">
        <v>0</v>
      </c>
      <c r="I94" s="300">
        <f t="shared" si="3"/>
        <v>0</v>
      </c>
      <c r="J94" s="312" t="s">
        <v>2726</v>
      </c>
      <c r="K94" s="312" t="s">
        <v>2726</v>
      </c>
    </row>
    <row r="95" spans="1:11" ht="12.75">
      <c r="A95" s="309">
        <f t="shared" si="4"/>
        <v>55</v>
      </c>
      <c r="B95" s="299" t="s">
        <v>2738</v>
      </c>
      <c r="F95" s="300">
        <v>14</v>
      </c>
      <c r="G95" s="299" t="s">
        <v>100</v>
      </c>
      <c r="H95" s="300">
        <v>0</v>
      </c>
      <c r="I95" s="300">
        <f t="shared" si="3"/>
        <v>0</v>
      </c>
      <c r="J95" s="312" t="s">
        <v>2726</v>
      </c>
      <c r="K95" s="312" t="s">
        <v>2726</v>
      </c>
    </row>
    <row r="96" spans="1:11" ht="12.75">
      <c r="A96" s="309">
        <f t="shared" si="4"/>
        <v>56</v>
      </c>
      <c r="B96" s="299" t="s">
        <v>2739</v>
      </c>
      <c r="F96" s="300">
        <v>4</v>
      </c>
      <c r="G96" s="299" t="s">
        <v>100</v>
      </c>
      <c r="H96" s="300">
        <v>0</v>
      </c>
      <c r="I96" s="300">
        <f t="shared" si="3"/>
        <v>0</v>
      </c>
      <c r="J96" s="312" t="s">
        <v>2726</v>
      </c>
      <c r="K96" s="312" t="s">
        <v>2726</v>
      </c>
    </row>
    <row r="97" spans="1:11" ht="12.75">
      <c r="A97" s="309">
        <f t="shared" si="4"/>
        <v>57</v>
      </c>
      <c r="B97" s="299" t="s">
        <v>2740</v>
      </c>
      <c r="F97" s="300">
        <v>2</v>
      </c>
      <c r="G97" s="299" t="s">
        <v>100</v>
      </c>
      <c r="H97" s="300">
        <v>0</v>
      </c>
      <c r="I97" s="300">
        <f t="shared" si="3"/>
        <v>0</v>
      </c>
      <c r="J97" s="312" t="s">
        <v>2726</v>
      </c>
      <c r="K97" s="312" t="s">
        <v>2726</v>
      </c>
    </row>
    <row r="98" spans="1:11" ht="12.75">
      <c r="A98" s="309">
        <f t="shared" si="4"/>
        <v>58</v>
      </c>
      <c r="B98" s="299" t="s">
        <v>2741</v>
      </c>
      <c r="F98" s="300">
        <v>2</v>
      </c>
      <c r="G98" s="299" t="s">
        <v>100</v>
      </c>
      <c r="H98" s="300">
        <v>0</v>
      </c>
      <c r="I98" s="300">
        <f t="shared" si="3"/>
        <v>0</v>
      </c>
      <c r="J98" s="312" t="s">
        <v>2726</v>
      </c>
      <c r="K98" s="312" t="s">
        <v>2726</v>
      </c>
    </row>
    <row r="99" spans="1:11" ht="12.75">
      <c r="A99" s="309">
        <f t="shared" si="4"/>
        <v>59</v>
      </c>
      <c r="B99" s="299" t="s">
        <v>2742</v>
      </c>
      <c r="F99" s="300">
        <v>3</v>
      </c>
      <c r="G99" s="299" t="s">
        <v>100</v>
      </c>
      <c r="H99" s="300">
        <v>0</v>
      </c>
      <c r="I99" s="300">
        <f t="shared" si="3"/>
        <v>0</v>
      </c>
      <c r="J99" s="313">
        <v>0</v>
      </c>
      <c r="K99" s="300">
        <f aca="true" t="shared" si="5" ref="K99:K105">F99*J99</f>
        <v>0</v>
      </c>
    </row>
    <row r="100" spans="1:11" ht="12.75">
      <c r="A100" s="309">
        <f t="shared" si="4"/>
        <v>60</v>
      </c>
      <c r="B100" s="299" t="s">
        <v>2743</v>
      </c>
      <c r="F100" s="300">
        <v>2</v>
      </c>
      <c r="G100" s="299" t="s">
        <v>100</v>
      </c>
      <c r="H100" s="300">
        <v>0</v>
      </c>
      <c r="I100" s="300">
        <f t="shared" si="3"/>
        <v>0</v>
      </c>
      <c r="J100" s="313">
        <v>0</v>
      </c>
      <c r="K100" s="300">
        <f t="shared" si="5"/>
        <v>0</v>
      </c>
    </row>
    <row r="101" spans="1:11" ht="12.75">
      <c r="A101" s="309">
        <f t="shared" si="4"/>
        <v>61</v>
      </c>
      <c r="B101" s="299" t="s">
        <v>2744</v>
      </c>
      <c r="F101" s="300">
        <v>1</v>
      </c>
      <c r="G101" s="299" t="s">
        <v>100</v>
      </c>
      <c r="H101" s="300">
        <v>0</v>
      </c>
      <c r="I101" s="300">
        <f t="shared" si="3"/>
        <v>0</v>
      </c>
      <c r="J101" s="313">
        <v>0</v>
      </c>
      <c r="K101" s="300">
        <f t="shared" si="5"/>
        <v>0</v>
      </c>
    </row>
    <row r="102" spans="1:11" ht="12.75">
      <c r="A102" s="309">
        <f t="shared" si="4"/>
        <v>62</v>
      </c>
      <c r="B102" s="301" t="s">
        <v>2745</v>
      </c>
      <c r="F102" s="300">
        <v>3</v>
      </c>
      <c r="G102" s="299" t="s">
        <v>100</v>
      </c>
      <c r="H102" s="300">
        <v>0</v>
      </c>
      <c r="I102" s="300">
        <f t="shared" si="3"/>
        <v>0</v>
      </c>
      <c r="J102" s="313">
        <v>0</v>
      </c>
      <c r="K102" s="300">
        <f t="shared" si="5"/>
        <v>0</v>
      </c>
    </row>
    <row r="103" spans="1:11" ht="12.75">
      <c r="A103" s="309">
        <f t="shared" si="4"/>
        <v>63</v>
      </c>
      <c r="B103" s="299" t="s">
        <v>2746</v>
      </c>
      <c r="F103" s="300">
        <v>1</v>
      </c>
      <c r="G103" s="299" t="s">
        <v>100</v>
      </c>
      <c r="H103" s="300">
        <v>0</v>
      </c>
      <c r="I103" s="300">
        <f t="shared" si="3"/>
        <v>0</v>
      </c>
      <c r="J103" s="313">
        <v>0</v>
      </c>
      <c r="K103" s="300">
        <f t="shared" si="5"/>
        <v>0</v>
      </c>
    </row>
    <row r="104" spans="1:11" ht="12.75">
      <c r="A104" s="309">
        <f t="shared" si="4"/>
        <v>64</v>
      </c>
      <c r="B104" s="299" t="s">
        <v>2747</v>
      </c>
      <c r="F104" s="300">
        <v>8</v>
      </c>
      <c r="G104" s="299" t="s">
        <v>100</v>
      </c>
      <c r="H104" s="300">
        <v>0</v>
      </c>
      <c r="I104" s="300">
        <f t="shared" si="3"/>
        <v>0</v>
      </c>
      <c r="J104" s="313">
        <v>0</v>
      </c>
      <c r="K104" s="300">
        <f t="shared" si="5"/>
        <v>0</v>
      </c>
    </row>
    <row r="105" spans="1:11" ht="12.75">
      <c r="A105" s="309">
        <f t="shared" si="4"/>
        <v>65</v>
      </c>
      <c r="B105" s="299" t="s">
        <v>2748</v>
      </c>
      <c r="F105" s="300">
        <v>9</v>
      </c>
      <c r="G105" s="299" t="s">
        <v>100</v>
      </c>
      <c r="H105" s="300">
        <v>0</v>
      </c>
      <c r="I105" s="300">
        <f t="shared" si="3"/>
        <v>0</v>
      </c>
      <c r="J105" s="313">
        <v>0</v>
      </c>
      <c r="K105" s="300">
        <f t="shared" si="5"/>
        <v>0</v>
      </c>
    </row>
    <row r="106" spans="1:8" ht="12.75">
      <c r="A106" s="309"/>
      <c r="H106" s="311"/>
    </row>
    <row r="107" spans="1:9" ht="12.75">
      <c r="A107" s="299" t="s">
        <v>2749</v>
      </c>
      <c r="I107" s="300">
        <f>SUM(I41:I105)</f>
        <v>0</v>
      </c>
    </row>
    <row r="109" spans="1:11" ht="12.75">
      <c r="A109" s="299" t="s">
        <v>2750</v>
      </c>
      <c r="K109" s="300">
        <f>SUM(K41:K105)</f>
        <v>0</v>
      </c>
    </row>
    <row r="110" spans="1:7" ht="12.75">
      <c r="A110" s="309"/>
      <c r="G110" s="300"/>
    </row>
    <row r="111" spans="1:11" ht="12.75">
      <c r="A111" s="309" t="s">
        <v>2751</v>
      </c>
      <c r="G111" s="300"/>
      <c r="I111" s="299"/>
      <c r="K111" s="300">
        <f>SUM(K41:K44,K68:K74,K75:K77,K104:K104)*0.05</f>
        <v>0</v>
      </c>
    </row>
    <row r="112" spans="1:11" ht="12.75">
      <c r="A112" s="309" t="s">
        <v>2752</v>
      </c>
      <c r="G112" s="300"/>
      <c r="I112" s="299"/>
      <c r="J112" s="314"/>
      <c r="K112" s="300">
        <f>(K109-K111/0.05)*0.05</f>
        <v>0</v>
      </c>
    </row>
    <row r="113" spans="1:9" ht="12.75">
      <c r="A113" s="309"/>
      <c r="G113" s="300"/>
      <c r="I113" s="299"/>
    </row>
    <row r="114" spans="1:11" ht="12.75">
      <c r="A114" s="309" t="s">
        <v>2753</v>
      </c>
      <c r="G114" s="300"/>
      <c r="I114" s="299"/>
      <c r="K114" s="300">
        <f>SUM(K109:K112)</f>
        <v>0</v>
      </c>
    </row>
    <row r="115" spans="1:7" ht="12.75">
      <c r="A115" s="309"/>
      <c r="G115" s="300"/>
    </row>
    <row r="116" spans="1:7" ht="12.75">
      <c r="A116" s="309"/>
      <c r="G116" s="300"/>
    </row>
    <row r="117" ht="12.75">
      <c r="A117" s="298" t="s">
        <v>2665</v>
      </c>
    </row>
    <row r="118" spans="6:9" ht="12.75">
      <c r="F118" s="299" t="s">
        <v>2672</v>
      </c>
      <c r="G118" s="299" t="s">
        <v>89</v>
      </c>
      <c r="H118" s="300" t="s">
        <v>2673</v>
      </c>
      <c r="I118" s="300" t="s">
        <v>2674</v>
      </c>
    </row>
    <row r="119" spans="1:9" ht="12.75">
      <c r="A119" s="309">
        <v>1</v>
      </c>
      <c r="B119" s="299" t="s">
        <v>2754</v>
      </c>
      <c r="F119" s="300">
        <v>26</v>
      </c>
      <c r="G119" s="299" t="s">
        <v>100</v>
      </c>
      <c r="H119" s="300">
        <v>0</v>
      </c>
      <c r="I119" s="300">
        <f aca="true" t="shared" si="6" ref="I119:I129">H119*F119</f>
        <v>0</v>
      </c>
    </row>
    <row r="120" spans="1:9" ht="12.75">
      <c r="A120" s="309">
        <f aca="true" t="shared" si="7" ref="A120:A129">A119+1</f>
        <v>2</v>
      </c>
      <c r="B120" s="299" t="s">
        <v>2755</v>
      </c>
      <c r="F120" s="300">
        <v>19</v>
      </c>
      <c r="G120" s="299" t="s">
        <v>100</v>
      </c>
      <c r="H120" s="300">
        <v>0</v>
      </c>
      <c r="I120" s="300">
        <f t="shared" si="6"/>
        <v>0</v>
      </c>
    </row>
    <row r="121" spans="1:9" ht="12.75">
      <c r="A121" s="309">
        <f t="shared" si="7"/>
        <v>3</v>
      </c>
      <c r="B121" s="299" t="s">
        <v>2756</v>
      </c>
      <c r="F121" s="300">
        <v>36</v>
      </c>
      <c r="G121" s="299" t="s">
        <v>100</v>
      </c>
      <c r="H121" s="300">
        <v>0</v>
      </c>
      <c r="I121" s="300">
        <f t="shared" si="6"/>
        <v>0</v>
      </c>
    </row>
    <row r="122" spans="1:9" ht="12.75">
      <c r="A122" s="309">
        <f t="shared" si="7"/>
        <v>4</v>
      </c>
      <c r="B122" s="299" t="s">
        <v>2757</v>
      </c>
      <c r="F122" s="300">
        <v>14</v>
      </c>
      <c r="G122" s="299" t="s">
        <v>100</v>
      </c>
      <c r="H122" s="300">
        <v>0</v>
      </c>
      <c r="I122" s="300">
        <f t="shared" si="6"/>
        <v>0</v>
      </c>
    </row>
    <row r="123" spans="1:9" ht="12.75">
      <c r="A123" s="309">
        <f t="shared" si="7"/>
        <v>5</v>
      </c>
      <c r="B123" s="299" t="s">
        <v>2758</v>
      </c>
      <c r="F123" s="300">
        <v>15</v>
      </c>
      <c r="G123" s="299" t="s">
        <v>100</v>
      </c>
      <c r="H123" s="300">
        <v>0</v>
      </c>
      <c r="I123" s="300">
        <f t="shared" si="6"/>
        <v>0</v>
      </c>
    </row>
    <row r="124" spans="1:9" ht="12.75">
      <c r="A124" s="309">
        <f t="shared" si="7"/>
        <v>6</v>
      </c>
      <c r="B124" s="299" t="s">
        <v>2759</v>
      </c>
      <c r="F124" s="300">
        <v>13</v>
      </c>
      <c r="G124" s="299" t="s">
        <v>100</v>
      </c>
      <c r="H124" s="300">
        <v>0</v>
      </c>
      <c r="I124" s="300">
        <f t="shared" si="6"/>
        <v>0</v>
      </c>
    </row>
    <row r="125" spans="1:9" ht="12.75">
      <c r="A125" s="309">
        <f t="shared" si="7"/>
        <v>7</v>
      </c>
      <c r="B125" s="299" t="s">
        <v>2760</v>
      </c>
      <c r="F125" s="300">
        <v>4</v>
      </c>
      <c r="G125" s="299" t="s">
        <v>100</v>
      </c>
      <c r="H125" s="300">
        <v>0</v>
      </c>
      <c r="I125" s="300">
        <f t="shared" si="6"/>
        <v>0</v>
      </c>
    </row>
    <row r="126" spans="1:9" ht="12.75">
      <c r="A126" s="309">
        <f t="shared" si="7"/>
        <v>8</v>
      </c>
      <c r="B126" s="299" t="s">
        <v>2761</v>
      </c>
      <c r="F126" s="300">
        <v>14</v>
      </c>
      <c r="G126" s="299" t="s">
        <v>100</v>
      </c>
      <c r="H126" s="300">
        <v>0</v>
      </c>
      <c r="I126" s="300">
        <f t="shared" si="6"/>
        <v>0</v>
      </c>
    </row>
    <row r="127" spans="1:9" ht="12.75">
      <c r="A127" s="309">
        <f t="shared" si="7"/>
        <v>9</v>
      </c>
      <c r="B127" s="299" t="s">
        <v>2762</v>
      </c>
      <c r="F127" s="300">
        <v>4</v>
      </c>
      <c r="G127" s="299" t="s">
        <v>100</v>
      </c>
      <c r="H127" s="300">
        <v>0</v>
      </c>
      <c r="I127" s="300">
        <f t="shared" si="6"/>
        <v>0</v>
      </c>
    </row>
    <row r="128" spans="1:9" ht="12.75">
      <c r="A128" s="309">
        <f t="shared" si="7"/>
        <v>10</v>
      </c>
      <c r="B128" s="299" t="s">
        <v>2763</v>
      </c>
      <c r="F128" s="300">
        <v>2</v>
      </c>
      <c r="G128" s="299" t="s">
        <v>100</v>
      </c>
      <c r="H128" s="300">
        <v>0</v>
      </c>
      <c r="I128" s="300">
        <f t="shared" si="6"/>
        <v>0</v>
      </c>
    </row>
    <row r="129" spans="1:9" ht="12.75">
      <c r="A129" s="309">
        <f t="shared" si="7"/>
        <v>11</v>
      </c>
      <c r="B129" s="299" t="s">
        <v>2764</v>
      </c>
      <c r="F129" s="300">
        <v>2</v>
      </c>
      <c r="G129" s="299" t="s">
        <v>100</v>
      </c>
      <c r="H129" s="300">
        <v>0</v>
      </c>
      <c r="I129" s="300">
        <f t="shared" si="6"/>
        <v>0</v>
      </c>
    </row>
    <row r="130" spans="1:7" ht="12.75">
      <c r="A130" s="309"/>
      <c r="G130" s="300"/>
    </row>
    <row r="131" ht="12.75">
      <c r="A131" s="299" t="s">
        <v>2765</v>
      </c>
    </row>
    <row r="132" ht="12.75">
      <c r="A132" s="299" t="s">
        <v>2766</v>
      </c>
    </row>
    <row r="134" spans="1:9" ht="12.75">
      <c r="A134" s="299" t="s">
        <v>2767</v>
      </c>
      <c r="I134" s="300">
        <f>SUM(I119:I129)</f>
        <v>0</v>
      </c>
    </row>
    <row r="137" ht="12.75">
      <c r="A137" s="298" t="s">
        <v>2666</v>
      </c>
    </row>
    <row r="138" ht="12.75">
      <c r="A138" s="304"/>
    </row>
    <row r="139" ht="12.75">
      <c r="A139" s="298" t="s">
        <v>2768</v>
      </c>
    </row>
    <row r="140" spans="1:9" ht="12.75">
      <c r="A140" s="298"/>
      <c r="F140" s="299" t="s">
        <v>2672</v>
      </c>
      <c r="G140" s="299" t="s">
        <v>89</v>
      </c>
      <c r="H140" s="300" t="s">
        <v>2673</v>
      </c>
      <c r="I140" s="300" t="s">
        <v>2674</v>
      </c>
    </row>
    <row r="141" spans="1:9" ht="12.75">
      <c r="A141" s="310">
        <v>1</v>
      </c>
      <c r="B141" s="299" t="s">
        <v>2769</v>
      </c>
      <c r="F141" s="300">
        <v>1</v>
      </c>
      <c r="G141" s="311" t="s">
        <v>100</v>
      </c>
      <c r="H141" s="311">
        <v>0</v>
      </c>
      <c r="I141" s="300">
        <f>F141*H141</f>
        <v>0</v>
      </c>
    </row>
    <row r="142" spans="1:9" ht="12.75">
      <c r="A142" s="310">
        <f aca="true" t="shared" si="8" ref="A142:A150">A141+1</f>
        <v>2</v>
      </c>
      <c r="B142" s="299" t="s">
        <v>2770</v>
      </c>
      <c r="F142" s="311">
        <v>1</v>
      </c>
      <c r="G142" s="299" t="s">
        <v>100</v>
      </c>
      <c r="H142" s="311">
        <v>0</v>
      </c>
      <c r="I142" s="300">
        <f aca="true" t="shared" si="9" ref="I142:I150">H142*F142</f>
        <v>0</v>
      </c>
    </row>
    <row r="143" spans="1:9" ht="12.75">
      <c r="A143" s="310">
        <f t="shared" si="8"/>
        <v>3</v>
      </c>
      <c r="B143" s="299" t="s">
        <v>2771</v>
      </c>
      <c r="F143" s="311">
        <v>1</v>
      </c>
      <c r="G143" s="299" t="s">
        <v>100</v>
      </c>
      <c r="H143" s="311">
        <v>0</v>
      </c>
      <c r="I143" s="300">
        <f t="shared" si="9"/>
        <v>0</v>
      </c>
    </row>
    <row r="144" spans="1:9" ht="12.75">
      <c r="A144" s="310">
        <f t="shared" si="8"/>
        <v>4</v>
      </c>
      <c r="B144" s="299" t="s">
        <v>2772</v>
      </c>
      <c r="F144" s="311">
        <v>1</v>
      </c>
      <c r="G144" s="299" t="s">
        <v>100</v>
      </c>
      <c r="H144" s="311">
        <v>0</v>
      </c>
      <c r="I144" s="300">
        <f t="shared" si="9"/>
        <v>0</v>
      </c>
    </row>
    <row r="145" spans="1:9" ht="12.75">
      <c r="A145" s="310">
        <f t="shared" si="8"/>
        <v>5</v>
      </c>
      <c r="B145" s="299" t="s">
        <v>2773</v>
      </c>
      <c r="F145" s="311">
        <v>1</v>
      </c>
      <c r="G145" s="299" t="s">
        <v>100</v>
      </c>
      <c r="H145" s="311">
        <v>0</v>
      </c>
      <c r="I145" s="300">
        <f t="shared" si="9"/>
        <v>0</v>
      </c>
    </row>
    <row r="146" spans="1:9" ht="12.75">
      <c r="A146" s="310">
        <f t="shared" si="8"/>
        <v>6</v>
      </c>
      <c r="B146" s="299" t="s">
        <v>2774</v>
      </c>
      <c r="F146" s="311">
        <v>3</v>
      </c>
      <c r="G146" s="299" t="s">
        <v>100</v>
      </c>
      <c r="H146" s="311">
        <v>0</v>
      </c>
      <c r="I146" s="300">
        <f t="shared" si="9"/>
        <v>0</v>
      </c>
    </row>
    <row r="147" spans="1:9" ht="12.75">
      <c r="A147" s="310">
        <f t="shared" si="8"/>
        <v>7</v>
      </c>
      <c r="B147" s="299" t="s">
        <v>2775</v>
      </c>
      <c r="F147" s="311">
        <v>2</v>
      </c>
      <c r="G147" s="299" t="s">
        <v>100</v>
      </c>
      <c r="H147" s="311">
        <v>0</v>
      </c>
      <c r="I147" s="300">
        <f t="shared" si="9"/>
        <v>0</v>
      </c>
    </row>
    <row r="148" spans="1:9" ht="12.75">
      <c r="A148" s="310">
        <f t="shared" si="8"/>
        <v>8</v>
      </c>
      <c r="B148" s="299" t="s">
        <v>2776</v>
      </c>
      <c r="F148" s="311">
        <v>3</v>
      </c>
      <c r="G148" s="299" t="s">
        <v>100</v>
      </c>
      <c r="H148" s="311">
        <v>0</v>
      </c>
      <c r="I148" s="300">
        <f t="shared" si="9"/>
        <v>0</v>
      </c>
    </row>
    <row r="149" spans="1:9" ht="12.75">
      <c r="A149" s="310">
        <f t="shared" si="8"/>
        <v>9</v>
      </c>
      <c r="B149" s="299" t="s">
        <v>2777</v>
      </c>
      <c r="F149" s="311">
        <v>2</v>
      </c>
      <c r="G149" s="299" t="s">
        <v>100</v>
      </c>
      <c r="H149" s="311">
        <v>0</v>
      </c>
      <c r="I149" s="300">
        <f t="shared" si="9"/>
        <v>0</v>
      </c>
    </row>
    <row r="150" spans="1:9" ht="12.75">
      <c r="A150" s="310">
        <f t="shared" si="8"/>
        <v>10</v>
      </c>
      <c r="B150" s="299" t="s">
        <v>2778</v>
      </c>
      <c r="F150" s="311">
        <v>1</v>
      </c>
      <c r="G150" s="299" t="s">
        <v>100</v>
      </c>
      <c r="H150" s="311">
        <v>0</v>
      </c>
      <c r="I150" s="300">
        <f t="shared" si="9"/>
        <v>0</v>
      </c>
    </row>
    <row r="151" spans="1:8" ht="12.75">
      <c r="A151" s="310"/>
      <c r="F151" s="311"/>
      <c r="H151" s="300"/>
    </row>
    <row r="152" spans="1:9" ht="12.75">
      <c r="A152" s="299" t="s">
        <v>2679</v>
      </c>
      <c r="I152" s="300">
        <f>SUM(I141:I150)</f>
        <v>0</v>
      </c>
    </row>
    <row r="153" ht="12.75">
      <c r="A153" s="298"/>
    </row>
    <row r="154" ht="12.75">
      <c r="A154" s="298" t="s">
        <v>2779</v>
      </c>
    </row>
    <row r="155" spans="6:9" ht="12.75">
      <c r="F155" s="299" t="s">
        <v>2672</v>
      </c>
      <c r="G155" s="299" t="s">
        <v>89</v>
      </c>
      <c r="H155" s="300" t="s">
        <v>2673</v>
      </c>
      <c r="I155" s="300" t="s">
        <v>2674</v>
      </c>
    </row>
    <row r="156" spans="1:9" ht="12.75">
      <c r="A156" s="310">
        <v>1</v>
      </c>
      <c r="B156" s="299" t="s">
        <v>2780</v>
      </c>
      <c r="F156" s="311">
        <v>1</v>
      </c>
      <c r="G156" s="299" t="s">
        <v>100</v>
      </c>
      <c r="H156" s="300">
        <v>0</v>
      </c>
      <c r="I156" s="300">
        <f aca="true" t="shared" si="10" ref="I156:I170">H156*F156</f>
        <v>0</v>
      </c>
    </row>
    <row r="157" spans="1:9" ht="12.75">
      <c r="A157" s="310">
        <f>A156+1</f>
        <v>2</v>
      </c>
      <c r="B157" s="299" t="s">
        <v>2781</v>
      </c>
      <c r="F157" s="311">
        <v>1</v>
      </c>
      <c r="G157" s="299" t="s">
        <v>100</v>
      </c>
      <c r="H157" s="300">
        <v>0</v>
      </c>
      <c r="I157" s="300">
        <f>H157*F157</f>
        <v>0</v>
      </c>
    </row>
    <row r="158" spans="1:9" ht="12.75">
      <c r="A158" s="310">
        <f>A157+1</f>
        <v>3</v>
      </c>
      <c r="B158" s="299" t="s">
        <v>2782</v>
      </c>
      <c r="F158" s="311">
        <v>11</v>
      </c>
      <c r="G158" s="299" t="s">
        <v>100</v>
      </c>
      <c r="H158" s="300">
        <v>0</v>
      </c>
      <c r="I158" s="300">
        <f t="shared" si="10"/>
        <v>0</v>
      </c>
    </row>
    <row r="159" spans="1:9" ht="12.75">
      <c r="A159" s="310">
        <f aca="true" t="shared" si="11" ref="A159:A170">A158+1</f>
        <v>4</v>
      </c>
      <c r="B159" s="299" t="s">
        <v>2783</v>
      </c>
      <c r="F159" s="311">
        <v>1</v>
      </c>
      <c r="G159" s="299" t="s">
        <v>100</v>
      </c>
      <c r="H159" s="300">
        <v>0</v>
      </c>
      <c r="I159" s="300">
        <f t="shared" si="10"/>
        <v>0</v>
      </c>
    </row>
    <row r="160" spans="1:9" ht="12.75">
      <c r="A160" s="310">
        <f t="shared" si="11"/>
        <v>5</v>
      </c>
      <c r="B160" s="299" t="s">
        <v>2784</v>
      </c>
      <c r="F160" s="311">
        <v>3</v>
      </c>
      <c r="G160" s="299" t="s">
        <v>100</v>
      </c>
      <c r="H160" s="300">
        <v>0</v>
      </c>
      <c r="I160" s="300">
        <f t="shared" si="10"/>
        <v>0</v>
      </c>
    </row>
    <row r="161" spans="1:9" ht="12.75">
      <c r="A161" s="310">
        <f t="shared" si="11"/>
        <v>6</v>
      </c>
      <c r="B161" s="299" t="s">
        <v>2785</v>
      </c>
      <c r="F161" s="311">
        <v>5</v>
      </c>
      <c r="G161" s="299" t="s">
        <v>100</v>
      </c>
      <c r="H161" s="300">
        <v>0</v>
      </c>
      <c r="I161" s="300">
        <f t="shared" si="10"/>
        <v>0</v>
      </c>
    </row>
    <row r="162" spans="1:9" ht="12.75">
      <c r="A162" s="310">
        <f t="shared" si="11"/>
        <v>7</v>
      </c>
      <c r="B162" s="301" t="s">
        <v>2786</v>
      </c>
      <c r="F162" s="311">
        <v>1</v>
      </c>
      <c r="G162" s="299" t="s">
        <v>100</v>
      </c>
      <c r="H162" s="300">
        <v>0</v>
      </c>
      <c r="I162" s="300">
        <f t="shared" si="10"/>
        <v>0</v>
      </c>
    </row>
    <row r="163" spans="1:9" ht="12.75">
      <c r="A163" s="310">
        <f t="shared" si="11"/>
        <v>8</v>
      </c>
      <c r="B163" s="299" t="s">
        <v>2787</v>
      </c>
      <c r="F163" s="311">
        <v>1</v>
      </c>
      <c r="G163" s="299" t="s">
        <v>100</v>
      </c>
      <c r="H163" s="300">
        <v>0</v>
      </c>
      <c r="I163" s="300">
        <f t="shared" si="10"/>
        <v>0</v>
      </c>
    </row>
    <row r="164" spans="1:9" ht="12.75">
      <c r="A164" s="310">
        <f t="shared" si="11"/>
        <v>9</v>
      </c>
      <c r="B164" s="299" t="s">
        <v>2788</v>
      </c>
      <c r="F164" s="311">
        <v>1</v>
      </c>
      <c r="G164" s="299" t="s">
        <v>100</v>
      </c>
      <c r="H164" s="300">
        <v>0</v>
      </c>
      <c r="I164" s="300">
        <f t="shared" si="10"/>
        <v>0</v>
      </c>
    </row>
    <row r="165" spans="1:9" ht="12.75">
      <c r="A165" s="310">
        <f t="shared" si="11"/>
        <v>10</v>
      </c>
      <c r="B165" s="299" t="s">
        <v>2789</v>
      </c>
      <c r="F165" s="311">
        <v>1</v>
      </c>
      <c r="G165" s="299" t="s">
        <v>100</v>
      </c>
      <c r="H165" s="300">
        <v>0</v>
      </c>
      <c r="I165" s="300">
        <f>H165*F165</f>
        <v>0</v>
      </c>
    </row>
    <row r="166" spans="1:9" ht="12.75">
      <c r="A166" s="310">
        <f t="shared" si="11"/>
        <v>11</v>
      </c>
      <c r="B166" s="299" t="s">
        <v>2774</v>
      </c>
      <c r="F166" s="311">
        <v>6</v>
      </c>
      <c r="G166" s="299" t="s">
        <v>100</v>
      </c>
      <c r="H166" s="300">
        <v>0</v>
      </c>
      <c r="I166" s="300">
        <f t="shared" si="10"/>
        <v>0</v>
      </c>
    </row>
    <row r="167" spans="1:9" ht="12.75">
      <c r="A167" s="310">
        <f t="shared" si="11"/>
        <v>12</v>
      </c>
      <c r="B167" s="299" t="s">
        <v>2775</v>
      </c>
      <c r="F167" s="311">
        <v>4</v>
      </c>
      <c r="G167" s="299" t="s">
        <v>100</v>
      </c>
      <c r="H167" s="300">
        <v>0</v>
      </c>
      <c r="I167" s="300">
        <f t="shared" si="10"/>
        <v>0</v>
      </c>
    </row>
    <row r="168" spans="1:9" ht="12.75">
      <c r="A168" s="310">
        <f t="shared" si="11"/>
        <v>13</v>
      </c>
      <c r="B168" s="299" t="s">
        <v>2776</v>
      </c>
      <c r="F168" s="311">
        <v>2</v>
      </c>
      <c r="G168" s="299" t="s">
        <v>100</v>
      </c>
      <c r="H168" s="300">
        <v>0</v>
      </c>
      <c r="I168" s="300">
        <f t="shared" si="10"/>
        <v>0</v>
      </c>
    </row>
    <row r="169" spans="1:9" ht="12.75">
      <c r="A169" s="310">
        <f t="shared" si="11"/>
        <v>14</v>
      </c>
      <c r="B169" s="299" t="s">
        <v>2777</v>
      </c>
      <c r="F169" s="311">
        <v>2</v>
      </c>
      <c r="G169" s="299" t="s">
        <v>100</v>
      </c>
      <c r="H169" s="300">
        <v>0</v>
      </c>
      <c r="I169" s="300">
        <f t="shared" si="10"/>
        <v>0</v>
      </c>
    </row>
    <row r="170" spans="1:9" ht="12.75">
      <c r="A170" s="310">
        <f t="shared" si="11"/>
        <v>15</v>
      </c>
      <c r="B170" s="299" t="s">
        <v>2778</v>
      </c>
      <c r="F170" s="311">
        <v>1</v>
      </c>
      <c r="G170" s="299" t="s">
        <v>100</v>
      </c>
      <c r="H170" s="300">
        <v>0</v>
      </c>
      <c r="I170" s="300">
        <f t="shared" si="10"/>
        <v>0</v>
      </c>
    </row>
    <row r="172" spans="1:9" ht="12.75">
      <c r="A172" s="299" t="s">
        <v>2679</v>
      </c>
      <c r="I172" s="300">
        <f>SUM(I156:I170)</f>
        <v>0</v>
      </c>
    </row>
    <row r="174" ht="12.75">
      <c r="A174" s="298" t="s">
        <v>2790</v>
      </c>
    </row>
    <row r="175" spans="6:9" ht="12.75">
      <c r="F175" s="299" t="s">
        <v>2672</v>
      </c>
      <c r="G175" s="299" t="s">
        <v>89</v>
      </c>
      <c r="H175" s="300" t="s">
        <v>2673</v>
      </c>
      <c r="I175" s="300" t="s">
        <v>2674</v>
      </c>
    </row>
    <row r="176" spans="1:9" ht="12.75">
      <c r="A176" s="310">
        <v>1</v>
      </c>
      <c r="B176" s="299" t="s">
        <v>2791</v>
      </c>
      <c r="F176" s="311">
        <v>1</v>
      </c>
      <c r="G176" s="299" t="s">
        <v>100</v>
      </c>
      <c r="H176" s="300">
        <v>0</v>
      </c>
      <c r="I176" s="300">
        <f>H176*F176</f>
        <v>0</v>
      </c>
    </row>
    <row r="177" spans="1:9" ht="12.75">
      <c r="A177" s="310">
        <f>A176+1</f>
        <v>2</v>
      </c>
      <c r="B177" s="299" t="s">
        <v>2782</v>
      </c>
      <c r="F177" s="311">
        <v>12</v>
      </c>
      <c r="G177" s="299" t="s">
        <v>100</v>
      </c>
      <c r="H177" s="300">
        <v>0</v>
      </c>
      <c r="I177" s="300">
        <f aca="true" t="shared" si="12" ref="I177:I186">H177*F177</f>
        <v>0</v>
      </c>
    </row>
    <row r="178" spans="1:9" ht="12.75">
      <c r="A178" s="310">
        <f>A177+1</f>
        <v>3</v>
      </c>
      <c r="B178" s="299" t="s">
        <v>2783</v>
      </c>
      <c r="F178" s="311">
        <v>3</v>
      </c>
      <c r="G178" s="299" t="s">
        <v>100</v>
      </c>
      <c r="H178" s="300">
        <v>0</v>
      </c>
      <c r="I178" s="300">
        <f t="shared" si="12"/>
        <v>0</v>
      </c>
    </row>
    <row r="179" spans="1:9" ht="12.75">
      <c r="A179" s="310">
        <f>A178+1</f>
        <v>4</v>
      </c>
      <c r="B179" s="299" t="s">
        <v>2785</v>
      </c>
      <c r="F179" s="311">
        <v>3</v>
      </c>
      <c r="G179" s="299" t="s">
        <v>100</v>
      </c>
      <c r="H179" s="300">
        <v>0</v>
      </c>
      <c r="I179" s="300">
        <f t="shared" si="12"/>
        <v>0</v>
      </c>
    </row>
    <row r="180" spans="1:9" ht="12.75">
      <c r="A180" s="310">
        <f aca="true" t="shared" si="13" ref="A180:A186">A179+1</f>
        <v>5</v>
      </c>
      <c r="B180" s="301" t="s">
        <v>2792</v>
      </c>
      <c r="F180" s="311">
        <v>1</v>
      </c>
      <c r="G180" s="299" t="s">
        <v>100</v>
      </c>
      <c r="H180" s="300">
        <v>0</v>
      </c>
      <c r="I180" s="300">
        <f t="shared" si="12"/>
        <v>0</v>
      </c>
    </row>
    <row r="181" spans="1:9" ht="12.75">
      <c r="A181" s="310">
        <f t="shared" si="13"/>
        <v>6</v>
      </c>
      <c r="B181" s="299" t="s">
        <v>2793</v>
      </c>
      <c r="F181" s="311">
        <v>1</v>
      </c>
      <c r="G181" s="299" t="s">
        <v>100</v>
      </c>
      <c r="H181" s="300">
        <v>0</v>
      </c>
      <c r="I181" s="300">
        <f t="shared" si="12"/>
        <v>0</v>
      </c>
    </row>
    <row r="182" spans="1:9" ht="12.75">
      <c r="A182" s="310">
        <f t="shared" si="13"/>
        <v>7</v>
      </c>
      <c r="B182" s="299" t="s">
        <v>2774</v>
      </c>
      <c r="F182" s="311">
        <v>3</v>
      </c>
      <c r="G182" s="299" t="s">
        <v>100</v>
      </c>
      <c r="H182" s="300">
        <v>0</v>
      </c>
      <c r="I182" s="300">
        <f t="shared" si="12"/>
        <v>0</v>
      </c>
    </row>
    <row r="183" spans="1:9" ht="12.75">
      <c r="A183" s="310">
        <f t="shared" si="13"/>
        <v>8</v>
      </c>
      <c r="B183" s="299" t="s">
        <v>2775</v>
      </c>
      <c r="F183" s="311">
        <v>2</v>
      </c>
      <c r="G183" s="299" t="s">
        <v>100</v>
      </c>
      <c r="H183" s="300">
        <v>0</v>
      </c>
      <c r="I183" s="300">
        <f t="shared" si="12"/>
        <v>0</v>
      </c>
    </row>
    <row r="184" spans="1:9" ht="12.75">
      <c r="A184" s="310">
        <f t="shared" si="13"/>
        <v>9</v>
      </c>
      <c r="B184" s="299" t="s">
        <v>2776</v>
      </c>
      <c r="F184" s="311">
        <v>2</v>
      </c>
      <c r="G184" s="299" t="s">
        <v>100</v>
      </c>
      <c r="H184" s="300">
        <v>0</v>
      </c>
      <c r="I184" s="300">
        <f t="shared" si="12"/>
        <v>0</v>
      </c>
    </row>
    <row r="185" spans="1:9" ht="12.75">
      <c r="A185" s="310">
        <f t="shared" si="13"/>
        <v>10</v>
      </c>
      <c r="B185" s="299" t="s">
        <v>2777</v>
      </c>
      <c r="F185" s="311">
        <v>3</v>
      </c>
      <c r="G185" s="299" t="s">
        <v>100</v>
      </c>
      <c r="H185" s="300">
        <v>0</v>
      </c>
      <c r="I185" s="300">
        <f t="shared" si="12"/>
        <v>0</v>
      </c>
    </row>
    <row r="186" spans="1:9" ht="12.75">
      <c r="A186" s="310">
        <f t="shared" si="13"/>
        <v>11</v>
      </c>
      <c r="B186" s="299" t="s">
        <v>2778</v>
      </c>
      <c r="F186" s="311">
        <v>1</v>
      </c>
      <c r="G186" s="299" t="s">
        <v>100</v>
      </c>
      <c r="H186" s="300">
        <v>0</v>
      </c>
      <c r="I186" s="300">
        <f t="shared" si="12"/>
        <v>0</v>
      </c>
    </row>
    <row r="188" spans="1:9" ht="12.75">
      <c r="A188" s="299" t="s">
        <v>2679</v>
      </c>
      <c r="I188" s="300">
        <f>SUM(I176:I186)</f>
        <v>0</v>
      </c>
    </row>
    <row r="190" ht="12.75">
      <c r="A190" s="298" t="s">
        <v>2794</v>
      </c>
    </row>
    <row r="191" spans="6:9" ht="12.75">
      <c r="F191" s="299" t="s">
        <v>2672</v>
      </c>
      <c r="G191" s="299" t="s">
        <v>89</v>
      </c>
      <c r="H191" s="300" t="s">
        <v>2673</v>
      </c>
      <c r="I191" s="300" t="s">
        <v>2674</v>
      </c>
    </row>
    <row r="192" spans="1:9" ht="12.75">
      <c r="A192" s="310">
        <v>1</v>
      </c>
      <c r="B192" s="299" t="s">
        <v>2791</v>
      </c>
      <c r="F192" s="311">
        <v>1</v>
      </c>
      <c r="G192" s="299" t="s">
        <v>100</v>
      </c>
      <c r="H192" s="300">
        <v>0</v>
      </c>
      <c r="I192" s="300">
        <f aca="true" t="shared" si="14" ref="I192:I203">H192*F192</f>
        <v>0</v>
      </c>
    </row>
    <row r="193" spans="1:9" ht="12.75">
      <c r="A193" s="310">
        <f>A192+1</f>
        <v>2</v>
      </c>
      <c r="B193" s="299" t="s">
        <v>2782</v>
      </c>
      <c r="F193" s="311">
        <v>11</v>
      </c>
      <c r="G193" s="299" t="s">
        <v>100</v>
      </c>
      <c r="H193" s="300">
        <v>0</v>
      </c>
      <c r="I193" s="300">
        <f t="shared" si="14"/>
        <v>0</v>
      </c>
    </row>
    <row r="194" spans="1:9" ht="12.75">
      <c r="A194" s="310">
        <f>A193+1</f>
        <v>3</v>
      </c>
      <c r="B194" s="299" t="s">
        <v>2783</v>
      </c>
      <c r="F194" s="311">
        <v>1</v>
      </c>
      <c r="G194" s="299" t="s">
        <v>100</v>
      </c>
      <c r="H194" s="300">
        <v>0</v>
      </c>
      <c r="I194" s="300">
        <f t="shared" si="14"/>
        <v>0</v>
      </c>
    </row>
    <row r="195" spans="1:9" ht="12.75">
      <c r="A195" s="310">
        <f>A194+1</f>
        <v>4</v>
      </c>
      <c r="B195" s="299" t="s">
        <v>2785</v>
      </c>
      <c r="F195" s="311">
        <v>4</v>
      </c>
      <c r="G195" s="299" t="s">
        <v>100</v>
      </c>
      <c r="H195" s="300">
        <v>0</v>
      </c>
      <c r="I195" s="300">
        <f t="shared" si="14"/>
        <v>0</v>
      </c>
    </row>
    <row r="196" spans="1:9" ht="12.75">
      <c r="A196" s="310">
        <f>A195+1</f>
        <v>5</v>
      </c>
      <c r="B196" s="301" t="s">
        <v>2792</v>
      </c>
      <c r="F196" s="311">
        <v>1</v>
      </c>
      <c r="G196" s="299" t="s">
        <v>100</v>
      </c>
      <c r="H196" s="300">
        <v>0</v>
      </c>
      <c r="I196" s="300">
        <f>H196*F196</f>
        <v>0</v>
      </c>
    </row>
    <row r="197" spans="1:9" ht="12.75">
      <c r="A197" s="310">
        <f aca="true" t="shared" si="15" ref="A197:A203">A196+1</f>
        <v>6</v>
      </c>
      <c r="B197" s="299" t="s">
        <v>2793</v>
      </c>
      <c r="F197" s="311">
        <v>1</v>
      </c>
      <c r="G197" s="299" t="s">
        <v>100</v>
      </c>
      <c r="H197" s="300">
        <v>0</v>
      </c>
      <c r="I197" s="300">
        <f t="shared" si="14"/>
        <v>0</v>
      </c>
    </row>
    <row r="198" spans="1:9" ht="12.75">
      <c r="A198" s="310">
        <f t="shared" si="15"/>
        <v>7</v>
      </c>
      <c r="B198" s="299" t="s">
        <v>2788</v>
      </c>
      <c r="F198" s="311">
        <v>1</v>
      </c>
      <c r="G198" s="299" t="s">
        <v>100</v>
      </c>
      <c r="H198" s="300">
        <v>0</v>
      </c>
      <c r="I198" s="300">
        <f t="shared" si="14"/>
        <v>0</v>
      </c>
    </row>
    <row r="199" spans="1:9" ht="12.75">
      <c r="A199" s="310">
        <f t="shared" si="15"/>
        <v>8</v>
      </c>
      <c r="B199" s="299" t="s">
        <v>2774</v>
      </c>
      <c r="F199" s="311">
        <v>6</v>
      </c>
      <c r="G199" s="299" t="s">
        <v>100</v>
      </c>
      <c r="H199" s="300">
        <v>0</v>
      </c>
      <c r="I199" s="300">
        <f t="shared" si="14"/>
        <v>0</v>
      </c>
    </row>
    <row r="200" spans="1:9" ht="12.75">
      <c r="A200" s="310">
        <f t="shared" si="15"/>
        <v>9</v>
      </c>
      <c r="B200" s="299" t="s">
        <v>2775</v>
      </c>
      <c r="F200" s="311">
        <v>4</v>
      </c>
      <c r="G200" s="299" t="s">
        <v>100</v>
      </c>
      <c r="H200" s="300">
        <v>0</v>
      </c>
      <c r="I200" s="300">
        <f t="shared" si="14"/>
        <v>0</v>
      </c>
    </row>
    <row r="201" spans="1:9" ht="12.75">
      <c r="A201" s="310">
        <f t="shared" si="15"/>
        <v>10</v>
      </c>
      <c r="B201" s="299" t="s">
        <v>2776</v>
      </c>
      <c r="F201" s="311">
        <v>2</v>
      </c>
      <c r="G201" s="299" t="s">
        <v>100</v>
      </c>
      <c r="H201" s="300">
        <v>0</v>
      </c>
      <c r="I201" s="300">
        <f t="shared" si="14"/>
        <v>0</v>
      </c>
    </row>
    <row r="202" spans="1:9" ht="12.75">
      <c r="A202" s="310">
        <f t="shared" si="15"/>
        <v>11</v>
      </c>
      <c r="B202" s="299" t="s">
        <v>2777</v>
      </c>
      <c r="F202" s="311">
        <v>2</v>
      </c>
      <c r="G202" s="299" t="s">
        <v>100</v>
      </c>
      <c r="H202" s="300">
        <v>0</v>
      </c>
      <c r="I202" s="300">
        <f t="shared" si="14"/>
        <v>0</v>
      </c>
    </row>
    <row r="203" spans="1:9" ht="12.75">
      <c r="A203" s="310">
        <f t="shared" si="15"/>
        <v>12</v>
      </c>
      <c r="B203" s="299" t="s">
        <v>2778</v>
      </c>
      <c r="F203" s="311">
        <v>1</v>
      </c>
      <c r="G203" s="299" t="s">
        <v>100</v>
      </c>
      <c r="H203" s="300">
        <v>0</v>
      </c>
      <c r="I203" s="300">
        <f t="shared" si="14"/>
        <v>0</v>
      </c>
    </row>
    <row r="205" spans="1:9" ht="12.75">
      <c r="A205" s="299" t="s">
        <v>2679</v>
      </c>
      <c r="I205" s="300">
        <f>SUM(I192:I203)</f>
        <v>0</v>
      </c>
    </row>
    <row r="207" spans="1:19" ht="12.75">
      <c r="A207" s="298" t="s">
        <v>2795</v>
      </c>
      <c r="S207" s="310"/>
    </row>
    <row r="208" spans="6:19" ht="12.75">
      <c r="F208" s="299" t="s">
        <v>2672</v>
      </c>
      <c r="G208" s="299" t="s">
        <v>89</v>
      </c>
      <c r="H208" s="300" t="s">
        <v>2673</v>
      </c>
      <c r="I208" s="300" t="s">
        <v>2674</v>
      </c>
      <c r="S208" s="310"/>
    </row>
    <row r="209" spans="1:19" ht="12.75">
      <c r="A209" s="310">
        <v>1</v>
      </c>
      <c r="B209" s="299" t="s">
        <v>2791</v>
      </c>
      <c r="F209" s="311">
        <v>1</v>
      </c>
      <c r="G209" s="299" t="s">
        <v>100</v>
      </c>
      <c r="H209" s="300">
        <v>0</v>
      </c>
      <c r="I209" s="300">
        <f aca="true" t="shared" si="16" ref="I209:I220">H209*F209</f>
        <v>0</v>
      </c>
      <c r="S209" s="310"/>
    </row>
    <row r="210" spans="1:9" ht="12.75">
      <c r="A210" s="310">
        <f>A209+1</f>
        <v>2</v>
      </c>
      <c r="B210" s="299" t="s">
        <v>2782</v>
      </c>
      <c r="F210" s="311">
        <v>6</v>
      </c>
      <c r="G210" s="299" t="s">
        <v>100</v>
      </c>
      <c r="H210" s="300">
        <v>0</v>
      </c>
      <c r="I210" s="300">
        <f t="shared" si="16"/>
        <v>0</v>
      </c>
    </row>
    <row r="211" spans="1:9" ht="12.75">
      <c r="A211" s="310">
        <f aca="true" t="shared" si="17" ref="A211:A217">A210+1</f>
        <v>3</v>
      </c>
      <c r="B211" s="299" t="s">
        <v>2796</v>
      </c>
      <c r="F211" s="311">
        <v>2</v>
      </c>
      <c r="G211" s="299" t="s">
        <v>100</v>
      </c>
      <c r="H211" s="300">
        <v>0</v>
      </c>
      <c r="I211" s="300">
        <f t="shared" si="16"/>
        <v>0</v>
      </c>
    </row>
    <row r="212" spans="1:27" ht="12.75">
      <c r="A212" s="310">
        <f t="shared" si="17"/>
        <v>4</v>
      </c>
      <c r="B212" s="299" t="s">
        <v>2785</v>
      </c>
      <c r="F212" s="311">
        <v>3</v>
      </c>
      <c r="G212" s="299" t="s">
        <v>100</v>
      </c>
      <c r="H212" s="300">
        <v>0</v>
      </c>
      <c r="I212" s="300">
        <f t="shared" si="16"/>
        <v>0</v>
      </c>
      <c r="S212" s="298"/>
      <c r="AA212" s="300"/>
    </row>
    <row r="213" spans="1:27" ht="12.75">
      <c r="A213" s="310">
        <f t="shared" si="17"/>
        <v>5</v>
      </c>
      <c r="B213" s="301" t="s">
        <v>2792</v>
      </c>
      <c r="F213" s="311">
        <v>1</v>
      </c>
      <c r="G213" s="299" t="s">
        <v>100</v>
      </c>
      <c r="H213" s="300">
        <v>0</v>
      </c>
      <c r="I213" s="300">
        <f t="shared" si="16"/>
        <v>0</v>
      </c>
      <c r="S213" s="298"/>
      <c r="AA213" s="300"/>
    </row>
    <row r="214" spans="1:9" ht="12.75">
      <c r="A214" s="310">
        <f t="shared" si="17"/>
        <v>6</v>
      </c>
      <c r="B214" s="301" t="s">
        <v>2793</v>
      </c>
      <c r="F214" s="311">
        <v>1</v>
      </c>
      <c r="G214" s="299" t="s">
        <v>100</v>
      </c>
      <c r="H214" s="300">
        <v>0</v>
      </c>
      <c r="I214" s="300">
        <f t="shared" si="16"/>
        <v>0</v>
      </c>
    </row>
    <row r="215" spans="1:9" ht="12.75">
      <c r="A215" s="310">
        <f t="shared" si="17"/>
        <v>7</v>
      </c>
      <c r="B215" s="299" t="s">
        <v>2788</v>
      </c>
      <c r="F215" s="311">
        <v>1</v>
      </c>
      <c r="G215" s="299" t="s">
        <v>100</v>
      </c>
      <c r="H215" s="300">
        <v>0</v>
      </c>
      <c r="I215" s="300">
        <f t="shared" si="16"/>
        <v>0</v>
      </c>
    </row>
    <row r="216" spans="1:9" ht="12.75">
      <c r="A216" s="310">
        <f t="shared" si="17"/>
        <v>8</v>
      </c>
      <c r="B216" s="299" t="s">
        <v>2774</v>
      </c>
      <c r="F216" s="311">
        <v>6</v>
      </c>
      <c r="G216" s="299" t="s">
        <v>100</v>
      </c>
      <c r="H216" s="300">
        <v>0</v>
      </c>
      <c r="I216" s="300">
        <f t="shared" si="16"/>
        <v>0</v>
      </c>
    </row>
    <row r="217" spans="1:9" ht="12.75">
      <c r="A217" s="310">
        <f t="shared" si="17"/>
        <v>9</v>
      </c>
      <c r="B217" s="299" t="s">
        <v>2775</v>
      </c>
      <c r="F217" s="311">
        <v>4</v>
      </c>
      <c r="G217" s="299" t="s">
        <v>100</v>
      </c>
      <c r="H217" s="300">
        <v>0</v>
      </c>
      <c r="I217" s="300">
        <f t="shared" si="16"/>
        <v>0</v>
      </c>
    </row>
    <row r="218" spans="1:9" ht="12.75">
      <c r="A218" s="310">
        <f>A217+1</f>
        <v>10</v>
      </c>
      <c r="B218" s="299" t="s">
        <v>2776</v>
      </c>
      <c r="F218" s="311">
        <v>2</v>
      </c>
      <c r="G218" s="299" t="s">
        <v>100</v>
      </c>
      <c r="H218" s="300">
        <v>0</v>
      </c>
      <c r="I218" s="300">
        <f t="shared" si="16"/>
        <v>0</v>
      </c>
    </row>
    <row r="219" spans="1:9" ht="12.75">
      <c r="A219" s="310">
        <f>A218+1</f>
        <v>11</v>
      </c>
      <c r="B219" s="299" t="s">
        <v>2777</v>
      </c>
      <c r="F219" s="311">
        <v>2</v>
      </c>
      <c r="G219" s="299" t="s">
        <v>100</v>
      </c>
      <c r="H219" s="300">
        <v>0</v>
      </c>
      <c r="I219" s="300">
        <f t="shared" si="16"/>
        <v>0</v>
      </c>
    </row>
    <row r="220" spans="1:9" ht="12.75">
      <c r="A220" s="310">
        <f>A219+1</f>
        <v>12</v>
      </c>
      <c r="B220" s="299" t="s">
        <v>2778</v>
      </c>
      <c r="F220" s="311">
        <v>1</v>
      </c>
      <c r="G220" s="299" t="s">
        <v>100</v>
      </c>
      <c r="H220" s="300">
        <v>0</v>
      </c>
      <c r="I220" s="300">
        <f t="shared" si="16"/>
        <v>0</v>
      </c>
    </row>
    <row r="222" spans="1:9" ht="12.75">
      <c r="A222" s="299" t="s">
        <v>2679</v>
      </c>
      <c r="I222" s="300">
        <f>SUM(I209:I220)</f>
        <v>0</v>
      </c>
    </row>
    <row r="224" ht="12.75">
      <c r="A224" s="298" t="s">
        <v>2797</v>
      </c>
    </row>
    <row r="225" spans="6:9" ht="12.75">
      <c r="F225" s="299" t="s">
        <v>2672</v>
      </c>
      <c r="G225" s="299" t="s">
        <v>89</v>
      </c>
      <c r="H225" s="300" t="s">
        <v>2673</v>
      </c>
      <c r="I225" s="300" t="s">
        <v>2674</v>
      </c>
    </row>
    <row r="226" spans="1:9" ht="12.75">
      <c r="A226" s="310">
        <v>1</v>
      </c>
      <c r="B226" s="299" t="s">
        <v>2798</v>
      </c>
      <c r="F226" s="311">
        <v>1</v>
      </c>
      <c r="G226" s="299" t="s">
        <v>100</v>
      </c>
      <c r="H226" s="300">
        <v>0</v>
      </c>
      <c r="I226" s="300">
        <f aca="true" t="shared" si="18" ref="I226:I235">H226*F226</f>
        <v>0</v>
      </c>
    </row>
    <row r="227" spans="1:9" ht="12.75">
      <c r="A227" s="310">
        <f aca="true" t="shared" si="19" ref="A227:A235">A226+1</f>
        <v>2</v>
      </c>
      <c r="B227" s="299" t="s">
        <v>2799</v>
      </c>
      <c r="F227" s="311">
        <v>5</v>
      </c>
      <c r="G227" s="299" t="s">
        <v>100</v>
      </c>
      <c r="H227" s="300">
        <v>0</v>
      </c>
      <c r="I227" s="300">
        <f t="shared" si="18"/>
        <v>0</v>
      </c>
    </row>
    <row r="228" spans="1:9" ht="12.75">
      <c r="A228" s="310">
        <f t="shared" si="19"/>
        <v>3</v>
      </c>
      <c r="B228" s="301" t="s">
        <v>2792</v>
      </c>
      <c r="F228" s="311">
        <v>1</v>
      </c>
      <c r="G228" s="299" t="s">
        <v>100</v>
      </c>
      <c r="H228" s="300">
        <v>0</v>
      </c>
      <c r="I228" s="300">
        <f t="shared" si="18"/>
        <v>0</v>
      </c>
    </row>
    <row r="229" spans="1:9" ht="12.75">
      <c r="A229" s="310">
        <f t="shared" si="19"/>
        <v>4</v>
      </c>
      <c r="B229" s="301" t="s">
        <v>2793</v>
      </c>
      <c r="F229" s="311">
        <v>1</v>
      </c>
      <c r="G229" s="299" t="s">
        <v>100</v>
      </c>
      <c r="H229" s="300">
        <v>0</v>
      </c>
      <c r="I229" s="300">
        <f t="shared" si="18"/>
        <v>0</v>
      </c>
    </row>
    <row r="230" spans="1:9" ht="12.75">
      <c r="A230" s="310">
        <f t="shared" si="19"/>
        <v>5</v>
      </c>
      <c r="B230" s="299" t="s">
        <v>2788</v>
      </c>
      <c r="F230" s="311">
        <v>1</v>
      </c>
      <c r="G230" s="299" t="s">
        <v>100</v>
      </c>
      <c r="H230" s="300">
        <v>0</v>
      </c>
      <c r="I230" s="300">
        <f t="shared" si="18"/>
        <v>0</v>
      </c>
    </row>
    <row r="231" spans="1:9" ht="12.75">
      <c r="A231" s="310">
        <f t="shared" si="19"/>
        <v>6</v>
      </c>
      <c r="B231" s="299" t="s">
        <v>2774</v>
      </c>
      <c r="F231" s="311">
        <v>6</v>
      </c>
      <c r="G231" s="299" t="s">
        <v>100</v>
      </c>
      <c r="H231" s="300">
        <v>0</v>
      </c>
      <c r="I231" s="300">
        <f t="shared" si="18"/>
        <v>0</v>
      </c>
    </row>
    <row r="232" spans="1:9" ht="12.75">
      <c r="A232" s="310">
        <f t="shared" si="19"/>
        <v>7</v>
      </c>
      <c r="B232" s="299" t="s">
        <v>2775</v>
      </c>
      <c r="F232" s="311">
        <v>4</v>
      </c>
      <c r="G232" s="299" t="s">
        <v>100</v>
      </c>
      <c r="H232" s="300">
        <v>0</v>
      </c>
      <c r="I232" s="300">
        <f t="shared" si="18"/>
        <v>0</v>
      </c>
    </row>
    <row r="233" spans="1:9" ht="12.75">
      <c r="A233" s="310">
        <f t="shared" si="19"/>
        <v>8</v>
      </c>
      <c r="B233" s="299" t="s">
        <v>2776</v>
      </c>
      <c r="F233" s="311">
        <v>2</v>
      </c>
      <c r="G233" s="299" t="s">
        <v>100</v>
      </c>
      <c r="H233" s="300">
        <v>0</v>
      </c>
      <c r="I233" s="300">
        <f t="shared" si="18"/>
        <v>0</v>
      </c>
    </row>
    <row r="234" spans="1:9" ht="12.75">
      <c r="A234" s="310">
        <f t="shared" si="19"/>
        <v>9</v>
      </c>
      <c r="B234" s="299" t="s">
        <v>2777</v>
      </c>
      <c r="F234" s="311">
        <v>2</v>
      </c>
      <c r="G234" s="299" t="s">
        <v>100</v>
      </c>
      <c r="H234" s="300">
        <v>0</v>
      </c>
      <c r="I234" s="300">
        <f t="shared" si="18"/>
        <v>0</v>
      </c>
    </row>
    <row r="235" spans="1:9" ht="12.75">
      <c r="A235" s="310">
        <f t="shared" si="19"/>
        <v>10</v>
      </c>
      <c r="B235" s="299" t="s">
        <v>2778</v>
      </c>
      <c r="F235" s="311">
        <v>1</v>
      </c>
      <c r="G235" s="299" t="s">
        <v>100</v>
      </c>
      <c r="H235" s="300">
        <v>0</v>
      </c>
      <c r="I235" s="300">
        <f t="shared" si="18"/>
        <v>0</v>
      </c>
    </row>
    <row r="237" spans="1:9" ht="12.75">
      <c r="A237" s="299" t="s">
        <v>2679</v>
      </c>
      <c r="I237" s="300">
        <f>SUM(I226:I235)</f>
        <v>0</v>
      </c>
    </row>
    <row r="239" spans="1:9" ht="12.75">
      <c r="A239" s="301" t="s">
        <v>2800</v>
      </c>
      <c r="F239" s="299" t="s">
        <v>2672</v>
      </c>
      <c r="G239" s="299" t="s">
        <v>89</v>
      </c>
      <c r="H239" s="300" t="s">
        <v>2673</v>
      </c>
      <c r="I239" s="300" t="s">
        <v>2674</v>
      </c>
    </row>
    <row r="240" spans="6:8" ht="12.75">
      <c r="F240" s="299"/>
      <c r="H240" s="300"/>
    </row>
    <row r="241" spans="1:9" ht="12.75">
      <c r="A241" s="301" t="s">
        <v>2768</v>
      </c>
      <c r="F241" s="311">
        <v>1</v>
      </c>
      <c r="G241" s="299" t="s">
        <v>100</v>
      </c>
      <c r="H241" s="300">
        <f>I152</f>
        <v>0</v>
      </c>
      <c r="I241" s="300">
        <f aca="true" t="shared" si="20" ref="I241:I246">H241*F241</f>
        <v>0</v>
      </c>
    </row>
    <row r="242" spans="1:9" ht="12.75">
      <c r="A242" s="301" t="s">
        <v>2779</v>
      </c>
      <c r="F242" s="311">
        <v>1</v>
      </c>
      <c r="G242" s="299" t="s">
        <v>100</v>
      </c>
      <c r="H242" s="300">
        <f>I172</f>
        <v>0</v>
      </c>
      <c r="I242" s="300">
        <f t="shared" si="20"/>
        <v>0</v>
      </c>
    </row>
    <row r="243" spans="1:9" ht="12.75">
      <c r="A243" s="301" t="s">
        <v>2790</v>
      </c>
      <c r="F243" s="311">
        <v>1</v>
      </c>
      <c r="G243" s="299" t="s">
        <v>100</v>
      </c>
      <c r="H243" s="300">
        <f>I188</f>
        <v>0</v>
      </c>
      <c r="I243" s="300">
        <f t="shared" si="20"/>
        <v>0</v>
      </c>
    </row>
    <row r="244" spans="1:9" ht="12.75">
      <c r="A244" s="301" t="s">
        <v>2794</v>
      </c>
      <c r="F244" s="311">
        <v>1</v>
      </c>
      <c r="G244" s="299" t="s">
        <v>100</v>
      </c>
      <c r="H244" s="300">
        <f>I205</f>
        <v>0</v>
      </c>
      <c r="I244" s="300">
        <f t="shared" si="20"/>
        <v>0</v>
      </c>
    </row>
    <row r="245" spans="1:9" ht="12.75">
      <c r="A245" s="301" t="s">
        <v>2795</v>
      </c>
      <c r="F245" s="311">
        <v>1</v>
      </c>
      <c r="G245" s="299" t="s">
        <v>100</v>
      </c>
      <c r="H245" s="300">
        <f>I222</f>
        <v>0</v>
      </c>
      <c r="I245" s="300">
        <f t="shared" si="20"/>
        <v>0</v>
      </c>
    </row>
    <row r="246" spans="1:9" ht="12.75">
      <c r="A246" s="301" t="s">
        <v>2797</v>
      </c>
      <c r="F246" s="311">
        <v>1</v>
      </c>
      <c r="G246" s="299" t="s">
        <v>100</v>
      </c>
      <c r="H246" s="300">
        <f>I237</f>
        <v>0</v>
      </c>
      <c r="I246" s="300">
        <f t="shared" si="20"/>
        <v>0</v>
      </c>
    </row>
    <row r="247" spans="1:8" ht="12.75">
      <c r="A247" s="301"/>
      <c r="F247" s="311"/>
      <c r="H247" s="300"/>
    </row>
    <row r="248" spans="1:9" ht="12.75">
      <c r="A248" s="299" t="s">
        <v>2679</v>
      </c>
      <c r="I248" s="300">
        <f>SUM(I241:I246)</f>
        <v>0</v>
      </c>
    </row>
    <row r="249" spans="1:9" ht="12.75">
      <c r="A249" s="299" t="s">
        <v>2801</v>
      </c>
      <c r="I249" s="300">
        <f>I248*0.05</f>
        <v>0</v>
      </c>
    </row>
    <row r="251" spans="1:9" ht="12.75">
      <c r="A251" s="299" t="s">
        <v>2802</v>
      </c>
      <c r="I251" s="300">
        <f>SUM(I248:I250)</f>
        <v>0</v>
      </c>
    </row>
    <row r="254" ht="12.75">
      <c r="A254" s="298" t="s">
        <v>2803</v>
      </c>
    </row>
    <row r="255" spans="6:9" ht="12.75">
      <c r="F255" s="299" t="s">
        <v>2672</v>
      </c>
      <c r="G255" s="299" t="s">
        <v>89</v>
      </c>
      <c r="H255" s="300" t="s">
        <v>2673</v>
      </c>
      <c r="I255" s="300" t="s">
        <v>2674</v>
      </c>
    </row>
    <row r="256" spans="1:8" ht="12.75">
      <c r="A256" s="310" t="s">
        <v>2804</v>
      </c>
      <c r="G256" s="313"/>
      <c r="H256" s="310"/>
    </row>
    <row r="257" spans="1:9" ht="12.75">
      <c r="A257" s="310" t="s">
        <v>2805</v>
      </c>
      <c r="G257" s="313"/>
      <c r="H257" s="310"/>
      <c r="I257" s="300">
        <v>0</v>
      </c>
    </row>
    <row r="258" spans="1:8" ht="12.75">
      <c r="A258" s="315" t="s">
        <v>2806</v>
      </c>
      <c r="G258" s="313"/>
      <c r="H258" s="310"/>
    </row>
    <row r="259" spans="1:8" ht="12.75">
      <c r="A259" s="310"/>
      <c r="G259" s="313"/>
      <c r="H259" s="310"/>
    </row>
    <row r="260" spans="1:9" ht="12.75">
      <c r="A260" s="299" t="s">
        <v>2679</v>
      </c>
      <c r="I260" s="300">
        <f>I257</f>
        <v>0</v>
      </c>
    </row>
    <row r="263" spans="1:7" ht="12.75">
      <c r="A263" s="299" t="s">
        <v>2807</v>
      </c>
      <c r="G263" s="310"/>
    </row>
    <row r="264" spans="1:7" ht="12.75">
      <c r="A264" s="299" t="s">
        <v>2808</v>
      </c>
      <c r="G264" s="310"/>
    </row>
  </sheetData>
  <printOptions/>
  <pageMargins left="0.75" right="0.75" top="1" bottom="1" header="0.5" footer="0.5"/>
  <pageSetup fitToHeight="6" fitToWidth="1" horizontalDpi="600" verticalDpi="600" orientation="portrait" paperSize="9" scale="72" r:id="rId1"/>
  <headerFooter alignWithMargins="0">
    <oddHeader>&amp;C&amp;A</oddHeader>
    <oddFooter>&amp;CStránka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E51"/>
  <sheetViews>
    <sheetView workbookViewId="0" topLeftCell="A10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0" t="s">
        <v>102</v>
      </c>
      <c r="B1" s="91"/>
      <c r="C1" s="91"/>
      <c r="D1" s="91"/>
      <c r="E1" s="91"/>
      <c r="F1" s="91"/>
      <c r="G1" s="91"/>
    </row>
    <row r="2" spans="1:7" ht="12.75" customHeight="1">
      <c r="A2" s="92" t="s">
        <v>32</v>
      </c>
      <c r="B2" s="93"/>
      <c r="C2" s="94" t="s">
        <v>133</v>
      </c>
      <c r="D2" s="94" t="s">
        <v>2510</v>
      </c>
      <c r="E2" s="95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101"/>
      <c r="F3" s="102"/>
      <c r="G3" s="103"/>
    </row>
    <row r="4" spans="1:7" ht="12" customHeight="1">
      <c r="A4" s="104" t="s">
        <v>34</v>
      </c>
      <c r="B4" s="99"/>
      <c r="C4" s="100"/>
      <c r="D4" s="100"/>
      <c r="E4" s="101"/>
      <c r="F4" s="102" t="s">
        <v>35</v>
      </c>
      <c r="G4" s="105"/>
    </row>
    <row r="5" spans="1:7" ht="12.9" customHeight="1">
      <c r="A5" s="106" t="s">
        <v>2507</v>
      </c>
      <c r="B5" s="107"/>
      <c r="C5" s="108" t="s">
        <v>2508</v>
      </c>
      <c r="D5" s="109"/>
      <c r="E5" s="107"/>
      <c r="F5" s="102" t="s">
        <v>36</v>
      </c>
      <c r="G5" s="103"/>
    </row>
    <row r="6" spans="1:15" ht="12.9" customHeight="1">
      <c r="A6" s="104" t="s">
        <v>37</v>
      </c>
      <c r="B6" s="99"/>
      <c r="C6" s="100"/>
      <c r="D6" s="100"/>
      <c r="E6" s="101"/>
      <c r="F6" s="110" t="s">
        <v>38</v>
      </c>
      <c r="G6" s="111"/>
      <c r="O6" s="112"/>
    </row>
    <row r="7" spans="1:7" ht="12.9" customHeight="1">
      <c r="A7" s="113" t="s">
        <v>104</v>
      </c>
      <c r="B7" s="114"/>
      <c r="C7" s="115" t="s">
        <v>105</v>
      </c>
      <c r="D7" s="116"/>
      <c r="E7" s="116"/>
      <c r="F7" s="117" t="s">
        <v>39</v>
      </c>
      <c r="G7" s="111">
        <f>IF(G6=0,,ROUND((F30+F32)/G6,1))</f>
        <v>0</v>
      </c>
    </row>
    <row r="8" spans="1:9" ht="12.75">
      <c r="A8" s="118" t="s">
        <v>40</v>
      </c>
      <c r="B8" s="102"/>
      <c r="C8" s="328"/>
      <c r="D8" s="328"/>
      <c r="E8" s="329"/>
      <c r="F8" s="119" t="s">
        <v>41</v>
      </c>
      <c r="G8" s="120"/>
      <c r="H8" s="121"/>
      <c r="I8" s="122"/>
    </row>
    <row r="9" spans="1:8" ht="12.75">
      <c r="A9" s="118" t="s">
        <v>42</v>
      </c>
      <c r="B9" s="102"/>
      <c r="C9" s="328"/>
      <c r="D9" s="328"/>
      <c r="E9" s="329"/>
      <c r="F9" s="102"/>
      <c r="G9" s="123"/>
      <c r="H9" s="124"/>
    </row>
    <row r="10" spans="1:8" ht="12.75">
      <c r="A10" s="118" t="s">
        <v>43</v>
      </c>
      <c r="B10" s="102"/>
      <c r="C10" s="328" t="s">
        <v>128</v>
      </c>
      <c r="D10" s="328"/>
      <c r="E10" s="328"/>
      <c r="F10" s="125"/>
      <c r="G10" s="126"/>
      <c r="H10" s="127"/>
    </row>
    <row r="11" spans="1:57" ht="13.5" customHeight="1">
      <c r="A11" s="118" t="s">
        <v>44</v>
      </c>
      <c r="B11" s="102"/>
      <c r="C11" s="328"/>
      <c r="D11" s="328"/>
      <c r="E11" s="328"/>
      <c r="F11" s="128" t="s">
        <v>45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46</v>
      </c>
      <c r="B12" s="99"/>
      <c r="C12" s="330"/>
      <c r="D12" s="330"/>
      <c r="E12" s="330"/>
      <c r="F12" s="132" t="s">
        <v>47</v>
      </c>
      <c r="G12" s="133"/>
      <c r="H12" s="124"/>
    </row>
    <row r="13" spans="1:8" ht="28.5" customHeight="1" thickBot="1">
      <c r="A13" s="134" t="s">
        <v>48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49</v>
      </c>
      <c r="B14" s="139"/>
      <c r="C14" s="140"/>
      <c r="D14" s="141" t="s">
        <v>50</v>
      </c>
      <c r="E14" s="142"/>
      <c r="F14" s="142"/>
      <c r="G14" s="140"/>
    </row>
    <row r="15" spans="1:7" ht="15.9" customHeight="1">
      <c r="A15" s="143"/>
      <c r="B15" s="144" t="s">
        <v>51</v>
      </c>
      <c r="C15" s="145">
        <f>'05 201812,k Rek'!E8</f>
        <v>0</v>
      </c>
      <c r="D15" s="146">
        <f>'05 201812,k Rek'!A16</f>
        <v>0</v>
      </c>
      <c r="E15" s="147"/>
      <c r="F15" s="148"/>
      <c r="G15" s="145">
        <f>'05 201812,k Rek'!I16</f>
        <v>0</v>
      </c>
    </row>
    <row r="16" spans="1:7" ht="15.9" customHeight="1">
      <c r="A16" s="143" t="s">
        <v>52</v>
      </c>
      <c r="B16" s="144" t="s">
        <v>53</v>
      </c>
      <c r="C16" s="145">
        <f>'05 201812,k Rek'!F8</f>
        <v>0</v>
      </c>
      <c r="D16" s="98"/>
      <c r="E16" s="149"/>
      <c r="F16" s="150"/>
      <c r="G16" s="145"/>
    </row>
    <row r="17" spans="1:7" ht="15.9" customHeight="1">
      <c r="A17" s="143" t="s">
        <v>54</v>
      </c>
      <c r="B17" s="144" t="s">
        <v>55</v>
      </c>
      <c r="C17" s="145">
        <f>'05 201812,k Rek'!H8</f>
        <v>0</v>
      </c>
      <c r="D17" s="98"/>
      <c r="E17" s="149"/>
      <c r="F17" s="150"/>
      <c r="G17" s="145"/>
    </row>
    <row r="18" spans="1:7" ht="15.9" customHeight="1">
      <c r="A18" s="151" t="s">
        <v>56</v>
      </c>
      <c r="B18" s="152" t="s">
        <v>57</v>
      </c>
      <c r="C18" s="145">
        <f>'05 201812,k Rek'!G8</f>
        <v>0</v>
      </c>
      <c r="D18" s="98"/>
      <c r="E18" s="149"/>
      <c r="F18" s="150"/>
      <c r="G18" s="145"/>
    </row>
    <row r="19" spans="1:7" ht="15.9" customHeight="1">
      <c r="A19" s="153" t="s">
        <v>58</v>
      </c>
      <c r="B19" s="144"/>
      <c r="C19" s="145">
        <f>SUM(C15:C18)</f>
        <v>0</v>
      </c>
      <c r="D19" s="98"/>
      <c r="E19" s="149"/>
      <c r="F19" s="150"/>
      <c r="G19" s="145"/>
    </row>
    <row r="20" spans="1:7" ht="15.9" customHeight="1">
      <c r="A20" s="153"/>
      <c r="B20" s="144"/>
      <c r="C20" s="145"/>
      <c r="D20" s="98"/>
      <c r="E20" s="149"/>
      <c r="F20" s="150"/>
      <c r="G20" s="145"/>
    </row>
    <row r="21" spans="1:7" ht="15.9" customHeight="1">
      <c r="A21" s="153" t="s">
        <v>29</v>
      </c>
      <c r="B21" s="144"/>
      <c r="C21" s="145">
        <f>'05 201812,k Rek'!I8</f>
        <v>0</v>
      </c>
      <c r="D21" s="98"/>
      <c r="E21" s="149"/>
      <c r="F21" s="150"/>
      <c r="G21" s="145"/>
    </row>
    <row r="22" spans="1:7" ht="15.9" customHeight="1">
      <c r="A22" s="154" t="s">
        <v>59</v>
      </c>
      <c r="B22" s="124"/>
      <c r="C22" s="145">
        <f>C19+C21</f>
        <v>0</v>
      </c>
      <c r="D22" s="98" t="s">
        <v>60</v>
      </c>
      <c r="E22" s="149"/>
      <c r="F22" s="150"/>
      <c r="G22" s="145">
        <f>G23-SUM(G15:G21)</f>
        <v>0</v>
      </c>
    </row>
    <row r="23" spans="1:7" ht="15.9" customHeight="1" thickBot="1">
      <c r="A23" s="326" t="s">
        <v>61</v>
      </c>
      <c r="B23" s="327"/>
      <c r="C23" s="155">
        <f>C22+G23</f>
        <v>0</v>
      </c>
      <c r="D23" s="156" t="s">
        <v>62</v>
      </c>
      <c r="E23" s="157"/>
      <c r="F23" s="158"/>
      <c r="G23" s="145">
        <f>'05 201812,k Rek'!H14</f>
        <v>0</v>
      </c>
    </row>
    <row r="24" spans="1:7" ht="12.75">
      <c r="A24" s="159" t="s">
        <v>63</v>
      </c>
      <c r="B24" s="160"/>
      <c r="C24" s="161"/>
      <c r="D24" s="160" t="s">
        <v>64</v>
      </c>
      <c r="E24" s="160"/>
      <c r="F24" s="162" t="s">
        <v>65</v>
      </c>
      <c r="G24" s="163"/>
    </row>
    <row r="25" spans="1:7" ht="12.75">
      <c r="A25" s="154" t="s">
        <v>66</v>
      </c>
      <c r="B25" s="124"/>
      <c r="C25" s="164"/>
      <c r="D25" s="124" t="s">
        <v>66</v>
      </c>
      <c r="F25" s="165" t="s">
        <v>66</v>
      </c>
      <c r="G25" s="166"/>
    </row>
    <row r="26" spans="1:7" ht="37.5" customHeight="1">
      <c r="A26" s="154" t="s">
        <v>67</v>
      </c>
      <c r="B26" s="167"/>
      <c r="C26" s="164"/>
      <c r="D26" s="124" t="s">
        <v>67</v>
      </c>
      <c r="F26" s="165" t="s">
        <v>67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68</v>
      </c>
      <c r="B28" s="124"/>
      <c r="C28" s="164"/>
      <c r="D28" s="165" t="s">
        <v>69</v>
      </c>
      <c r="E28" s="164"/>
      <c r="F28" s="169" t="s">
        <v>69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11</v>
      </c>
      <c r="B30" s="173"/>
      <c r="C30" s="174">
        <v>21</v>
      </c>
      <c r="D30" s="173" t="s">
        <v>70</v>
      </c>
      <c r="E30" s="175"/>
      <c r="F30" s="332">
        <f>C23-F32</f>
        <v>0</v>
      </c>
      <c r="G30" s="333"/>
    </row>
    <row r="31" spans="1:7" ht="12.75">
      <c r="A31" s="172" t="s">
        <v>71</v>
      </c>
      <c r="B31" s="173"/>
      <c r="C31" s="174">
        <f>C30</f>
        <v>21</v>
      </c>
      <c r="D31" s="173" t="s">
        <v>72</v>
      </c>
      <c r="E31" s="175"/>
      <c r="F31" s="332">
        <f>ROUND(PRODUCT(F30,C31/100),0)</f>
        <v>0</v>
      </c>
      <c r="G31" s="333"/>
    </row>
    <row r="32" spans="1:7" ht="12.75">
      <c r="A32" s="172" t="s">
        <v>11</v>
      </c>
      <c r="B32" s="173"/>
      <c r="C32" s="174">
        <v>0</v>
      </c>
      <c r="D32" s="173" t="s">
        <v>72</v>
      </c>
      <c r="E32" s="175"/>
      <c r="F32" s="332">
        <v>0</v>
      </c>
      <c r="G32" s="333"/>
    </row>
    <row r="33" spans="1:7" ht="12.75">
      <c r="A33" s="172" t="s">
        <v>71</v>
      </c>
      <c r="B33" s="176"/>
      <c r="C33" s="177">
        <f>C32</f>
        <v>0</v>
      </c>
      <c r="D33" s="173" t="s">
        <v>72</v>
      </c>
      <c r="E33" s="150"/>
      <c r="F33" s="332">
        <f>ROUND(PRODUCT(F32,C33/100),0)</f>
        <v>0</v>
      </c>
      <c r="G33" s="333"/>
    </row>
    <row r="34" spans="1:7" s="181" customFormat="1" ht="19.5" customHeight="1" thickBot="1">
      <c r="A34" s="178" t="s">
        <v>73</v>
      </c>
      <c r="B34" s="179"/>
      <c r="C34" s="179"/>
      <c r="D34" s="179"/>
      <c r="E34" s="180"/>
      <c r="F34" s="334">
        <f>ROUND(SUM(F30:F33),0)</f>
        <v>0</v>
      </c>
      <c r="G34" s="335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36"/>
      <c r="C37" s="336"/>
      <c r="D37" s="336"/>
      <c r="E37" s="336"/>
      <c r="F37" s="336"/>
      <c r="G37" s="336"/>
      <c r="H37" s="1" t="s">
        <v>1</v>
      </c>
    </row>
    <row r="38" spans="1:8" ht="12.75" customHeight="1">
      <c r="A38" s="182"/>
      <c r="B38" s="336"/>
      <c r="C38" s="336"/>
      <c r="D38" s="336"/>
      <c r="E38" s="336"/>
      <c r="F38" s="336"/>
      <c r="G38" s="336"/>
      <c r="H38" s="1" t="s">
        <v>1</v>
      </c>
    </row>
    <row r="39" spans="1:8" ht="12.75">
      <c r="A39" s="182"/>
      <c r="B39" s="336"/>
      <c r="C39" s="336"/>
      <c r="D39" s="336"/>
      <c r="E39" s="336"/>
      <c r="F39" s="336"/>
      <c r="G39" s="336"/>
      <c r="H39" s="1" t="s">
        <v>1</v>
      </c>
    </row>
    <row r="40" spans="1:8" ht="12.75">
      <c r="A40" s="182"/>
      <c r="B40" s="336"/>
      <c r="C40" s="336"/>
      <c r="D40" s="336"/>
      <c r="E40" s="336"/>
      <c r="F40" s="336"/>
      <c r="G40" s="336"/>
      <c r="H40" s="1" t="s">
        <v>1</v>
      </c>
    </row>
    <row r="41" spans="1:8" ht="12.75">
      <c r="A41" s="182"/>
      <c r="B41" s="336"/>
      <c r="C41" s="336"/>
      <c r="D41" s="336"/>
      <c r="E41" s="336"/>
      <c r="F41" s="336"/>
      <c r="G41" s="336"/>
      <c r="H41" s="1" t="s">
        <v>1</v>
      </c>
    </row>
    <row r="42" spans="1:8" ht="12.75">
      <c r="A42" s="182"/>
      <c r="B42" s="336"/>
      <c r="C42" s="336"/>
      <c r="D42" s="336"/>
      <c r="E42" s="336"/>
      <c r="F42" s="336"/>
      <c r="G42" s="336"/>
      <c r="H42" s="1" t="s">
        <v>1</v>
      </c>
    </row>
    <row r="43" spans="1:8" ht="12.75">
      <c r="A43" s="182"/>
      <c r="B43" s="336"/>
      <c r="C43" s="336"/>
      <c r="D43" s="336"/>
      <c r="E43" s="336"/>
      <c r="F43" s="336"/>
      <c r="G43" s="336"/>
      <c r="H43" s="1" t="s">
        <v>1</v>
      </c>
    </row>
    <row r="44" spans="1:8" ht="12.75" customHeight="1">
      <c r="A44" s="182"/>
      <c r="B44" s="336"/>
      <c r="C44" s="336"/>
      <c r="D44" s="336"/>
      <c r="E44" s="336"/>
      <c r="F44" s="336"/>
      <c r="G44" s="336"/>
      <c r="H44" s="1" t="s">
        <v>1</v>
      </c>
    </row>
    <row r="45" spans="1:8" ht="12.75" customHeight="1">
      <c r="A45" s="182"/>
      <c r="B45" s="336"/>
      <c r="C45" s="336"/>
      <c r="D45" s="336"/>
      <c r="E45" s="336"/>
      <c r="F45" s="336"/>
      <c r="G45" s="336"/>
      <c r="H45" s="1" t="s">
        <v>1</v>
      </c>
    </row>
    <row r="46" spans="2:7" ht="12.75">
      <c r="B46" s="331"/>
      <c r="C46" s="331"/>
      <c r="D46" s="331"/>
      <c r="E46" s="331"/>
      <c r="F46" s="331"/>
      <c r="G46" s="331"/>
    </row>
    <row r="47" spans="2:7" ht="12.75">
      <c r="B47" s="331"/>
      <c r="C47" s="331"/>
      <c r="D47" s="331"/>
      <c r="E47" s="331"/>
      <c r="F47" s="331"/>
      <c r="G47" s="331"/>
    </row>
    <row r="48" spans="2:7" ht="12.75">
      <c r="B48" s="331"/>
      <c r="C48" s="331"/>
      <c r="D48" s="331"/>
      <c r="E48" s="331"/>
      <c r="F48" s="331"/>
      <c r="G48" s="331"/>
    </row>
    <row r="49" spans="2:7" ht="12.75">
      <c r="B49" s="331"/>
      <c r="C49" s="331"/>
      <c r="D49" s="331"/>
      <c r="E49" s="331"/>
      <c r="F49" s="331"/>
      <c r="G49" s="331"/>
    </row>
    <row r="50" spans="2:7" ht="12.75">
      <c r="B50" s="331"/>
      <c r="C50" s="331"/>
      <c r="D50" s="331"/>
      <c r="E50" s="331"/>
      <c r="F50" s="331"/>
      <c r="G50" s="331"/>
    </row>
    <row r="51" spans="2:7" ht="12.75">
      <c r="B51" s="331"/>
      <c r="C51" s="331"/>
      <c r="D51" s="331"/>
      <c r="E51" s="331"/>
      <c r="F51" s="331"/>
      <c r="G51" s="33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E65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37" t="s">
        <v>2</v>
      </c>
      <c r="B1" s="338"/>
      <c r="C1" s="183" t="s">
        <v>106</v>
      </c>
      <c r="D1" s="184"/>
      <c r="E1" s="185"/>
      <c r="F1" s="184"/>
      <c r="G1" s="186" t="s">
        <v>75</v>
      </c>
      <c r="H1" s="187" t="s">
        <v>133</v>
      </c>
      <c r="I1" s="188"/>
    </row>
    <row r="2" spans="1:9" ht="13.8" thickBot="1">
      <c r="A2" s="339" t="s">
        <v>76</v>
      </c>
      <c r="B2" s="340"/>
      <c r="C2" s="189" t="s">
        <v>2509</v>
      </c>
      <c r="D2" s="190"/>
      <c r="E2" s="191"/>
      <c r="F2" s="190"/>
      <c r="G2" s="341" t="s">
        <v>2510</v>
      </c>
      <c r="H2" s="342"/>
      <c r="I2" s="343"/>
    </row>
    <row r="3" ht="13.8" thickTop="1">
      <c r="F3" s="124"/>
    </row>
    <row r="4" spans="1:9" ht="19.5" customHeight="1">
      <c r="A4" s="192" t="s">
        <v>77</v>
      </c>
      <c r="B4" s="193"/>
      <c r="C4" s="193"/>
      <c r="D4" s="193"/>
      <c r="E4" s="194"/>
      <c r="F4" s="193"/>
      <c r="G4" s="193"/>
      <c r="H4" s="193"/>
      <c r="I4" s="193"/>
    </row>
    <row r="5" ht="13.8" thickBot="1"/>
    <row r="6" spans="1:9" s="124" customFormat="1" ht="13.8" thickBot="1">
      <c r="A6" s="195"/>
      <c r="B6" s="196" t="s">
        <v>78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ht="13.8" thickBot="1">
      <c r="A7" s="291" t="str">
        <f>'05 201812,k Pol'!B7</f>
        <v>766</v>
      </c>
      <c r="B7" s="62" t="str">
        <f>'05 201812,k Pol'!C7</f>
        <v>Konstrukce truhlářské</v>
      </c>
      <c r="D7" s="201"/>
      <c r="E7" s="292">
        <f>'05 201812,k Pol'!BA326</f>
        <v>0</v>
      </c>
      <c r="F7" s="293">
        <f>'05 201812,k Pol'!BB326</f>
        <v>0</v>
      </c>
      <c r="G7" s="293">
        <f>'05 201812,k Pol'!BC326</f>
        <v>0</v>
      </c>
      <c r="H7" s="293">
        <f>'05 201812,k Pol'!BD326</f>
        <v>0</v>
      </c>
      <c r="I7" s="294">
        <f>'05 201812,k Pol'!BE326</f>
        <v>0</v>
      </c>
    </row>
    <row r="8" spans="1:9" s="14" customFormat="1" ht="13.8" thickBot="1">
      <c r="A8" s="202"/>
      <c r="B8" s="203" t="s">
        <v>79</v>
      </c>
      <c r="C8" s="203"/>
      <c r="D8" s="204"/>
      <c r="E8" s="205">
        <f>SUM(E7:E7)</f>
        <v>0</v>
      </c>
      <c r="F8" s="206">
        <f>SUM(F7:F7)</f>
        <v>0</v>
      </c>
      <c r="G8" s="206">
        <f>SUM(G7:G7)</f>
        <v>0</v>
      </c>
      <c r="H8" s="206">
        <f>SUM(H7:H7)</f>
        <v>0</v>
      </c>
      <c r="I8" s="207">
        <f>SUM(I7:I7)</f>
        <v>0</v>
      </c>
    </row>
    <row r="9" spans="1:9" ht="12.75">
      <c r="A9" s="124"/>
      <c r="B9" s="124"/>
      <c r="C9" s="124"/>
      <c r="D9" s="124"/>
      <c r="E9" s="124"/>
      <c r="F9" s="124"/>
      <c r="G9" s="124"/>
      <c r="H9" s="124"/>
      <c r="I9" s="124"/>
    </row>
    <row r="10" spans="1:57" ht="19.5" customHeight="1">
      <c r="A10" s="193" t="s">
        <v>80</v>
      </c>
      <c r="B10" s="193"/>
      <c r="C10" s="193"/>
      <c r="D10" s="193"/>
      <c r="E10" s="193"/>
      <c r="F10" s="193"/>
      <c r="G10" s="208"/>
      <c r="H10" s="193"/>
      <c r="I10" s="193"/>
      <c r="BA10" s="130"/>
      <c r="BB10" s="130"/>
      <c r="BC10" s="130"/>
      <c r="BD10" s="130"/>
      <c r="BE10" s="130"/>
    </row>
    <row r="11" ht="13.8" thickBot="1"/>
    <row r="12" spans="1:9" ht="12.75">
      <c r="A12" s="159" t="s">
        <v>81</v>
      </c>
      <c r="B12" s="160"/>
      <c r="C12" s="160"/>
      <c r="D12" s="209"/>
      <c r="E12" s="210" t="s">
        <v>82</v>
      </c>
      <c r="F12" s="211" t="s">
        <v>12</v>
      </c>
      <c r="G12" s="212" t="s">
        <v>83</v>
      </c>
      <c r="H12" s="213"/>
      <c r="I12" s="214" t="s">
        <v>82</v>
      </c>
    </row>
    <row r="13" spans="1:53" ht="12.75">
      <c r="A13" s="153"/>
      <c r="B13" s="144"/>
      <c r="C13" s="144"/>
      <c r="D13" s="215"/>
      <c r="E13" s="216"/>
      <c r="F13" s="217"/>
      <c r="G13" s="218">
        <f>CHOOSE(BA13+1,E8+F8,E8+F8+H8,E8+F8+G8+H8,E8,F8,H8,G8,H8+G8,0)</f>
        <v>0</v>
      </c>
      <c r="H13" s="219"/>
      <c r="I13" s="220">
        <f>E13+F13*G13/100</f>
        <v>0</v>
      </c>
      <c r="BA13" s="1">
        <v>8</v>
      </c>
    </row>
    <row r="14" spans="1:9" ht="13.8" thickBot="1">
      <c r="A14" s="221"/>
      <c r="B14" s="222" t="s">
        <v>84</v>
      </c>
      <c r="C14" s="223"/>
      <c r="D14" s="224"/>
      <c r="E14" s="225"/>
      <c r="F14" s="226"/>
      <c r="G14" s="226"/>
      <c r="H14" s="344">
        <f>SUM(I13:I13)</f>
        <v>0</v>
      </c>
      <c r="I14" s="345"/>
    </row>
    <row r="16" spans="2:9" ht="12.75">
      <c r="B16" s="14"/>
      <c r="F16" s="227"/>
      <c r="G16" s="228"/>
      <c r="H16" s="228"/>
      <c r="I16" s="46"/>
    </row>
    <row r="17" spans="6:9" ht="12.75">
      <c r="F17" s="227"/>
      <c r="G17" s="228"/>
      <c r="H17" s="228"/>
      <c r="I17" s="46"/>
    </row>
    <row r="18" spans="6:9" ht="12.75">
      <c r="F18" s="227"/>
      <c r="G18" s="228"/>
      <c r="H18" s="228"/>
      <c r="I18" s="46"/>
    </row>
    <row r="19" spans="6:9" ht="12.75">
      <c r="F19" s="227"/>
      <c r="G19" s="228"/>
      <c r="H19" s="228"/>
      <c r="I19" s="46"/>
    </row>
    <row r="20" spans="6:9" ht="12.75">
      <c r="F20" s="227"/>
      <c r="G20" s="228"/>
      <c r="H20" s="228"/>
      <c r="I20" s="46"/>
    </row>
    <row r="21" spans="6:9" ht="12.75">
      <c r="F21" s="227"/>
      <c r="G21" s="228"/>
      <c r="H21" s="228"/>
      <c r="I21" s="46"/>
    </row>
    <row r="22" spans="6:9" ht="12.75">
      <c r="F22" s="227"/>
      <c r="G22" s="228"/>
      <c r="H22" s="228"/>
      <c r="I22" s="46"/>
    </row>
    <row r="23" spans="6:9" ht="12.75">
      <c r="F23" s="227"/>
      <c r="G23" s="228"/>
      <c r="H23" s="228"/>
      <c r="I23" s="46"/>
    </row>
    <row r="24" spans="6:9" ht="12.75">
      <c r="F24" s="227"/>
      <c r="G24" s="228"/>
      <c r="H24" s="228"/>
      <c r="I24" s="46"/>
    </row>
    <row r="25" spans="6:9" ht="12.75">
      <c r="F25" s="227"/>
      <c r="G25" s="228"/>
      <c r="H25" s="228"/>
      <c r="I25" s="46"/>
    </row>
    <row r="26" spans="6:9" ht="12.75">
      <c r="F26" s="227"/>
      <c r="G26" s="228"/>
      <c r="H26" s="228"/>
      <c r="I26" s="46"/>
    </row>
    <row r="27" spans="6:9" ht="12.75">
      <c r="F27" s="227"/>
      <c r="G27" s="228"/>
      <c r="H27" s="228"/>
      <c r="I27" s="46"/>
    </row>
    <row r="28" spans="6:9" ht="12.75">
      <c r="F28" s="227"/>
      <c r="G28" s="228"/>
      <c r="H28" s="228"/>
      <c r="I28" s="46"/>
    </row>
    <row r="29" spans="6:9" ht="12.75">
      <c r="F29" s="227"/>
      <c r="G29" s="228"/>
      <c r="H29" s="228"/>
      <c r="I29" s="46"/>
    </row>
    <row r="30" spans="6:9" ht="12.75">
      <c r="F30" s="227"/>
      <c r="G30" s="228"/>
      <c r="H30" s="228"/>
      <c r="I30" s="46"/>
    </row>
    <row r="31" spans="6:9" ht="12.75">
      <c r="F31" s="227"/>
      <c r="G31" s="228"/>
      <c r="H31" s="228"/>
      <c r="I31" s="46"/>
    </row>
    <row r="32" spans="6:9" ht="12.75">
      <c r="F32" s="227"/>
      <c r="G32" s="228"/>
      <c r="H32" s="228"/>
      <c r="I32" s="46"/>
    </row>
    <row r="33" spans="6:9" ht="12.75">
      <c r="F33" s="227"/>
      <c r="G33" s="228"/>
      <c r="H33" s="228"/>
      <c r="I33" s="46"/>
    </row>
    <row r="34" spans="6:9" ht="12.75">
      <c r="F34" s="227"/>
      <c r="G34" s="228"/>
      <c r="H34" s="228"/>
      <c r="I34" s="46"/>
    </row>
    <row r="35" spans="6:9" ht="12.75">
      <c r="F35" s="227"/>
      <c r="G35" s="228"/>
      <c r="H35" s="228"/>
      <c r="I35" s="46"/>
    </row>
    <row r="36" spans="6:9" ht="12.75">
      <c r="F36" s="227"/>
      <c r="G36" s="228"/>
      <c r="H36" s="228"/>
      <c r="I36" s="46"/>
    </row>
    <row r="37" spans="6:9" ht="12.75">
      <c r="F37" s="227"/>
      <c r="G37" s="228"/>
      <c r="H37" s="228"/>
      <c r="I37" s="46"/>
    </row>
    <row r="38" spans="6:9" ht="12.75">
      <c r="F38" s="227"/>
      <c r="G38" s="228"/>
      <c r="H38" s="228"/>
      <c r="I38" s="46"/>
    </row>
    <row r="39" spans="6:9" ht="12.75">
      <c r="F39" s="227"/>
      <c r="G39" s="228"/>
      <c r="H39" s="228"/>
      <c r="I39" s="46"/>
    </row>
    <row r="40" spans="6:9" ht="12.75">
      <c r="F40" s="227"/>
      <c r="G40" s="228"/>
      <c r="H40" s="228"/>
      <c r="I40" s="46"/>
    </row>
    <row r="41" spans="6:9" ht="12.75">
      <c r="F41" s="227"/>
      <c r="G41" s="228"/>
      <c r="H41" s="228"/>
      <c r="I41" s="46"/>
    </row>
    <row r="42" spans="6:9" ht="12.75">
      <c r="F42" s="227"/>
      <c r="G42" s="228"/>
      <c r="H42" s="228"/>
      <c r="I42" s="46"/>
    </row>
    <row r="43" spans="6:9" ht="12.75">
      <c r="F43" s="227"/>
      <c r="G43" s="228"/>
      <c r="H43" s="228"/>
      <c r="I43" s="46"/>
    </row>
    <row r="44" spans="6:9" ht="12.75">
      <c r="F44" s="227"/>
      <c r="G44" s="228"/>
      <c r="H44" s="228"/>
      <c r="I44" s="46"/>
    </row>
    <row r="45" spans="6:9" ht="12.75">
      <c r="F45" s="227"/>
      <c r="G45" s="228"/>
      <c r="H45" s="228"/>
      <c r="I45" s="46"/>
    </row>
    <row r="46" spans="6:9" ht="12.75">
      <c r="F46" s="227"/>
      <c r="G46" s="228"/>
      <c r="H46" s="228"/>
      <c r="I46" s="46"/>
    </row>
    <row r="47" spans="6:9" ht="12.75">
      <c r="F47" s="227"/>
      <c r="G47" s="228"/>
      <c r="H47" s="228"/>
      <c r="I47" s="46"/>
    </row>
    <row r="48" spans="6:9" ht="12.75">
      <c r="F48" s="227"/>
      <c r="G48" s="228"/>
      <c r="H48" s="228"/>
      <c r="I48" s="46"/>
    </row>
    <row r="49" spans="6:9" ht="12.75"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B399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29" customWidth="1"/>
    <col min="2" max="2" width="11.50390625" style="229" customWidth="1"/>
    <col min="3" max="3" width="40.50390625" style="229" customWidth="1"/>
    <col min="4" max="4" width="5.50390625" style="229" customWidth="1"/>
    <col min="5" max="5" width="8.50390625" style="239" customWidth="1"/>
    <col min="6" max="6" width="9.875" style="229" customWidth="1"/>
    <col min="7" max="7" width="13.875" style="229" customWidth="1"/>
    <col min="8" max="8" width="11.625" style="229" hidden="1" customWidth="1"/>
    <col min="9" max="9" width="11.50390625" style="229" hidden="1" customWidth="1"/>
    <col min="10" max="10" width="11.00390625" style="229" hidden="1" customWidth="1"/>
    <col min="11" max="11" width="10.50390625" style="229" hidden="1" customWidth="1"/>
    <col min="12" max="12" width="75.50390625" style="229" customWidth="1"/>
    <col min="13" max="13" width="45.375" style="229" customWidth="1"/>
    <col min="14" max="16384" width="9.125" style="229" customWidth="1"/>
  </cols>
  <sheetData>
    <row r="1" spans="1:7" ht="15.6">
      <c r="A1" s="349" t="s">
        <v>103</v>
      </c>
      <c r="B1" s="349"/>
      <c r="C1" s="349"/>
      <c r="D1" s="349"/>
      <c r="E1" s="349"/>
      <c r="F1" s="349"/>
      <c r="G1" s="349"/>
    </row>
    <row r="2" spans="2:7" ht="14.25" customHeight="1" thickBot="1">
      <c r="B2" s="230"/>
      <c r="C2" s="231"/>
      <c r="D2" s="231"/>
      <c r="E2" s="232"/>
      <c r="F2" s="231"/>
      <c r="G2" s="231"/>
    </row>
    <row r="3" spans="1:7" ht="13.8" thickTop="1">
      <c r="A3" s="337" t="s">
        <v>2</v>
      </c>
      <c r="B3" s="338"/>
      <c r="C3" s="183" t="s">
        <v>106</v>
      </c>
      <c r="D3" s="233"/>
      <c r="E3" s="234" t="s">
        <v>85</v>
      </c>
      <c r="F3" s="235" t="str">
        <f>'05 201812,k Rek'!H1</f>
        <v>2018/12,k</v>
      </c>
      <c r="G3" s="236"/>
    </row>
    <row r="4" spans="1:7" ht="13.8" thickBot="1">
      <c r="A4" s="350" t="s">
        <v>76</v>
      </c>
      <c r="B4" s="340"/>
      <c r="C4" s="189" t="s">
        <v>2509</v>
      </c>
      <c r="D4" s="237"/>
      <c r="E4" s="351" t="str">
        <f>'05 201812,k Rek'!G2</f>
        <v xml:space="preserve"> Nábytkové vybavení</v>
      </c>
      <c r="F4" s="352"/>
      <c r="G4" s="353"/>
    </row>
    <row r="5" spans="1:7" ht="13.8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1329</v>
      </c>
      <c r="C7" s="248" t="s">
        <v>1330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2511</v>
      </c>
      <c r="C8" s="259" t="s">
        <v>2512</v>
      </c>
      <c r="D8" s="260" t="s">
        <v>195</v>
      </c>
      <c r="E8" s="261">
        <v>2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0</v>
      </c>
      <c r="K8" s="264">
        <f>E8*J8</f>
        <v>0</v>
      </c>
      <c r="O8" s="256">
        <v>2</v>
      </c>
      <c r="AA8" s="229">
        <v>1</v>
      </c>
      <c r="AB8" s="229">
        <v>7</v>
      </c>
      <c r="AC8" s="229">
        <v>7</v>
      </c>
      <c r="AZ8" s="229">
        <v>2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6">
        <v>1</v>
      </c>
      <c r="CB8" s="256">
        <v>7</v>
      </c>
    </row>
    <row r="9" spans="1:15" ht="12.75">
      <c r="A9" s="265"/>
      <c r="B9" s="269"/>
      <c r="C9" s="354" t="s">
        <v>2513</v>
      </c>
      <c r="D9" s="355"/>
      <c r="E9" s="270">
        <v>1</v>
      </c>
      <c r="F9" s="271"/>
      <c r="G9" s="272"/>
      <c r="H9" s="273"/>
      <c r="I9" s="267"/>
      <c r="J9" s="274"/>
      <c r="K9" s="267"/>
      <c r="M9" s="268" t="s">
        <v>2513</v>
      </c>
      <c r="O9" s="256"/>
    </row>
    <row r="10" spans="1:15" ht="12.75">
      <c r="A10" s="265"/>
      <c r="B10" s="269"/>
      <c r="C10" s="354" t="s">
        <v>98</v>
      </c>
      <c r="D10" s="355"/>
      <c r="E10" s="270">
        <v>1</v>
      </c>
      <c r="F10" s="271"/>
      <c r="G10" s="272"/>
      <c r="H10" s="273"/>
      <c r="I10" s="267"/>
      <c r="J10" s="274"/>
      <c r="K10" s="267"/>
      <c r="M10" s="268">
        <v>1</v>
      </c>
      <c r="O10" s="256"/>
    </row>
    <row r="11" spans="1:80" ht="20.4">
      <c r="A11" s="257">
        <v>2</v>
      </c>
      <c r="B11" s="258" t="s">
        <v>2514</v>
      </c>
      <c r="C11" s="259" t="s">
        <v>2515</v>
      </c>
      <c r="D11" s="260" t="s">
        <v>195</v>
      </c>
      <c r="E11" s="261">
        <v>4</v>
      </c>
      <c r="F11" s="261">
        <v>0</v>
      </c>
      <c r="G11" s="262">
        <f>E11*F11</f>
        <v>0</v>
      </c>
      <c r="H11" s="263">
        <v>0</v>
      </c>
      <c r="I11" s="264">
        <f>E11*H11</f>
        <v>0</v>
      </c>
      <c r="J11" s="263">
        <v>0</v>
      </c>
      <c r="K11" s="264">
        <f>E11*J11</f>
        <v>0</v>
      </c>
      <c r="O11" s="256">
        <v>2</v>
      </c>
      <c r="AA11" s="229">
        <v>1</v>
      </c>
      <c r="AB11" s="229">
        <v>7</v>
      </c>
      <c r="AC11" s="229">
        <v>7</v>
      </c>
      <c r="AZ11" s="229">
        <v>2</v>
      </c>
      <c r="BA11" s="229">
        <f>IF(AZ11=1,G11,0)</f>
        <v>0</v>
      </c>
      <c r="BB11" s="229">
        <f>IF(AZ11=2,G11,0)</f>
        <v>0</v>
      </c>
      <c r="BC11" s="229">
        <f>IF(AZ11=3,G11,0)</f>
        <v>0</v>
      </c>
      <c r="BD11" s="229">
        <f>IF(AZ11=4,G11,0)</f>
        <v>0</v>
      </c>
      <c r="BE11" s="229">
        <f>IF(AZ11=5,G11,0)</f>
        <v>0</v>
      </c>
      <c r="CA11" s="256">
        <v>1</v>
      </c>
      <c r="CB11" s="256">
        <v>7</v>
      </c>
    </row>
    <row r="12" spans="1:15" ht="12.75">
      <c r="A12" s="265"/>
      <c r="B12" s="266"/>
      <c r="C12" s="346" t="s">
        <v>2516</v>
      </c>
      <c r="D12" s="347"/>
      <c r="E12" s="347"/>
      <c r="F12" s="347"/>
      <c r="G12" s="348"/>
      <c r="I12" s="267"/>
      <c r="K12" s="267"/>
      <c r="L12" s="268" t="s">
        <v>2516</v>
      </c>
      <c r="O12" s="256">
        <v>3</v>
      </c>
    </row>
    <row r="13" spans="1:15" ht="12.75">
      <c r="A13" s="265"/>
      <c r="B13" s="269"/>
      <c r="C13" s="354" t="s">
        <v>200</v>
      </c>
      <c r="D13" s="355"/>
      <c r="E13" s="270">
        <v>0</v>
      </c>
      <c r="F13" s="271"/>
      <c r="G13" s="272"/>
      <c r="H13" s="273"/>
      <c r="I13" s="267"/>
      <c r="J13" s="274"/>
      <c r="K13" s="267"/>
      <c r="M13" s="268" t="s">
        <v>200</v>
      </c>
      <c r="O13" s="256"/>
    </row>
    <row r="14" spans="1:15" ht="12.75">
      <c r="A14" s="265"/>
      <c r="B14" s="269"/>
      <c r="C14" s="354" t="s">
        <v>2517</v>
      </c>
      <c r="D14" s="355"/>
      <c r="E14" s="270">
        <v>2</v>
      </c>
      <c r="F14" s="271"/>
      <c r="G14" s="272"/>
      <c r="H14" s="273"/>
      <c r="I14" s="267"/>
      <c r="J14" s="274"/>
      <c r="K14" s="267"/>
      <c r="M14" s="268" t="s">
        <v>2517</v>
      </c>
      <c r="O14" s="256"/>
    </row>
    <row r="15" spans="1:15" ht="12.75">
      <c r="A15" s="265"/>
      <c r="B15" s="269"/>
      <c r="C15" s="354" t="s">
        <v>206</v>
      </c>
      <c r="D15" s="355"/>
      <c r="E15" s="270">
        <v>0</v>
      </c>
      <c r="F15" s="271"/>
      <c r="G15" s="272"/>
      <c r="H15" s="273"/>
      <c r="I15" s="267"/>
      <c r="J15" s="274"/>
      <c r="K15" s="267"/>
      <c r="M15" s="268" t="s">
        <v>206</v>
      </c>
      <c r="O15" s="256"/>
    </row>
    <row r="16" spans="1:15" ht="12.75">
      <c r="A16" s="265"/>
      <c r="B16" s="269"/>
      <c r="C16" s="354" t="s">
        <v>2518</v>
      </c>
      <c r="D16" s="355"/>
      <c r="E16" s="270">
        <v>2</v>
      </c>
      <c r="F16" s="271"/>
      <c r="G16" s="272"/>
      <c r="H16" s="273"/>
      <c r="I16" s="267"/>
      <c r="J16" s="274"/>
      <c r="K16" s="267"/>
      <c r="M16" s="268" t="s">
        <v>2518</v>
      </c>
      <c r="O16" s="256"/>
    </row>
    <row r="17" spans="1:80" ht="12.75">
      <c r="A17" s="257">
        <v>3</v>
      </c>
      <c r="B17" s="258" t="s">
        <v>1399</v>
      </c>
      <c r="C17" s="259" t="s">
        <v>2519</v>
      </c>
      <c r="D17" s="260" t="s">
        <v>195</v>
      </c>
      <c r="E17" s="261">
        <v>3</v>
      </c>
      <c r="F17" s="261">
        <v>0</v>
      </c>
      <c r="G17" s="262">
        <f>E17*F17</f>
        <v>0</v>
      </c>
      <c r="H17" s="263">
        <v>0</v>
      </c>
      <c r="I17" s="264">
        <f>E17*H17</f>
        <v>0</v>
      </c>
      <c r="J17" s="263"/>
      <c r="K17" s="264">
        <f>E17*J17</f>
        <v>0</v>
      </c>
      <c r="O17" s="256">
        <v>2</v>
      </c>
      <c r="AA17" s="229">
        <v>12</v>
      </c>
      <c r="AB17" s="229">
        <v>0</v>
      </c>
      <c r="AC17" s="229">
        <v>1</v>
      </c>
      <c r="AZ17" s="229">
        <v>2</v>
      </c>
      <c r="BA17" s="229">
        <f>IF(AZ17=1,G17,0)</f>
        <v>0</v>
      </c>
      <c r="BB17" s="229">
        <f>IF(AZ17=2,G17,0)</f>
        <v>0</v>
      </c>
      <c r="BC17" s="229">
        <f>IF(AZ17=3,G17,0)</f>
        <v>0</v>
      </c>
      <c r="BD17" s="229">
        <f>IF(AZ17=4,G17,0)</f>
        <v>0</v>
      </c>
      <c r="BE17" s="229">
        <f>IF(AZ17=5,G17,0)</f>
        <v>0</v>
      </c>
      <c r="CA17" s="256">
        <v>12</v>
      </c>
      <c r="CB17" s="256">
        <v>0</v>
      </c>
    </row>
    <row r="18" spans="1:15" ht="21">
      <c r="A18" s="265"/>
      <c r="B18" s="266"/>
      <c r="C18" s="346" t="s">
        <v>2520</v>
      </c>
      <c r="D18" s="347"/>
      <c r="E18" s="347"/>
      <c r="F18" s="347"/>
      <c r="G18" s="348"/>
      <c r="I18" s="267"/>
      <c r="K18" s="267"/>
      <c r="L18" s="268" t="s">
        <v>2520</v>
      </c>
      <c r="O18" s="256">
        <v>3</v>
      </c>
    </row>
    <row r="19" spans="1:15" ht="12.75">
      <c r="A19" s="265"/>
      <c r="B19" s="266"/>
      <c r="C19" s="346"/>
      <c r="D19" s="347"/>
      <c r="E19" s="347"/>
      <c r="F19" s="347"/>
      <c r="G19" s="348"/>
      <c r="I19" s="267"/>
      <c r="K19" s="267"/>
      <c r="L19" s="268"/>
      <c r="O19" s="256">
        <v>3</v>
      </c>
    </row>
    <row r="20" spans="1:15" ht="12.75">
      <c r="A20" s="265"/>
      <c r="B20" s="266"/>
      <c r="C20" s="346" t="s">
        <v>2196</v>
      </c>
      <c r="D20" s="347"/>
      <c r="E20" s="347"/>
      <c r="F20" s="347"/>
      <c r="G20" s="348"/>
      <c r="I20" s="267"/>
      <c r="K20" s="267"/>
      <c r="L20" s="268" t="s">
        <v>2196</v>
      </c>
      <c r="O20" s="256">
        <v>3</v>
      </c>
    </row>
    <row r="21" spans="1:15" ht="12.75">
      <c r="A21" s="265"/>
      <c r="B21" s="269"/>
      <c r="C21" s="354" t="s">
        <v>2463</v>
      </c>
      <c r="D21" s="355"/>
      <c r="E21" s="270">
        <v>3</v>
      </c>
      <c r="F21" s="271"/>
      <c r="G21" s="272"/>
      <c r="H21" s="273"/>
      <c r="I21" s="267"/>
      <c r="J21" s="274"/>
      <c r="K21" s="267"/>
      <c r="M21" s="268" t="s">
        <v>2463</v>
      </c>
      <c r="O21" s="256"/>
    </row>
    <row r="22" spans="1:80" ht="12.75">
      <c r="A22" s="257">
        <v>4</v>
      </c>
      <c r="B22" s="258" t="s">
        <v>2521</v>
      </c>
      <c r="C22" s="259" t="s">
        <v>2522</v>
      </c>
      <c r="D22" s="260" t="s">
        <v>195</v>
      </c>
      <c r="E22" s="261">
        <v>5</v>
      </c>
      <c r="F22" s="261">
        <v>0</v>
      </c>
      <c r="G22" s="262">
        <f>E22*F22</f>
        <v>0</v>
      </c>
      <c r="H22" s="263">
        <v>0</v>
      </c>
      <c r="I22" s="264">
        <f>E22*H22</f>
        <v>0</v>
      </c>
      <c r="J22" s="263"/>
      <c r="K22" s="264">
        <f>E22*J22</f>
        <v>0</v>
      </c>
      <c r="O22" s="256">
        <v>2</v>
      </c>
      <c r="AA22" s="229">
        <v>12</v>
      </c>
      <c r="AB22" s="229">
        <v>0</v>
      </c>
      <c r="AC22" s="229">
        <v>2</v>
      </c>
      <c r="AZ22" s="229">
        <v>2</v>
      </c>
      <c r="BA22" s="229">
        <f>IF(AZ22=1,G22,0)</f>
        <v>0</v>
      </c>
      <c r="BB22" s="229">
        <f>IF(AZ22=2,G22,0)</f>
        <v>0</v>
      </c>
      <c r="BC22" s="229">
        <f>IF(AZ22=3,G22,0)</f>
        <v>0</v>
      </c>
      <c r="BD22" s="229">
        <f>IF(AZ22=4,G22,0)</f>
        <v>0</v>
      </c>
      <c r="BE22" s="229">
        <f>IF(AZ22=5,G22,0)</f>
        <v>0</v>
      </c>
      <c r="CA22" s="256">
        <v>12</v>
      </c>
      <c r="CB22" s="256">
        <v>0</v>
      </c>
    </row>
    <row r="23" spans="1:15" ht="21">
      <c r="A23" s="265"/>
      <c r="B23" s="266"/>
      <c r="C23" s="346" t="s">
        <v>2520</v>
      </c>
      <c r="D23" s="347"/>
      <c r="E23" s="347"/>
      <c r="F23" s="347"/>
      <c r="G23" s="348"/>
      <c r="I23" s="267"/>
      <c r="K23" s="267"/>
      <c r="L23" s="268" t="s">
        <v>2520</v>
      </c>
      <c r="O23" s="256">
        <v>3</v>
      </c>
    </row>
    <row r="24" spans="1:15" ht="12.75">
      <c r="A24" s="265"/>
      <c r="B24" s="266"/>
      <c r="C24" s="346"/>
      <c r="D24" s="347"/>
      <c r="E24" s="347"/>
      <c r="F24" s="347"/>
      <c r="G24" s="348"/>
      <c r="I24" s="267"/>
      <c r="K24" s="267"/>
      <c r="L24" s="268"/>
      <c r="O24" s="256">
        <v>3</v>
      </c>
    </row>
    <row r="25" spans="1:15" ht="12.75">
      <c r="A25" s="265"/>
      <c r="B25" s="266"/>
      <c r="C25" s="346" t="s">
        <v>2196</v>
      </c>
      <c r="D25" s="347"/>
      <c r="E25" s="347"/>
      <c r="F25" s="347"/>
      <c r="G25" s="348"/>
      <c r="I25" s="267"/>
      <c r="K25" s="267"/>
      <c r="L25" s="268" t="s">
        <v>2196</v>
      </c>
      <c r="O25" s="256">
        <v>3</v>
      </c>
    </row>
    <row r="26" spans="1:15" ht="12.75">
      <c r="A26" s="265"/>
      <c r="B26" s="269"/>
      <c r="C26" s="354" t="s">
        <v>2463</v>
      </c>
      <c r="D26" s="355"/>
      <c r="E26" s="270">
        <v>3</v>
      </c>
      <c r="F26" s="271"/>
      <c r="G26" s="272"/>
      <c r="H26" s="273"/>
      <c r="I26" s="267"/>
      <c r="J26" s="274"/>
      <c r="K26" s="267"/>
      <c r="M26" s="268" t="s">
        <v>2463</v>
      </c>
      <c r="O26" s="256"/>
    </row>
    <row r="27" spans="1:15" ht="12.75">
      <c r="A27" s="265"/>
      <c r="B27" s="269"/>
      <c r="C27" s="354" t="s">
        <v>779</v>
      </c>
      <c r="D27" s="355"/>
      <c r="E27" s="270">
        <v>2</v>
      </c>
      <c r="F27" s="271"/>
      <c r="G27" s="272"/>
      <c r="H27" s="273"/>
      <c r="I27" s="267"/>
      <c r="J27" s="274"/>
      <c r="K27" s="267"/>
      <c r="M27" s="268" t="s">
        <v>779</v>
      </c>
      <c r="O27" s="256"/>
    </row>
    <row r="28" spans="1:80" ht="12.75">
      <c r="A28" s="257">
        <v>5</v>
      </c>
      <c r="B28" s="258" t="s">
        <v>2523</v>
      </c>
      <c r="C28" s="259" t="s">
        <v>2524</v>
      </c>
      <c r="D28" s="260" t="s">
        <v>195</v>
      </c>
      <c r="E28" s="261">
        <v>2</v>
      </c>
      <c r="F28" s="261">
        <v>0</v>
      </c>
      <c r="G28" s="262">
        <f>E28*F28</f>
        <v>0</v>
      </c>
      <c r="H28" s="263">
        <v>0</v>
      </c>
      <c r="I28" s="264">
        <f>E28*H28</f>
        <v>0</v>
      </c>
      <c r="J28" s="263"/>
      <c r="K28" s="264">
        <f>E28*J28</f>
        <v>0</v>
      </c>
      <c r="O28" s="256">
        <v>2</v>
      </c>
      <c r="AA28" s="229">
        <v>12</v>
      </c>
      <c r="AB28" s="229">
        <v>0</v>
      </c>
      <c r="AC28" s="229">
        <v>3</v>
      </c>
      <c r="AZ28" s="229">
        <v>2</v>
      </c>
      <c r="BA28" s="229">
        <f>IF(AZ28=1,G28,0)</f>
        <v>0</v>
      </c>
      <c r="BB28" s="229">
        <f>IF(AZ28=2,G28,0)</f>
        <v>0</v>
      </c>
      <c r="BC28" s="229">
        <f>IF(AZ28=3,G28,0)</f>
        <v>0</v>
      </c>
      <c r="BD28" s="229">
        <f>IF(AZ28=4,G28,0)</f>
        <v>0</v>
      </c>
      <c r="BE28" s="229">
        <f>IF(AZ28=5,G28,0)</f>
        <v>0</v>
      </c>
      <c r="CA28" s="256">
        <v>12</v>
      </c>
      <c r="CB28" s="256">
        <v>0</v>
      </c>
    </row>
    <row r="29" spans="1:15" ht="21">
      <c r="A29" s="265"/>
      <c r="B29" s="266"/>
      <c r="C29" s="346" t="s">
        <v>2520</v>
      </c>
      <c r="D29" s="347"/>
      <c r="E29" s="347"/>
      <c r="F29" s="347"/>
      <c r="G29" s="348"/>
      <c r="I29" s="267"/>
      <c r="K29" s="267"/>
      <c r="L29" s="268" t="s">
        <v>2520</v>
      </c>
      <c r="O29" s="256">
        <v>3</v>
      </c>
    </row>
    <row r="30" spans="1:15" ht="12.75">
      <c r="A30" s="265"/>
      <c r="B30" s="266"/>
      <c r="C30" s="346"/>
      <c r="D30" s="347"/>
      <c r="E30" s="347"/>
      <c r="F30" s="347"/>
      <c r="G30" s="348"/>
      <c r="I30" s="267"/>
      <c r="K30" s="267"/>
      <c r="L30" s="268"/>
      <c r="O30" s="256">
        <v>3</v>
      </c>
    </row>
    <row r="31" spans="1:15" ht="12.75">
      <c r="A31" s="265"/>
      <c r="B31" s="266"/>
      <c r="C31" s="346" t="s">
        <v>2196</v>
      </c>
      <c r="D31" s="347"/>
      <c r="E31" s="347"/>
      <c r="F31" s="347"/>
      <c r="G31" s="348"/>
      <c r="I31" s="267"/>
      <c r="K31" s="267"/>
      <c r="L31" s="268" t="s">
        <v>2196</v>
      </c>
      <c r="O31" s="256">
        <v>3</v>
      </c>
    </row>
    <row r="32" spans="1:15" ht="12.75">
      <c r="A32" s="265"/>
      <c r="B32" s="269"/>
      <c r="C32" s="354" t="s">
        <v>1107</v>
      </c>
      <c r="D32" s="355"/>
      <c r="E32" s="270">
        <v>1</v>
      </c>
      <c r="F32" s="271"/>
      <c r="G32" s="272"/>
      <c r="H32" s="273"/>
      <c r="I32" s="267"/>
      <c r="J32" s="274"/>
      <c r="K32" s="267"/>
      <c r="M32" s="268" t="s">
        <v>1107</v>
      </c>
      <c r="O32" s="256"/>
    </row>
    <row r="33" spans="1:15" ht="12.75">
      <c r="A33" s="265"/>
      <c r="B33" s="269"/>
      <c r="C33" s="354" t="s">
        <v>230</v>
      </c>
      <c r="D33" s="355"/>
      <c r="E33" s="270">
        <v>1</v>
      </c>
      <c r="F33" s="271"/>
      <c r="G33" s="272"/>
      <c r="H33" s="273"/>
      <c r="I33" s="267"/>
      <c r="J33" s="274"/>
      <c r="K33" s="267"/>
      <c r="M33" s="268" t="s">
        <v>230</v>
      </c>
      <c r="O33" s="256"/>
    </row>
    <row r="34" spans="1:80" ht="12.75">
      <c r="A34" s="257">
        <v>6</v>
      </c>
      <c r="B34" s="258" t="s">
        <v>2525</v>
      </c>
      <c r="C34" s="259" t="s">
        <v>2526</v>
      </c>
      <c r="D34" s="260" t="s">
        <v>195</v>
      </c>
      <c r="E34" s="261">
        <v>8</v>
      </c>
      <c r="F34" s="261">
        <v>0</v>
      </c>
      <c r="G34" s="262">
        <f>E34*F34</f>
        <v>0</v>
      </c>
      <c r="H34" s="263">
        <v>0</v>
      </c>
      <c r="I34" s="264">
        <f>E34*H34</f>
        <v>0</v>
      </c>
      <c r="J34" s="263"/>
      <c r="K34" s="264">
        <f>E34*J34</f>
        <v>0</v>
      </c>
      <c r="O34" s="256">
        <v>2</v>
      </c>
      <c r="AA34" s="229">
        <v>12</v>
      </c>
      <c r="AB34" s="229">
        <v>0</v>
      </c>
      <c r="AC34" s="229">
        <v>37</v>
      </c>
      <c r="AZ34" s="229">
        <v>2</v>
      </c>
      <c r="BA34" s="229">
        <f>IF(AZ34=1,G34,0)</f>
        <v>0</v>
      </c>
      <c r="BB34" s="229">
        <f>IF(AZ34=2,G34,0)</f>
        <v>0</v>
      </c>
      <c r="BC34" s="229">
        <f>IF(AZ34=3,G34,0)</f>
        <v>0</v>
      </c>
      <c r="BD34" s="229">
        <f>IF(AZ34=4,G34,0)</f>
        <v>0</v>
      </c>
      <c r="BE34" s="229">
        <f>IF(AZ34=5,G34,0)</f>
        <v>0</v>
      </c>
      <c r="CA34" s="256">
        <v>12</v>
      </c>
      <c r="CB34" s="256">
        <v>0</v>
      </c>
    </row>
    <row r="35" spans="1:15" ht="21">
      <c r="A35" s="265"/>
      <c r="B35" s="266"/>
      <c r="C35" s="346" t="s">
        <v>2520</v>
      </c>
      <c r="D35" s="347"/>
      <c r="E35" s="347"/>
      <c r="F35" s="347"/>
      <c r="G35" s="348"/>
      <c r="I35" s="267"/>
      <c r="K35" s="267"/>
      <c r="L35" s="268" t="s">
        <v>2520</v>
      </c>
      <c r="O35" s="256">
        <v>3</v>
      </c>
    </row>
    <row r="36" spans="1:15" ht="12.75">
      <c r="A36" s="265"/>
      <c r="B36" s="266"/>
      <c r="C36" s="346"/>
      <c r="D36" s="347"/>
      <c r="E36" s="347"/>
      <c r="F36" s="347"/>
      <c r="G36" s="348"/>
      <c r="I36" s="267"/>
      <c r="K36" s="267"/>
      <c r="L36" s="268"/>
      <c r="O36" s="256">
        <v>3</v>
      </c>
    </row>
    <row r="37" spans="1:15" ht="12.75">
      <c r="A37" s="265"/>
      <c r="B37" s="266"/>
      <c r="C37" s="346" t="s">
        <v>2196</v>
      </c>
      <c r="D37" s="347"/>
      <c r="E37" s="347"/>
      <c r="F37" s="347"/>
      <c r="G37" s="348"/>
      <c r="I37" s="267"/>
      <c r="K37" s="267"/>
      <c r="L37" s="268" t="s">
        <v>2196</v>
      </c>
      <c r="O37" s="256">
        <v>3</v>
      </c>
    </row>
    <row r="38" spans="1:15" ht="12.75">
      <c r="A38" s="265"/>
      <c r="B38" s="269"/>
      <c r="C38" s="354" t="s">
        <v>2463</v>
      </c>
      <c r="D38" s="355"/>
      <c r="E38" s="270">
        <v>3</v>
      </c>
      <c r="F38" s="271"/>
      <c r="G38" s="272"/>
      <c r="H38" s="273"/>
      <c r="I38" s="267"/>
      <c r="J38" s="274"/>
      <c r="K38" s="267"/>
      <c r="M38" s="268" t="s">
        <v>2463</v>
      </c>
      <c r="O38" s="256"/>
    </row>
    <row r="39" spans="1:15" ht="12.75">
      <c r="A39" s="265"/>
      <c r="B39" s="269"/>
      <c r="C39" s="354" t="s">
        <v>230</v>
      </c>
      <c r="D39" s="355"/>
      <c r="E39" s="270">
        <v>1</v>
      </c>
      <c r="F39" s="271"/>
      <c r="G39" s="272"/>
      <c r="H39" s="273"/>
      <c r="I39" s="267"/>
      <c r="J39" s="274"/>
      <c r="K39" s="267"/>
      <c r="M39" s="268" t="s">
        <v>230</v>
      </c>
      <c r="O39" s="256"/>
    </row>
    <row r="40" spans="1:15" ht="12.75">
      <c r="A40" s="265"/>
      <c r="B40" s="269"/>
      <c r="C40" s="354" t="s">
        <v>1893</v>
      </c>
      <c r="D40" s="355"/>
      <c r="E40" s="270">
        <v>4</v>
      </c>
      <c r="F40" s="271"/>
      <c r="G40" s="272"/>
      <c r="H40" s="273"/>
      <c r="I40" s="267"/>
      <c r="J40" s="274"/>
      <c r="K40" s="267"/>
      <c r="M40" s="268" t="s">
        <v>1893</v>
      </c>
      <c r="O40" s="256"/>
    </row>
    <row r="41" spans="1:80" ht="12.75">
      <c r="A41" s="257">
        <v>7</v>
      </c>
      <c r="B41" s="258" t="s">
        <v>2525</v>
      </c>
      <c r="C41" s="259" t="s">
        <v>2527</v>
      </c>
      <c r="D41" s="260" t="s">
        <v>195</v>
      </c>
      <c r="E41" s="261">
        <v>2</v>
      </c>
      <c r="F41" s="261">
        <v>0</v>
      </c>
      <c r="G41" s="262">
        <f>E41*F41</f>
        <v>0</v>
      </c>
      <c r="H41" s="263">
        <v>0</v>
      </c>
      <c r="I41" s="264">
        <f>E41*H41</f>
        <v>0</v>
      </c>
      <c r="J41" s="263"/>
      <c r="K41" s="264">
        <f>E41*J41</f>
        <v>0</v>
      </c>
      <c r="O41" s="256">
        <v>2</v>
      </c>
      <c r="AA41" s="229">
        <v>12</v>
      </c>
      <c r="AB41" s="229">
        <v>0</v>
      </c>
      <c r="AC41" s="229">
        <v>4</v>
      </c>
      <c r="AZ41" s="229">
        <v>2</v>
      </c>
      <c r="BA41" s="229">
        <f>IF(AZ41=1,G41,0)</f>
        <v>0</v>
      </c>
      <c r="BB41" s="229">
        <f>IF(AZ41=2,G41,0)</f>
        <v>0</v>
      </c>
      <c r="BC41" s="229">
        <f>IF(AZ41=3,G41,0)</f>
        <v>0</v>
      </c>
      <c r="BD41" s="229">
        <f>IF(AZ41=4,G41,0)</f>
        <v>0</v>
      </c>
      <c r="BE41" s="229">
        <f>IF(AZ41=5,G41,0)</f>
        <v>0</v>
      </c>
      <c r="CA41" s="256">
        <v>12</v>
      </c>
      <c r="CB41" s="256">
        <v>0</v>
      </c>
    </row>
    <row r="42" spans="1:15" ht="21">
      <c r="A42" s="265"/>
      <c r="B42" s="266"/>
      <c r="C42" s="346" t="s">
        <v>2520</v>
      </c>
      <c r="D42" s="347"/>
      <c r="E42" s="347"/>
      <c r="F42" s="347"/>
      <c r="G42" s="348"/>
      <c r="I42" s="267"/>
      <c r="K42" s="267"/>
      <c r="L42" s="268" t="s">
        <v>2520</v>
      </c>
      <c r="O42" s="256">
        <v>3</v>
      </c>
    </row>
    <row r="43" spans="1:15" ht="12.75">
      <c r="A43" s="265"/>
      <c r="B43" s="266"/>
      <c r="C43" s="346"/>
      <c r="D43" s="347"/>
      <c r="E43" s="347"/>
      <c r="F43" s="347"/>
      <c r="G43" s="348"/>
      <c r="I43" s="267"/>
      <c r="K43" s="267"/>
      <c r="L43" s="268"/>
      <c r="O43" s="256">
        <v>3</v>
      </c>
    </row>
    <row r="44" spans="1:15" ht="12.75">
      <c r="A44" s="265"/>
      <c r="B44" s="266"/>
      <c r="C44" s="346" t="s">
        <v>2196</v>
      </c>
      <c r="D44" s="347"/>
      <c r="E44" s="347"/>
      <c r="F44" s="347"/>
      <c r="G44" s="348"/>
      <c r="I44" s="267"/>
      <c r="K44" s="267"/>
      <c r="L44" s="268" t="s">
        <v>2196</v>
      </c>
      <c r="O44" s="256">
        <v>3</v>
      </c>
    </row>
    <row r="45" spans="1:15" ht="12.75">
      <c r="A45" s="265"/>
      <c r="B45" s="269"/>
      <c r="C45" s="354" t="s">
        <v>1107</v>
      </c>
      <c r="D45" s="355"/>
      <c r="E45" s="270">
        <v>1</v>
      </c>
      <c r="F45" s="271"/>
      <c r="G45" s="272"/>
      <c r="H45" s="273"/>
      <c r="I45" s="267"/>
      <c r="J45" s="274"/>
      <c r="K45" s="267"/>
      <c r="M45" s="268" t="s">
        <v>1107</v>
      </c>
      <c r="O45" s="256"/>
    </row>
    <row r="46" spans="1:15" ht="12.75">
      <c r="A46" s="265"/>
      <c r="B46" s="269"/>
      <c r="C46" s="354" t="s">
        <v>1981</v>
      </c>
      <c r="D46" s="355"/>
      <c r="E46" s="270">
        <v>1</v>
      </c>
      <c r="F46" s="271"/>
      <c r="G46" s="272"/>
      <c r="H46" s="273"/>
      <c r="I46" s="267"/>
      <c r="J46" s="274"/>
      <c r="K46" s="267"/>
      <c r="M46" s="268" t="s">
        <v>1981</v>
      </c>
      <c r="O46" s="256"/>
    </row>
    <row r="47" spans="1:80" ht="12.75">
      <c r="A47" s="257">
        <v>8</v>
      </c>
      <c r="B47" s="258" t="s">
        <v>2528</v>
      </c>
      <c r="C47" s="259" t="s">
        <v>2529</v>
      </c>
      <c r="D47" s="260" t="s">
        <v>195</v>
      </c>
      <c r="E47" s="261">
        <v>1</v>
      </c>
      <c r="F47" s="261">
        <v>0</v>
      </c>
      <c r="G47" s="262">
        <f>E47*F47</f>
        <v>0</v>
      </c>
      <c r="H47" s="263">
        <v>0</v>
      </c>
      <c r="I47" s="264">
        <f>E47*H47</f>
        <v>0</v>
      </c>
      <c r="J47" s="263"/>
      <c r="K47" s="264">
        <f>E47*J47</f>
        <v>0</v>
      </c>
      <c r="O47" s="256">
        <v>2</v>
      </c>
      <c r="AA47" s="229">
        <v>12</v>
      </c>
      <c r="AB47" s="229">
        <v>0</v>
      </c>
      <c r="AC47" s="229">
        <v>5</v>
      </c>
      <c r="AZ47" s="229">
        <v>2</v>
      </c>
      <c r="BA47" s="229">
        <f>IF(AZ47=1,G47,0)</f>
        <v>0</v>
      </c>
      <c r="BB47" s="229">
        <f>IF(AZ47=2,G47,0)</f>
        <v>0</v>
      </c>
      <c r="BC47" s="229">
        <f>IF(AZ47=3,G47,0)</f>
        <v>0</v>
      </c>
      <c r="BD47" s="229">
        <f>IF(AZ47=4,G47,0)</f>
        <v>0</v>
      </c>
      <c r="BE47" s="229">
        <f>IF(AZ47=5,G47,0)</f>
        <v>0</v>
      </c>
      <c r="CA47" s="256">
        <v>12</v>
      </c>
      <c r="CB47" s="256">
        <v>0</v>
      </c>
    </row>
    <row r="48" spans="1:15" ht="21">
      <c r="A48" s="265"/>
      <c r="B48" s="266"/>
      <c r="C48" s="346" t="s">
        <v>2520</v>
      </c>
      <c r="D48" s="347"/>
      <c r="E48" s="347"/>
      <c r="F48" s="347"/>
      <c r="G48" s="348"/>
      <c r="I48" s="267"/>
      <c r="K48" s="267"/>
      <c r="L48" s="268" t="s">
        <v>2520</v>
      </c>
      <c r="O48" s="256">
        <v>3</v>
      </c>
    </row>
    <row r="49" spans="1:15" ht="12.75">
      <c r="A49" s="265"/>
      <c r="B49" s="266"/>
      <c r="C49" s="346"/>
      <c r="D49" s="347"/>
      <c r="E49" s="347"/>
      <c r="F49" s="347"/>
      <c r="G49" s="348"/>
      <c r="I49" s="267"/>
      <c r="K49" s="267"/>
      <c r="L49" s="268"/>
      <c r="O49" s="256">
        <v>3</v>
      </c>
    </row>
    <row r="50" spans="1:15" ht="12.75">
      <c r="A50" s="265"/>
      <c r="B50" s="266"/>
      <c r="C50" s="346" t="s">
        <v>2196</v>
      </c>
      <c r="D50" s="347"/>
      <c r="E50" s="347"/>
      <c r="F50" s="347"/>
      <c r="G50" s="348"/>
      <c r="I50" s="267"/>
      <c r="K50" s="267"/>
      <c r="L50" s="268" t="s">
        <v>2196</v>
      </c>
      <c r="O50" s="256">
        <v>3</v>
      </c>
    </row>
    <row r="51" spans="1:15" ht="12.75">
      <c r="A51" s="265"/>
      <c r="B51" s="269"/>
      <c r="C51" s="354" t="s">
        <v>1981</v>
      </c>
      <c r="D51" s="355"/>
      <c r="E51" s="270">
        <v>1</v>
      </c>
      <c r="F51" s="271"/>
      <c r="G51" s="272"/>
      <c r="H51" s="273"/>
      <c r="I51" s="267"/>
      <c r="J51" s="274"/>
      <c r="K51" s="267"/>
      <c r="M51" s="268" t="s">
        <v>1981</v>
      </c>
      <c r="O51" s="256"/>
    </row>
    <row r="52" spans="1:80" ht="12.75">
      <c r="A52" s="257">
        <v>9</v>
      </c>
      <c r="B52" s="258" t="s">
        <v>2530</v>
      </c>
      <c r="C52" s="259" t="s">
        <v>2531</v>
      </c>
      <c r="D52" s="260" t="s">
        <v>195</v>
      </c>
      <c r="E52" s="261">
        <v>1</v>
      </c>
      <c r="F52" s="261">
        <v>0</v>
      </c>
      <c r="G52" s="262">
        <f>E52*F52</f>
        <v>0</v>
      </c>
      <c r="H52" s="263">
        <v>0</v>
      </c>
      <c r="I52" s="264">
        <f>E52*H52</f>
        <v>0</v>
      </c>
      <c r="J52" s="263"/>
      <c r="K52" s="264">
        <f>E52*J52</f>
        <v>0</v>
      </c>
      <c r="O52" s="256">
        <v>2</v>
      </c>
      <c r="AA52" s="229">
        <v>12</v>
      </c>
      <c r="AB52" s="229">
        <v>0</v>
      </c>
      <c r="AC52" s="229">
        <v>6</v>
      </c>
      <c r="AZ52" s="229">
        <v>2</v>
      </c>
      <c r="BA52" s="229">
        <f>IF(AZ52=1,G52,0)</f>
        <v>0</v>
      </c>
      <c r="BB52" s="229">
        <f>IF(AZ52=2,G52,0)</f>
        <v>0</v>
      </c>
      <c r="BC52" s="229">
        <f>IF(AZ52=3,G52,0)</f>
        <v>0</v>
      </c>
      <c r="BD52" s="229">
        <f>IF(AZ52=4,G52,0)</f>
        <v>0</v>
      </c>
      <c r="BE52" s="229">
        <f>IF(AZ52=5,G52,0)</f>
        <v>0</v>
      </c>
      <c r="CA52" s="256">
        <v>12</v>
      </c>
      <c r="CB52" s="256">
        <v>0</v>
      </c>
    </row>
    <row r="53" spans="1:15" ht="21">
      <c r="A53" s="265"/>
      <c r="B53" s="266"/>
      <c r="C53" s="346" t="s">
        <v>2520</v>
      </c>
      <c r="D53" s="347"/>
      <c r="E53" s="347"/>
      <c r="F53" s="347"/>
      <c r="G53" s="348"/>
      <c r="I53" s="267"/>
      <c r="K53" s="267"/>
      <c r="L53" s="268" t="s">
        <v>2520</v>
      </c>
      <c r="O53" s="256">
        <v>3</v>
      </c>
    </row>
    <row r="54" spans="1:15" ht="12.75">
      <c r="A54" s="265"/>
      <c r="B54" s="266"/>
      <c r="C54" s="346"/>
      <c r="D54" s="347"/>
      <c r="E54" s="347"/>
      <c r="F54" s="347"/>
      <c r="G54" s="348"/>
      <c r="I54" s="267"/>
      <c r="K54" s="267"/>
      <c r="L54" s="268"/>
      <c r="O54" s="256">
        <v>3</v>
      </c>
    </row>
    <row r="55" spans="1:15" ht="12.75">
      <c r="A55" s="265"/>
      <c r="B55" s="266"/>
      <c r="C55" s="346" t="s">
        <v>2196</v>
      </c>
      <c r="D55" s="347"/>
      <c r="E55" s="347"/>
      <c r="F55" s="347"/>
      <c r="G55" s="348"/>
      <c r="I55" s="267"/>
      <c r="K55" s="267"/>
      <c r="L55" s="268" t="s">
        <v>2196</v>
      </c>
      <c r="O55" s="256">
        <v>3</v>
      </c>
    </row>
    <row r="56" spans="1:15" ht="12.75">
      <c r="A56" s="265"/>
      <c r="B56" s="269"/>
      <c r="C56" s="354" t="s">
        <v>1107</v>
      </c>
      <c r="D56" s="355"/>
      <c r="E56" s="270">
        <v>1</v>
      </c>
      <c r="F56" s="271"/>
      <c r="G56" s="272"/>
      <c r="H56" s="273"/>
      <c r="I56" s="267"/>
      <c r="J56" s="274"/>
      <c r="K56" s="267"/>
      <c r="M56" s="268" t="s">
        <v>1107</v>
      </c>
      <c r="O56" s="256"/>
    </row>
    <row r="57" spans="1:80" ht="12.75">
      <c r="A57" s="257">
        <v>10</v>
      </c>
      <c r="B57" s="258" t="s">
        <v>2532</v>
      </c>
      <c r="C57" s="259" t="s">
        <v>2533</v>
      </c>
      <c r="D57" s="260" t="s">
        <v>195</v>
      </c>
      <c r="E57" s="261">
        <v>2</v>
      </c>
      <c r="F57" s="261">
        <v>0</v>
      </c>
      <c r="G57" s="262">
        <f>E57*F57</f>
        <v>0</v>
      </c>
      <c r="H57" s="263">
        <v>0</v>
      </c>
      <c r="I57" s="264">
        <f>E57*H57</f>
        <v>0</v>
      </c>
      <c r="J57" s="263"/>
      <c r="K57" s="264">
        <f>E57*J57</f>
        <v>0</v>
      </c>
      <c r="O57" s="256">
        <v>2</v>
      </c>
      <c r="AA57" s="229">
        <v>12</v>
      </c>
      <c r="AB57" s="229">
        <v>0</v>
      </c>
      <c r="AC57" s="229">
        <v>7</v>
      </c>
      <c r="AZ57" s="229">
        <v>2</v>
      </c>
      <c r="BA57" s="229">
        <f>IF(AZ57=1,G57,0)</f>
        <v>0</v>
      </c>
      <c r="BB57" s="229">
        <f>IF(AZ57=2,G57,0)</f>
        <v>0</v>
      </c>
      <c r="BC57" s="229">
        <f>IF(AZ57=3,G57,0)</f>
        <v>0</v>
      </c>
      <c r="BD57" s="229">
        <f>IF(AZ57=4,G57,0)</f>
        <v>0</v>
      </c>
      <c r="BE57" s="229">
        <f>IF(AZ57=5,G57,0)</f>
        <v>0</v>
      </c>
      <c r="CA57" s="256">
        <v>12</v>
      </c>
      <c r="CB57" s="256">
        <v>0</v>
      </c>
    </row>
    <row r="58" spans="1:15" ht="21">
      <c r="A58" s="265"/>
      <c r="B58" s="266"/>
      <c r="C58" s="346" t="s">
        <v>2520</v>
      </c>
      <c r="D58" s="347"/>
      <c r="E58" s="347"/>
      <c r="F58" s="347"/>
      <c r="G58" s="348"/>
      <c r="I58" s="267"/>
      <c r="K58" s="267"/>
      <c r="L58" s="268" t="s">
        <v>2520</v>
      </c>
      <c r="O58" s="256">
        <v>3</v>
      </c>
    </row>
    <row r="59" spans="1:15" ht="12.75">
      <c r="A59" s="265"/>
      <c r="B59" s="266"/>
      <c r="C59" s="346"/>
      <c r="D59" s="347"/>
      <c r="E59" s="347"/>
      <c r="F59" s="347"/>
      <c r="G59" s="348"/>
      <c r="I59" s="267"/>
      <c r="K59" s="267"/>
      <c r="L59" s="268"/>
      <c r="O59" s="256">
        <v>3</v>
      </c>
    </row>
    <row r="60" spans="1:15" ht="12.75">
      <c r="A60" s="265"/>
      <c r="B60" s="266"/>
      <c r="C60" s="346" t="s">
        <v>2196</v>
      </c>
      <c r="D60" s="347"/>
      <c r="E60" s="347"/>
      <c r="F60" s="347"/>
      <c r="G60" s="348"/>
      <c r="I60" s="267"/>
      <c r="K60" s="267"/>
      <c r="L60" s="268" t="s">
        <v>2196</v>
      </c>
      <c r="O60" s="256">
        <v>3</v>
      </c>
    </row>
    <row r="61" spans="1:15" ht="12.75">
      <c r="A61" s="265"/>
      <c r="B61" s="269"/>
      <c r="C61" s="354" t="s">
        <v>779</v>
      </c>
      <c r="D61" s="355"/>
      <c r="E61" s="270">
        <v>2</v>
      </c>
      <c r="F61" s="271"/>
      <c r="G61" s="272"/>
      <c r="H61" s="273"/>
      <c r="I61" s="267"/>
      <c r="J61" s="274"/>
      <c r="K61" s="267"/>
      <c r="M61" s="268" t="s">
        <v>779</v>
      </c>
      <c r="O61" s="256"/>
    </row>
    <row r="62" spans="1:80" ht="12.75">
      <c r="A62" s="257">
        <v>11</v>
      </c>
      <c r="B62" s="258" t="s">
        <v>2534</v>
      </c>
      <c r="C62" s="259" t="s">
        <v>2535</v>
      </c>
      <c r="D62" s="260" t="s">
        <v>195</v>
      </c>
      <c r="E62" s="261">
        <v>4</v>
      </c>
      <c r="F62" s="261">
        <v>0</v>
      </c>
      <c r="G62" s="262">
        <f>E62*F62</f>
        <v>0</v>
      </c>
      <c r="H62" s="263">
        <v>0</v>
      </c>
      <c r="I62" s="264">
        <f>E62*H62</f>
        <v>0</v>
      </c>
      <c r="J62" s="263"/>
      <c r="K62" s="264">
        <f>E62*J62</f>
        <v>0</v>
      </c>
      <c r="O62" s="256">
        <v>2</v>
      </c>
      <c r="AA62" s="229">
        <v>12</v>
      </c>
      <c r="AB62" s="229">
        <v>0</v>
      </c>
      <c r="AC62" s="229">
        <v>8</v>
      </c>
      <c r="AZ62" s="229">
        <v>2</v>
      </c>
      <c r="BA62" s="229">
        <f>IF(AZ62=1,G62,0)</f>
        <v>0</v>
      </c>
      <c r="BB62" s="229">
        <f>IF(AZ62=2,G62,0)</f>
        <v>0</v>
      </c>
      <c r="BC62" s="229">
        <f>IF(AZ62=3,G62,0)</f>
        <v>0</v>
      </c>
      <c r="BD62" s="229">
        <f>IF(AZ62=4,G62,0)</f>
        <v>0</v>
      </c>
      <c r="BE62" s="229">
        <f>IF(AZ62=5,G62,0)</f>
        <v>0</v>
      </c>
      <c r="CA62" s="256">
        <v>12</v>
      </c>
      <c r="CB62" s="256">
        <v>0</v>
      </c>
    </row>
    <row r="63" spans="1:15" ht="21">
      <c r="A63" s="265"/>
      <c r="B63" s="266"/>
      <c r="C63" s="346" t="s">
        <v>2520</v>
      </c>
      <c r="D63" s="347"/>
      <c r="E63" s="347"/>
      <c r="F63" s="347"/>
      <c r="G63" s="348"/>
      <c r="I63" s="267"/>
      <c r="K63" s="267"/>
      <c r="L63" s="268" t="s">
        <v>2520</v>
      </c>
      <c r="O63" s="256">
        <v>3</v>
      </c>
    </row>
    <row r="64" spans="1:15" ht="12.75">
      <c r="A64" s="265"/>
      <c r="B64" s="266"/>
      <c r="C64" s="346"/>
      <c r="D64" s="347"/>
      <c r="E64" s="347"/>
      <c r="F64" s="347"/>
      <c r="G64" s="348"/>
      <c r="I64" s="267"/>
      <c r="K64" s="267"/>
      <c r="L64" s="268"/>
      <c r="O64" s="256">
        <v>3</v>
      </c>
    </row>
    <row r="65" spans="1:15" ht="12.75">
      <c r="A65" s="265"/>
      <c r="B65" s="266"/>
      <c r="C65" s="346" t="s">
        <v>2196</v>
      </c>
      <c r="D65" s="347"/>
      <c r="E65" s="347"/>
      <c r="F65" s="347"/>
      <c r="G65" s="348"/>
      <c r="I65" s="267"/>
      <c r="K65" s="267"/>
      <c r="L65" s="268" t="s">
        <v>2196</v>
      </c>
      <c r="O65" s="256">
        <v>3</v>
      </c>
    </row>
    <row r="66" spans="1:15" ht="12.75">
      <c r="A66" s="265"/>
      <c r="B66" s="269"/>
      <c r="C66" s="354" t="s">
        <v>1100</v>
      </c>
      <c r="D66" s="355"/>
      <c r="E66" s="270">
        <v>4</v>
      </c>
      <c r="F66" s="271"/>
      <c r="G66" s="272"/>
      <c r="H66" s="273"/>
      <c r="I66" s="267"/>
      <c r="J66" s="274"/>
      <c r="K66" s="267"/>
      <c r="M66" s="268" t="s">
        <v>1100</v>
      </c>
      <c r="O66" s="256"/>
    </row>
    <row r="67" spans="1:80" ht="12.75">
      <c r="A67" s="257">
        <v>12</v>
      </c>
      <c r="B67" s="258" t="s">
        <v>2536</v>
      </c>
      <c r="C67" s="259" t="s">
        <v>2537</v>
      </c>
      <c r="D67" s="260" t="s">
        <v>195</v>
      </c>
      <c r="E67" s="261">
        <v>3</v>
      </c>
      <c r="F67" s="261">
        <v>0</v>
      </c>
      <c r="G67" s="262">
        <f>E67*F67</f>
        <v>0</v>
      </c>
      <c r="H67" s="263">
        <v>0</v>
      </c>
      <c r="I67" s="264">
        <f>E67*H67</f>
        <v>0</v>
      </c>
      <c r="J67" s="263"/>
      <c r="K67" s="264">
        <f>E67*J67</f>
        <v>0</v>
      </c>
      <c r="O67" s="256">
        <v>2</v>
      </c>
      <c r="AA67" s="229">
        <v>12</v>
      </c>
      <c r="AB67" s="229">
        <v>0</v>
      </c>
      <c r="AC67" s="229">
        <v>9</v>
      </c>
      <c r="AZ67" s="229">
        <v>2</v>
      </c>
      <c r="BA67" s="229">
        <f>IF(AZ67=1,G67,0)</f>
        <v>0</v>
      </c>
      <c r="BB67" s="229">
        <f>IF(AZ67=2,G67,0)</f>
        <v>0</v>
      </c>
      <c r="BC67" s="229">
        <f>IF(AZ67=3,G67,0)</f>
        <v>0</v>
      </c>
      <c r="BD67" s="229">
        <f>IF(AZ67=4,G67,0)</f>
        <v>0</v>
      </c>
      <c r="BE67" s="229">
        <f>IF(AZ67=5,G67,0)</f>
        <v>0</v>
      </c>
      <c r="CA67" s="256">
        <v>12</v>
      </c>
      <c r="CB67" s="256">
        <v>0</v>
      </c>
    </row>
    <row r="68" spans="1:15" ht="21">
      <c r="A68" s="265"/>
      <c r="B68" s="266"/>
      <c r="C68" s="346" t="s">
        <v>2538</v>
      </c>
      <c r="D68" s="347"/>
      <c r="E68" s="347"/>
      <c r="F68" s="347"/>
      <c r="G68" s="348"/>
      <c r="I68" s="267"/>
      <c r="K68" s="267"/>
      <c r="L68" s="268" t="s">
        <v>2538</v>
      </c>
      <c r="O68" s="256">
        <v>3</v>
      </c>
    </row>
    <row r="69" spans="1:15" ht="12.75">
      <c r="A69" s="265"/>
      <c r="B69" s="266"/>
      <c r="C69" s="346"/>
      <c r="D69" s="347"/>
      <c r="E69" s="347"/>
      <c r="F69" s="347"/>
      <c r="G69" s="348"/>
      <c r="I69" s="267"/>
      <c r="K69" s="267"/>
      <c r="L69" s="268"/>
      <c r="O69" s="256">
        <v>3</v>
      </c>
    </row>
    <row r="70" spans="1:15" ht="12.75">
      <c r="A70" s="265"/>
      <c r="B70" s="266"/>
      <c r="C70" s="346" t="s">
        <v>2196</v>
      </c>
      <c r="D70" s="347"/>
      <c r="E70" s="347"/>
      <c r="F70" s="347"/>
      <c r="G70" s="348"/>
      <c r="I70" s="267"/>
      <c r="K70" s="267"/>
      <c r="L70" s="268" t="s">
        <v>2196</v>
      </c>
      <c r="O70" s="256">
        <v>3</v>
      </c>
    </row>
    <row r="71" spans="1:15" ht="12.75">
      <c r="A71" s="265"/>
      <c r="B71" s="269"/>
      <c r="C71" s="354" t="s">
        <v>1892</v>
      </c>
      <c r="D71" s="355"/>
      <c r="E71" s="270">
        <v>3</v>
      </c>
      <c r="F71" s="271"/>
      <c r="G71" s="272"/>
      <c r="H71" s="273"/>
      <c r="I71" s="267"/>
      <c r="J71" s="274"/>
      <c r="K71" s="267"/>
      <c r="M71" s="268" t="s">
        <v>1892</v>
      </c>
      <c r="O71" s="256"/>
    </row>
    <row r="72" spans="1:80" ht="20.4">
      <c r="A72" s="257">
        <v>13</v>
      </c>
      <c r="B72" s="258" t="s">
        <v>2539</v>
      </c>
      <c r="C72" s="259" t="s">
        <v>2540</v>
      </c>
      <c r="D72" s="260" t="s">
        <v>195</v>
      </c>
      <c r="E72" s="261">
        <v>16</v>
      </c>
      <c r="F72" s="261">
        <v>0</v>
      </c>
      <c r="G72" s="262">
        <f>E72*F72</f>
        <v>0</v>
      </c>
      <c r="H72" s="263">
        <v>0</v>
      </c>
      <c r="I72" s="264">
        <f>E72*H72</f>
        <v>0</v>
      </c>
      <c r="J72" s="263"/>
      <c r="K72" s="264">
        <f>E72*J72</f>
        <v>0</v>
      </c>
      <c r="O72" s="256">
        <v>2</v>
      </c>
      <c r="AA72" s="229">
        <v>12</v>
      </c>
      <c r="AB72" s="229">
        <v>0</v>
      </c>
      <c r="AC72" s="229">
        <v>10</v>
      </c>
      <c r="AZ72" s="229">
        <v>2</v>
      </c>
      <c r="BA72" s="229">
        <f>IF(AZ72=1,G72,0)</f>
        <v>0</v>
      </c>
      <c r="BB72" s="229">
        <f>IF(AZ72=2,G72,0)</f>
        <v>0</v>
      </c>
      <c r="BC72" s="229">
        <f>IF(AZ72=3,G72,0)</f>
        <v>0</v>
      </c>
      <c r="BD72" s="229">
        <f>IF(AZ72=4,G72,0)</f>
        <v>0</v>
      </c>
      <c r="BE72" s="229">
        <f>IF(AZ72=5,G72,0)</f>
        <v>0</v>
      </c>
      <c r="CA72" s="256">
        <v>12</v>
      </c>
      <c r="CB72" s="256">
        <v>0</v>
      </c>
    </row>
    <row r="73" spans="1:15" ht="21">
      <c r="A73" s="265"/>
      <c r="B73" s="266"/>
      <c r="C73" s="346" t="s">
        <v>2520</v>
      </c>
      <c r="D73" s="347"/>
      <c r="E73" s="347"/>
      <c r="F73" s="347"/>
      <c r="G73" s="348"/>
      <c r="I73" s="267"/>
      <c r="K73" s="267"/>
      <c r="L73" s="268" t="s">
        <v>2520</v>
      </c>
      <c r="O73" s="256">
        <v>3</v>
      </c>
    </row>
    <row r="74" spans="1:15" ht="12.75">
      <c r="A74" s="265"/>
      <c r="B74" s="266"/>
      <c r="C74" s="346"/>
      <c r="D74" s="347"/>
      <c r="E74" s="347"/>
      <c r="F74" s="347"/>
      <c r="G74" s="348"/>
      <c r="I74" s="267"/>
      <c r="K74" s="267"/>
      <c r="L74" s="268"/>
      <c r="O74" s="256">
        <v>3</v>
      </c>
    </row>
    <row r="75" spans="1:15" ht="12.75">
      <c r="A75" s="265"/>
      <c r="B75" s="266"/>
      <c r="C75" s="346" t="s">
        <v>2196</v>
      </c>
      <c r="D75" s="347"/>
      <c r="E75" s="347"/>
      <c r="F75" s="347"/>
      <c r="G75" s="348"/>
      <c r="I75" s="267"/>
      <c r="K75" s="267"/>
      <c r="L75" s="268" t="s">
        <v>2196</v>
      </c>
      <c r="O75" s="256">
        <v>3</v>
      </c>
    </row>
    <row r="76" spans="1:15" ht="12.75">
      <c r="A76" s="265"/>
      <c r="B76" s="269"/>
      <c r="C76" s="354" t="s">
        <v>2541</v>
      </c>
      <c r="D76" s="355"/>
      <c r="E76" s="270">
        <v>8</v>
      </c>
      <c r="F76" s="271"/>
      <c r="G76" s="272"/>
      <c r="H76" s="273"/>
      <c r="I76" s="267"/>
      <c r="J76" s="274"/>
      <c r="K76" s="267"/>
      <c r="M76" s="268" t="s">
        <v>2541</v>
      </c>
      <c r="O76" s="256"/>
    </row>
    <row r="77" spans="1:15" ht="12.75">
      <c r="A77" s="265"/>
      <c r="B77" s="269"/>
      <c r="C77" s="354" t="s">
        <v>2542</v>
      </c>
      <c r="D77" s="355"/>
      <c r="E77" s="270">
        <v>8</v>
      </c>
      <c r="F77" s="271"/>
      <c r="G77" s="272"/>
      <c r="H77" s="273"/>
      <c r="I77" s="267"/>
      <c r="J77" s="274"/>
      <c r="K77" s="267"/>
      <c r="M77" s="268" t="s">
        <v>2542</v>
      </c>
      <c r="O77" s="256"/>
    </row>
    <row r="78" spans="1:80" ht="20.4">
      <c r="A78" s="257">
        <v>14</v>
      </c>
      <c r="B78" s="258" t="s">
        <v>2543</v>
      </c>
      <c r="C78" s="259" t="s">
        <v>2544</v>
      </c>
      <c r="D78" s="260" t="s">
        <v>195</v>
      </c>
      <c r="E78" s="261">
        <v>16</v>
      </c>
      <c r="F78" s="261">
        <v>0</v>
      </c>
      <c r="G78" s="262">
        <f>E78*F78</f>
        <v>0</v>
      </c>
      <c r="H78" s="263">
        <v>0</v>
      </c>
      <c r="I78" s="264">
        <f>E78*H78</f>
        <v>0</v>
      </c>
      <c r="J78" s="263"/>
      <c r="K78" s="264">
        <f>E78*J78</f>
        <v>0</v>
      </c>
      <c r="O78" s="256">
        <v>2</v>
      </c>
      <c r="AA78" s="229">
        <v>12</v>
      </c>
      <c r="AB78" s="229">
        <v>0</v>
      </c>
      <c r="AC78" s="229">
        <v>11</v>
      </c>
      <c r="AZ78" s="229">
        <v>2</v>
      </c>
      <c r="BA78" s="229">
        <f>IF(AZ78=1,G78,0)</f>
        <v>0</v>
      </c>
      <c r="BB78" s="229">
        <f>IF(AZ78=2,G78,0)</f>
        <v>0</v>
      </c>
      <c r="BC78" s="229">
        <f>IF(AZ78=3,G78,0)</f>
        <v>0</v>
      </c>
      <c r="BD78" s="229">
        <f>IF(AZ78=4,G78,0)</f>
        <v>0</v>
      </c>
      <c r="BE78" s="229">
        <f>IF(AZ78=5,G78,0)</f>
        <v>0</v>
      </c>
      <c r="CA78" s="256">
        <v>12</v>
      </c>
      <c r="CB78" s="256">
        <v>0</v>
      </c>
    </row>
    <row r="79" spans="1:15" ht="21">
      <c r="A79" s="265"/>
      <c r="B79" s="266"/>
      <c r="C79" s="346" t="s">
        <v>2520</v>
      </c>
      <c r="D79" s="347"/>
      <c r="E79" s="347"/>
      <c r="F79" s="347"/>
      <c r="G79" s="348"/>
      <c r="I79" s="267"/>
      <c r="K79" s="267"/>
      <c r="L79" s="268" t="s">
        <v>2520</v>
      </c>
      <c r="O79" s="256">
        <v>3</v>
      </c>
    </row>
    <row r="80" spans="1:15" ht="12.75">
      <c r="A80" s="265"/>
      <c r="B80" s="266"/>
      <c r="C80" s="346"/>
      <c r="D80" s="347"/>
      <c r="E80" s="347"/>
      <c r="F80" s="347"/>
      <c r="G80" s="348"/>
      <c r="I80" s="267"/>
      <c r="K80" s="267"/>
      <c r="L80" s="268"/>
      <c r="O80" s="256">
        <v>3</v>
      </c>
    </row>
    <row r="81" spans="1:15" ht="12.75">
      <c r="A81" s="265"/>
      <c r="B81" s="266"/>
      <c r="C81" s="346" t="s">
        <v>2196</v>
      </c>
      <c r="D81" s="347"/>
      <c r="E81" s="347"/>
      <c r="F81" s="347"/>
      <c r="G81" s="348"/>
      <c r="I81" s="267"/>
      <c r="K81" s="267"/>
      <c r="L81" s="268" t="s">
        <v>2196</v>
      </c>
      <c r="O81" s="256">
        <v>3</v>
      </c>
    </row>
    <row r="82" spans="1:15" ht="12.75">
      <c r="A82" s="265"/>
      <c r="B82" s="266"/>
      <c r="C82" s="346" t="s">
        <v>2545</v>
      </c>
      <c r="D82" s="347"/>
      <c r="E82" s="347"/>
      <c r="F82" s="347"/>
      <c r="G82" s="348"/>
      <c r="I82" s="267"/>
      <c r="K82" s="267"/>
      <c r="L82" s="268" t="s">
        <v>2545</v>
      </c>
      <c r="O82" s="256">
        <v>3</v>
      </c>
    </row>
    <row r="83" spans="1:15" ht="12.75">
      <c r="A83" s="265"/>
      <c r="B83" s="266"/>
      <c r="C83" s="346"/>
      <c r="D83" s="347"/>
      <c r="E83" s="347"/>
      <c r="F83" s="347"/>
      <c r="G83" s="348"/>
      <c r="I83" s="267"/>
      <c r="K83" s="267"/>
      <c r="L83" s="268"/>
      <c r="O83" s="256">
        <v>3</v>
      </c>
    </row>
    <row r="84" spans="1:15" ht="12.75">
      <c r="A84" s="265"/>
      <c r="B84" s="266"/>
      <c r="C84" s="346" t="s">
        <v>2546</v>
      </c>
      <c r="D84" s="347"/>
      <c r="E84" s="347"/>
      <c r="F84" s="347"/>
      <c r="G84" s="348"/>
      <c r="I84" s="267"/>
      <c r="K84" s="267"/>
      <c r="L84" s="268" t="s">
        <v>2546</v>
      </c>
      <c r="O84" s="256">
        <v>3</v>
      </c>
    </row>
    <row r="85" spans="1:15" ht="12.75">
      <c r="A85" s="265"/>
      <c r="B85" s="266"/>
      <c r="C85" s="346" t="s">
        <v>2547</v>
      </c>
      <c r="D85" s="347"/>
      <c r="E85" s="347"/>
      <c r="F85" s="347"/>
      <c r="G85" s="348"/>
      <c r="I85" s="267"/>
      <c r="K85" s="267"/>
      <c r="L85" s="268" t="s">
        <v>2547</v>
      </c>
      <c r="O85" s="256">
        <v>3</v>
      </c>
    </row>
    <row r="86" spans="1:15" ht="12.75">
      <c r="A86" s="265"/>
      <c r="B86" s="266"/>
      <c r="C86" s="346" t="s">
        <v>2548</v>
      </c>
      <c r="D86" s="347"/>
      <c r="E86" s="347"/>
      <c r="F86" s="347"/>
      <c r="G86" s="348"/>
      <c r="I86" s="267"/>
      <c r="K86" s="267"/>
      <c r="L86" s="268" t="s">
        <v>2548</v>
      </c>
      <c r="O86" s="256">
        <v>3</v>
      </c>
    </row>
    <row r="87" spans="1:15" ht="12.75">
      <c r="A87" s="265"/>
      <c r="B87" s="266"/>
      <c r="C87" s="346" t="s">
        <v>2549</v>
      </c>
      <c r="D87" s="347"/>
      <c r="E87" s="347"/>
      <c r="F87" s="347"/>
      <c r="G87" s="348"/>
      <c r="I87" s="267"/>
      <c r="K87" s="267"/>
      <c r="L87" s="268" t="s">
        <v>2549</v>
      </c>
      <c r="O87" s="256">
        <v>3</v>
      </c>
    </row>
    <row r="88" spans="1:15" ht="12.75">
      <c r="A88" s="265"/>
      <c r="B88" s="266"/>
      <c r="C88" s="346" t="s">
        <v>2550</v>
      </c>
      <c r="D88" s="347"/>
      <c r="E88" s="347"/>
      <c r="F88" s="347"/>
      <c r="G88" s="348"/>
      <c r="I88" s="267"/>
      <c r="K88" s="267"/>
      <c r="L88" s="268" t="s">
        <v>2550</v>
      </c>
      <c r="O88" s="256">
        <v>3</v>
      </c>
    </row>
    <row r="89" spans="1:15" ht="12.75">
      <c r="A89" s="265"/>
      <c r="B89" s="266"/>
      <c r="C89" s="346"/>
      <c r="D89" s="347"/>
      <c r="E89" s="347"/>
      <c r="F89" s="347"/>
      <c r="G89" s="348"/>
      <c r="I89" s="267"/>
      <c r="K89" s="267"/>
      <c r="L89" s="268"/>
      <c r="O89" s="256">
        <v>3</v>
      </c>
    </row>
    <row r="90" spans="1:15" ht="12.75">
      <c r="A90" s="265"/>
      <c r="B90" s="269"/>
      <c r="C90" s="354" t="s">
        <v>2541</v>
      </c>
      <c r="D90" s="355"/>
      <c r="E90" s="270">
        <v>8</v>
      </c>
      <c r="F90" s="271"/>
      <c r="G90" s="272"/>
      <c r="H90" s="273"/>
      <c r="I90" s="267"/>
      <c r="J90" s="274"/>
      <c r="K90" s="267"/>
      <c r="M90" s="268" t="s">
        <v>2541</v>
      </c>
      <c r="O90" s="256"/>
    </row>
    <row r="91" spans="1:15" ht="12.75">
      <c r="A91" s="265"/>
      <c r="B91" s="269"/>
      <c r="C91" s="354" t="s">
        <v>2542</v>
      </c>
      <c r="D91" s="355"/>
      <c r="E91" s="270">
        <v>8</v>
      </c>
      <c r="F91" s="271"/>
      <c r="G91" s="272"/>
      <c r="H91" s="273"/>
      <c r="I91" s="267"/>
      <c r="J91" s="274"/>
      <c r="K91" s="267"/>
      <c r="M91" s="268" t="s">
        <v>2542</v>
      </c>
      <c r="O91" s="256"/>
    </row>
    <row r="92" spans="1:80" ht="12.75">
      <c r="A92" s="257">
        <v>15</v>
      </c>
      <c r="B92" s="258" t="s">
        <v>2551</v>
      </c>
      <c r="C92" s="259" t="s">
        <v>2552</v>
      </c>
      <c r="D92" s="260" t="s">
        <v>195</v>
      </c>
      <c r="E92" s="261">
        <v>8</v>
      </c>
      <c r="F92" s="261">
        <v>0</v>
      </c>
      <c r="G92" s="262">
        <f>E92*F92</f>
        <v>0</v>
      </c>
      <c r="H92" s="263">
        <v>0</v>
      </c>
      <c r="I92" s="264">
        <f>E92*H92</f>
        <v>0</v>
      </c>
      <c r="J92" s="263"/>
      <c r="K92" s="264">
        <f>E92*J92</f>
        <v>0</v>
      </c>
      <c r="O92" s="256">
        <v>2</v>
      </c>
      <c r="AA92" s="229">
        <v>12</v>
      </c>
      <c r="AB92" s="229">
        <v>0</v>
      </c>
      <c r="AC92" s="229">
        <v>13</v>
      </c>
      <c r="AZ92" s="229">
        <v>2</v>
      </c>
      <c r="BA92" s="229">
        <f>IF(AZ92=1,G92,0)</f>
        <v>0</v>
      </c>
      <c r="BB92" s="229">
        <f>IF(AZ92=2,G92,0)</f>
        <v>0</v>
      </c>
      <c r="BC92" s="229">
        <f>IF(AZ92=3,G92,0)</f>
        <v>0</v>
      </c>
      <c r="BD92" s="229">
        <f>IF(AZ92=4,G92,0)</f>
        <v>0</v>
      </c>
      <c r="BE92" s="229">
        <f>IF(AZ92=5,G92,0)</f>
        <v>0</v>
      </c>
      <c r="CA92" s="256">
        <v>12</v>
      </c>
      <c r="CB92" s="256">
        <v>0</v>
      </c>
    </row>
    <row r="93" spans="1:15" ht="21">
      <c r="A93" s="265"/>
      <c r="B93" s="266"/>
      <c r="C93" s="346" t="s">
        <v>2520</v>
      </c>
      <c r="D93" s="347"/>
      <c r="E93" s="347"/>
      <c r="F93" s="347"/>
      <c r="G93" s="348"/>
      <c r="I93" s="267"/>
      <c r="K93" s="267"/>
      <c r="L93" s="268" t="s">
        <v>2520</v>
      </c>
      <c r="O93" s="256">
        <v>3</v>
      </c>
    </row>
    <row r="94" spans="1:15" ht="12.75">
      <c r="A94" s="265"/>
      <c r="B94" s="266"/>
      <c r="C94" s="346"/>
      <c r="D94" s="347"/>
      <c r="E94" s="347"/>
      <c r="F94" s="347"/>
      <c r="G94" s="348"/>
      <c r="I94" s="267"/>
      <c r="K94" s="267"/>
      <c r="L94" s="268"/>
      <c r="O94" s="256">
        <v>3</v>
      </c>
    </row>
    <row r="95" spans="1:15" ht="12.75">
      <c r="A95" s="265"/>
      <c r="B95" s="266"/>
      <c r="C95" s="346" t="s">
        <v>2196</v>
      </c>
      <c r="D95" s="347"/>
      <c r="E95" s="347"/>
      <c r="F95" s="347"/>
      <c r="G95" s="348"/>
      <c r="I95" s="267"/>
      <c r="K95" s="267"/>
      <c r="L95" s="268" t="s">
        <v>2196</v>
      </c>
      <c r="O95" s="256">
        <v>3</v>
      </c>
    </row>
    <row r="96" spans="1:15" ht="12.75">
      <c r="A96" s="265"/>
      <c r="B96" s="269"/>
      <c r="C96" s="354" t="s">
        <v>2541</v>
      </c>
      <c r="D96" s="355"/>
      <c r="E96" s="270">
        <v>8</v>
      </c>
      <c r="F96" s="271"/>
      <c r="G96" s="272"/>
      <c r="H96" s="273"/>
      <c r="I96" s="267"/>
      <c r="J96" s="274"/>
      <c r="K96" s="267"/>
      <c r="M96" s="268" t="s">
        <v>2541</v>
      </c>
      <c r="O96" s="256"/>
    </row>
    <row r="97" spans="1:80" ht="20.4">
      <c r="A97" s="257">
        <v>16</v>
      </c>
      <c r="B97" s="258" t="s">
        <v>2553</v>
      </c>
      <c r="C97" s="259" t="s">
        <v>2554</v>
      </c>
      <c r="D97" s="260" t="s">
        <v>195</v>
      </c>
      <c r="E97" s="261">
        <v>20</v>
      </c>
      <c r="F97" s="261">
        <v>0</v>
      </c>
      <c r="G97" s="262">
        <f>E97*F97</f>
        <v>0</v>
      </c>
      <c r="H97" s="263">
        <v>0</v>
      </c>
      <c r="I97" s="264">
        <f>E97*H97</f>
        <v>0</v>
      </c>
      <c r="J97" s="263"/>
      <c r="K97" s="264">
        <f>E97*J97</f>
        <v>0</v>
      </c>
      <c r="O97" s="256">
        <v>2</v>
      </c>
      <c r="AA97" s="229">
        <v>12</v>
      </c>
      <c r="AB97" s="229">
        <v>0</v>
      </c>
      <c r="AC97" s="229">
        <v>14</v>
      </c>
      <c r="AZ97" s="229">
        <v>2</v>
      </c>
      <c r="BA97" s="229">
        <f>IF(AZ97=1,G97,0)</f>
        <v>0</v>
      </c>
      <c r="BB97" s="229">
        <f>IF(AZ97=2,G97,0)</f>
        <v>0</v>
      </c>
      <c r="BC97" s="229">
        <f>IF(AZ97=3,G97,0)</f>
        <v>0</v>
      </c>
      <c r="BD97" s="229">
        <f>IF(AZ97=4,G97,0)</f>
        <v>0</v>
      </c>
      <c r="BE97" s="229">
        <f>IF(AZ97=5,G97,0)</f>
        <v>0</v>
      </c>
      <c r="CA97" s="256">
        <v>12</v>
      </c>
      <c r="CB97" s="256">
        <v>0</v>
      </c>
    </row>
    <row r="98" spans="1:15" ht="21">
      <c r="A98" s="265"/>
      <c r="B98" s="266"/>
      <c r="C98" s="346" t="s">
        <v>2520</v>
      </c>
      <c r="D98" s="347"/>
      <c r="E98" s="347"/>
      <c r="F98" s="347"/>
      <c r="G98" s="348"/>
      <c r="I98" s="267"/>
      <c r="K98" s="267"/>
      <c r="L98" s="268" t="s">
        <v>2520</v>
      </c>
      <c r="O98" s="256">
        <v>3</v>
      </c>
    </row>
    <row r="99" spans="1:15" ht="12.75">
      <c r="A99" s="265"/>
      <c r="B99" s="266"/>
      <c r="C99" s="346"/>
      <c r="D99" s="347"/>
      <c r="E99" s="347"/>
      <c r="F99" s="347"/>
      <c r="G99" s="348"/>
      <c r="I99" s="267"/>
      <c r="K99" s="267"/>
      <c r="L99" s="268"/>
      <c r="O99" s="256">
        <v>3</v>
      </c>
    </row>
    <row r="100" spans="1:15" ht="12.75">
      <c r="A100" s="265"/>
      <c r="B100" s="266"/>
      <c r="C100" s="346" t="s">
        <v>2196</v>
      </c>
      <c r="D100" s="347"/>
      <c r="E100" s="347"/>
      <c r="F100" s="347"/>
      <c r="G100" s="348"/>
      <c r="I100" s="267"/>
      <c r="K100" s="267"/>
      <c r="L100" s="268" t="s">
        <v>2196</v>
      </c>
      <c r="O100" s="256">
        <v>3</v>
      </c>
    </row>
    <row r="101" spans="1:15" ht="12.75">
      <c r="A101" s="265"/>
      <c r="B101" s="269"/>
      <c r="C101" s="354" t="s">
        <v>1107</v>
      </c>
      <c r="D101" s="355"/>
      <c r="E101" s="270">
        <v>1</v>
      </c>
      <c r="F101" s="271"/>
      <c r="G101" s="272"/>
      <c r="H101" s="273"/>
      <c r="I101" s="267"/>
      <c r="J101" s="274"/>
      <c r="K101" s="267"/>
      <c r="M101" s="268" t="s">
        <v>1107</v>
      </c>
      <c r="O101" s="256"/>
    </row>
    <row r="102" spans="1:15" ht="12.75">
      <c r="A102" s="265"/>
      <c r="B102" s="269"/>
      <c r="C102" s="354" t="s">
        <v>2541</v>
      </c>
      <c r="D102" s="355"/>
      <c r="E102" s="270">
        <v>8</v>
      </c>
      <c r="F102" s="271"/>
      <c r="G102" s="272"/>
      <c r="H102" s="273"/>
      <c r="I102" s="267"/>
      <c r="J102" s="274"/>
      <c r="K102" s="267"/>
      <c r="M102" s="268" t="s">
        <v>2541</v>
      </c>
      <c r="O102" s="256"/>
    </row>
    <row r="103" spans="1:15" ht="12.75">
      <c r="A103" s="265"/>
      <c r="B103" s="269"/>
      <c r="C103" s="354" t="s">
        <v>168</v>
      </c>
      <c r="D103" s="355"/>
      <c r="E103" s="270">
        <v>2</v>
      </c>
      <c r="F103" s="271"/>
      <c r="G103" s="272"/>
      <c r="H103" s="273"/>
      <c r="I103" s="267"/>
      <c r="J103" s="274"/>
      <c r="K103" s="267"/>
      <c r="M103" s="268">
        <v>2</v>
      </c>
      <c r="O103" s="256"/>
    </row>
    <row r="104" spans="1:15" ht="12.75">
      <c r="A104" s="265"/>
      <c r="B104" s="269"/>
      <c r="C104" s="354" t="s">
        <v>1981</v>
      </c>
      <c r="D104" s="355"/>
      <c r="E104" s="270">
        <v>1</v>
      </c>
      <c r="F104" s="271"/>
      <c r="G104" s="272"/>
      <c r="H104" s="273"/>
      <c r="I104" s="267"/>
      <c r="J104" s="274"/>
      <c r="K104" s="267"/>
      <c r="M104" s="268" t="s">
        <v>1981</v>
      </c>
      <c r="O104" s="256"/>
    </row>
    <row r="105" spans="1:15" ht="12.75">
      <c r="A105" s="265"/>
      <c r="B105" s="269"/>
      <c r="C105" s="354" t="s">
        <v>2074</v>
      </c>
      <c r="D105" s="355"/>
      <c r="E105" s="270">
        <v>8</v>
      </c>
      <c r="F105" s="271"/>
      <c r="G105" s="272"/>
      <c r="H105" s="273"/>
      <c r="I105" s="267"/>
      <c r="J105" s="274"/>
      <c r="K105" s="267"/>
      <c r="M105" s="268">
        <v>8</v>
      </c>
      <c r="O105" s="256"/>
    </row>
    <row r="106" spans="1:80" ht="20.4">
      <c r="A106" s="257">
        <v>17</v>
      </c>
      <c r="B106" s="258" t="s">
        <v>2555</v>
      </c>
      <c r="C106" s="259" t="s">
        <v>2556</v>
      </c>
      <c r="D106" s="260" t="s">
        <v>195</v>
      </c>
      <c r="E106" s="261">
        <v>17</v>
      </c>
      <c r="F106" s="261">
        <v>0</v>
      </c>
      <c r="G106" s="262">
        <f>E106*F106</f>
        <v>0</v>
      </c>
      <c r="H106" s="263">
        <v>0</v>
      </c>
      <c r="I106" s="264">
        <f>E106*H106</f>
        <v>0</v>
      </c>
      <c r="J106" s="263"/>
      <c r="K106" s="264">
        <f>E106*J106</f>
        <v>0</v>
      </c>
      <c r="O106" s="256">
        <v>2</v>
      </c>
      <c r="AA106" s="229">
        <v>12</v>
      </c>
      <c r="AB106" s="229">
        <v>0</v>
      </c>
      <c r="AC106" s="229">
        <v>15</v>
      </c>
      <c r="AZ106" s="229">
        <v>2</v>
      </c>
      <c r="BA106" s="229">
        <f>IF(AZ106=1,G106,0)</f>
        <v>0</v>
      </c>
      <c r="BB106" s="229">
        <f>IF(AZ106=2,G106,0)</f>
        <v>0</v>
      </c>
      <c r="BC106" s="229">
        <f>IF(AZ106=3,G106,0)</f>
        <v>0</v>
      </c>
      <c r="BD106" s="229">
        <f>IF(AZ106=4,G106,0)</f>
        <v>0</v>
      </c>
      <c r="BE106" s="229">
        <f>IF(AZ106=5,G106,0)</f>
        <v>0</v>
      </c>
      <c r="CA106" s="256">
        <v>12</v>
      </c>
      <c r="CB106" s="256">
        <v>0</v>
      </c>
    </row>
    <row r="107" spans="1:15" ht="21">
      <c r="A107" s="265"/>
      <c r="B107" s="266"/>
      <c r="C107" s="346" t="s">
        <v>2520</v>
      </c>
      <c r="D107" s="347"/>
      <c r="E107" s="347"/>
      <c r="F107" s="347"/>
      <c r="G107" s="348"/>
      <c r="I107" s="267"/>
      <c r="K107" s="267"/>
      <c r="L107" s="268" t="s">
        <v>2520</v>
      </c>
      <c r="O107" s="256">
        <v>3</v>
      </c>
    </row>
    <row r="108" spans="1:15" ht="12.75">
      <c r="A108" s="265"/>
      <c r="B108" s="266"/>
      <c r="C108" s="346"/>
      <c r="D108" s="347"/>
      <c r="E108" s="347"/>
      <c r="F108" s="347"/>
      <c r="G108" s="348"/>
      <c r="I108" s="267"/>
      <c r="K108" s="267"/>
      <c r="L108" s="268"/>
      <c r="O108" s="256">
        <v>3</v>
      </c>
    </row>
    <row r="109" spans="1:15" ht="12.75">
      <c r="A109" s="265"/>
      <c r="B109" s="266"/>
      <c r="C109" s="346" t="s">
        <v>2196</v>
      </c>
      <c r="D109" s="347"/>
      <c r="E109" s="347"/>
      <c r="F109" s="347"/>
      <c r="G109" s="348"/>
      <c r="I109" s="267"/>
      <c r="K109" s="267"/>
      <c r="L109" s="268" t="s">
        <v>2196</v>
      </c>
      <c r="O109" s="256">
        <v>3</v>
      </c>
    </row>
    <row r="110" spans="1:15" ht="12.75">
      <c r="A110" s="265"/>
      <c r="B110" s="269"/>
      <c r="C110" s="354" t="s">
        <v>1892</v>
      </c>
      <c r="D110" s="355"/>
      <c r="E110" s="270">
        <v>3</v>
      </c>
      <c r="F110" s="271"/>
      <c r="G110" s="272"/>
      <c r="H110" s="273"/>
      <c r="I110" s="267"/>
      <c r="J110" s="274"/>
      <c r="K110" s="267"/>
      <c r="M110" s="268" t="s">
        <v>1892</v>
      </c>
      <c r="O110" s="256"/>
    </row>
    <row r="111" spans="1:15" ht="12.75">
      <c r="A111" s="265"/>
      <c r="B111" s="269"/>
      <c r="C111" s="354" t="s">
        <v>190</v>
      </c>
      <c r="D111" s="355"/>
      <c r="E111" s="270">
        <v>3</v>
      </c>
      <c r="F111" s="271"/>
      <c r="G111" s="272"/>
      <c r="H111" s="273"/>
      <c r="I111" s="267"/>
      <c r="J111" s="274"/>
      <c r="K111" s="267"/>
      <c r="M111" s="268">
        <v>3</v>
      </c>
      <c r="O111" s="256"/>
    </row>
    <row r="112" spans="1:15" ht="12.75">
      <c r="A112" s="265"/>
      <c r="B112" s="269"/>
      <c r="C112" s="354" t="s">
        <v>1974</v>
      </c>
      <c r="D112" s="355"/>
      <c r="E112" s="270">
        <v>3</v>
      </c>
      <c r="F112" s="271"/>
      <c r="G112" s="272"/>
      <c r="H112" s="273"/>
      <c r="I112" s="267"/>
      <c r="J112" s="274"/>
      <c r="K112" s="267"/>
      <c r="M112" s="268" t="s">
        <v>1974</v>
      </c>
      <c r="O112" s="256"/>
    </row>
    <row r="113" spans="1:15" ht="12.75">
      <c r="A113" s="265"/>
      <c r="B113" s="269"/>
      <c r="C113" s="354" t="s">
        <v>444</v>
      </c>
      <c r="D113" s="355"/>
      <c r="E113" s="270">
        <v>5</v>
      </c>
      <c r="F113" s="271"/>
      <c r="G113" s="272"/>
      <c r="H113" s="273"/>
      <c r="I113" s="267"/>
      <c r="J113" s="274"/>
      <c r="K113" s="267"/>
      <c r="M113" s="268">
        <v>5</v>
      </c>
      <c r="O113" s="256"/>
    </row>
    <row r="114" spans="1:15" ht="12.75">
      <c r="A114" s="265"/>
      <c r="B114" s="269"/>
      <c r="C114" s="354" t="s">
        <v>190</v>
      </c>
      <c r="D114" s="355"/>
      <c r="E114" s="270">
        <v>3</v>
      </c>
      <c r="F114" s="271"/>
      <c r="G114" s="272"/>
      <c r="H114" s="273"/>
      <c r="I114" s="267"/>
      <c r="J114" s="274"/>
      <c r="K114" s="267"/>
      <c r="M114" s="268">
        <v>3</v>
      </c>
      <c r="O114" s="256"/>
    </row>
    <row r="115" spans="1:80" ht="12.75">
      <c r="A115" s="257">
        <v>18</v>
      </c>
      <c r="B115" s="258" t="s">
        <v>2557</v>
      </c>
      <c r="C115" s="259" t="s">
        <v>2558</v>
      </c>
      <c r="D115" s="260" t="s">
        <v>195</v>
      </c>
      <c r="E115" s="261">
        <v>3</v>
      </c>
      <c r="F115" s="261">
        <v>0</v>
      </c>
      <c r="G115" s="262">
        <f>E115*F115</f>
        <v>0</v>
      </c>
      <c r="H115" s="263">
        <v>0</v>
      </c>
      <c r="I115" s="264">
        <f>E115*H115</f>
        <v>0</v>
      </c>
      <c r="J115" s="263"/>
      <c r="K115" s="264">
        <f>E115*J115</f>
        <v>0</v>
      </c>
      <c r="O115" s="256">
        <v>2</v>
      </c>
      <c r="AA115" s="229">
        <v>12</v>
      </c>
      <c r="AB115" s="229">
        <v>0</v>
      </c>
      <c r="AC115" s="229">
        <v>16</v>
      </c>
      <c r="AZ115" s="229">
        <v>2</v>
      </c>
      <c r="BA115" s="229">
        <f>IF(AZ115=1,G115,0)</f>
        <v>0</v>
      </c>
      <c r="BB115" s="229">
        <f>IF(AZ115=2,G115,0)</f>
        <v>0</v>
      </c>
      <c r="BC115" s="229">
        <f>IF(AZ115=3,G115,0)</f>
        <v>0</v>
      </c>
      <c r="BD115" s="229">
        <f>IF(AZ115=4,G115,0)</f>
        <v>0</v>
      </c>
      <c r="BE115" s="229">
        <f>IF(AZ115=5,G115,0)</f>
        <v>0</v>
      </c>
      <c r="CA115" s="256">
        <v>12</v>
      </c>
      <c r="CB115" s="256">
        <v>0</v>
      </c>
    </row>
    <row r="116" spans="1:15" ht="21">
      <c r="A116" s="265"/>
      <c r="B116" s="266"/>
      <c r="C116" s="346" t="s">
        <v>2520</v>
      </c>
      <c r="D116" s="347"/>
      <c r="E116" s="347"/>
      <c r="F116" s="347"/>
      <c r="G116" s="348"/>
      <c r="I116" s="267"/>
      <c r="K116" s="267"/>
      <c r="L116" s="268" t="s">
        <v>2520</v>
      </c>
      <c r="O116" s="256">
        <v>3</v>
      </c>
    </row>
    <row r="117" spans="1:15" ht="12.75">
      <c r="A117" s="265"/>
      <c r="B117" s="266"/>
      <c r="C117" s="346"/>
      <c r="D117" s="347"/>
      <c r="E117" s="347"/>
      <c r="F117" s="347"/>
      <c r="G117" s="348"/>
      <c r="I117" s="267"/>
      <c r="K117" s="267"/>
      <c r="L117" s="268"/>
      <c r="O117" s="256">
        <v>3</v>
      </c>
    </row>
    <row r="118" spans="1:15" ht="12.75">
      <c r="A118" s="265"/>
      <c r="B118" s="266"/>
      <c r="C118" s="346" t="s">
        <v>2196</v>
      </c>
      <c r="D118" s="347"/>
      <c r="E118" s="347"/>
      <c r="F118" s="347"/>
      <c r="G118" s="348"/>
      <c r="I118" s="267"/>
      <c r="K118" s="267"/>
      <c r="L118" s="268" t="s">
        <v>2196</v>
      </c>
      <c r="O118" s="256">
        <v>3</v>
      </c>
    </row>
    <row r="119" spans="1:15" ht="12.75">
      <c r="A119" s="265"/>
      <c r="B119" s="269"/>
      <c r="C119" s="354" t="s">
        <v>1892</v>
      </c>
      <c r="D119" s="355"/>
      <c r="E119" s="270">
        <v>3</v>
      </c>
      <c r="F119" s="271"/>
      <c r="G119" s="272"/>
      <c r="H119" s="273"/>
      <c r="I119" s="267"/>
      <c r="J119" s="274"/>
      <c r="K119" s="267"/>
      <c r="M119" s="268" t="s">
        <v>1892</v>
      </c>
      <c r="O119" s="256"/>
    </row>
    <row r="120" spans="1:80" ht="20.4">
      <c r="A120" s="257">
        <v>19</v>
      </c>
      <c r="B120" s="258" t="s">
        <v>2559</v>
      </c>
      <c r="C120" s="259" t="s">
        <v>2560</v>
      </c>
      <c r="D120" s="260" t="s">
        <v>195</v>
      </c>
      <c r="E120" s="261">
        <v>5</v>
      </c>
      <c r="F120" s="261">
        <v>0</v>
      </c>
      <c r="G120" s="262">
        <f>E120*F120</f>
        <v>0</v>
      </c>
      <c r="H120" s="263">
        <v>0</v>
      </c>
      <c r="I120" s="264">
        <f>E120*H120</f>
        <v>0</v>
      </c>
      <c r="J120" s="263"/>
      <c r="K120" s="264">
        <f>E120*J120</f>
        <v>0</v>
      </c>
      <c r="O120" s="256">
        <v>2</v>
      </c>
      <c r="AA120" s="229">
        <v>12</v>
      </c>
      <c r="AB120" s="229">
        <v>0</v>
      </c>
      <c r="AC120" s="229">
        <v>17</v>
      </c>
      <c r="AZ120" s="229">
        <v>2</v>
      </c>
      <c r="BA120" s="229">
        <f>IF(AZ120=1,G120,0)</f>
        <v>0</v>
      </c>
      <c r="BB120" s="229">
        <f>IF(AZ120=2,G120,0)</f>
        <v>0</v>
      </c>
      <c r="BC120" s="229">
        <f>IF(AZ120=3,G120,0)</f>
        <v>0</v>
      </c>
      <c r="BD120" s="229">
        <f>IF(AZ120=4,G120,0)</f>
        <v>0</v>
      </c>
      <c r="BE120" s="229">
        <f>IF(AZ120=5,G120,0)</f>
        <v>0</v>
      </c>
      <c r="CA120" s="256">
        <v>12</v>
      </c>
      <c r="CB120" s="256">
        <v>0</v>
      </c>
    </row>
    <row r="121" spans="1:15" ht="21">
      <c r="A121" s="265"/>
      <c r="B121" s="266"/>
      <c r="C121" s="346" t="s">
        <v>2520</v>
      </c>
      <c r="D121" s="347"/>
      <c r="E121" s="347"/>
      <c r="F121" s="347"/>
      <c r="G121" s="348"/>
      <c r="I121" s="267"/>
      <c r="K121" s="267"/>
      <c r="L121" s="268" t="s">
        <v>2520</v>
      </c>
      <c r="O121" s="256">
        <v>3</v>
      </c>
    </row>
    <row r="122" spans="1:15" ht="12.75">
      <c r="A122" s="265"/>
      <c r="B122" s="266"/>
      <c r="C122" s="346"/>
      <c r="D122" s="347"/>
      <c r="E122" s="347"/>
      <c r="F122" s="347"/>
      <c r="G122" s="348"/>
      <c r="I122" s="267"/>
      <c r="K122" s="267"/>
      <c r="L122" s="268"/>
      <c r="O122" s="256">
        <v>3</v>
      </c>
    </row>
    <row r="123" spans="1:15" ht="12.75">
      <c r="A123" s="265"/>
      <c r="B123" s="266"/>
      <c r="C123" s="346" t="s">
        <v>2196</v>
      </c>
      <c r="D123" s="347"/>
      <c r="E123" s="347"/>
      <c r="F123" s="347"/>
      <c r="G123" s="348"/>
      <c r="I123" s="267"/>
      <c r="K123" s="267"/>
      <c r="L123" s="268" t="s">
        <v>2196</v>
      </c>
      <c r="O123" s="256">
        <v>3</v>
      </c>
    </row>
    <row r="124" spans="1:15" ht="12.75">
      <c r="A124" s="265"/>
      <c r="B124" s="269"/>
      <c r="C124" s="354" t="s">
        <v>779</v>
      </c>
      <c r="D124" s="355"/>
      <c r="E124" s="270">
        <v>2</v>
      </c>
      <c r="F124" s="271"/>
      <c r="G124" s="272"/>
      <c r="H124" s="273"/>
      <c r="I124" s="267"/>
      <c r="J124" s="274"/>
      <c r="K124" s="267"/>
      <c r="M124" s="268" t="s">
        <v>779</v>
      </c>
      <c r="O124" s="256"/>
    </row>
    <row r="125" spans="1:15" ht="12.75">
      <c r="A125" s="265"/>
      <c r="B125" s="269"/>
      <c r="C125" s="354" t="s">
        <v>1974</v>
      </c>
      <c r="D125" s="355"/>
      <c r="E125" s="270">
        <v>3</v>
      </c>
      <c r="F125" s="271"/>
      <c r="G125" s="272"/>
      <c r="H125" s="273"/>
      <c r="I125" s="267"/>
      <c r="J125" s="274"/>
      <c r="K125" s="267"/>
      <c r="M125" s="268" t="s">
        <v>1974</v>
      </c>
      <c r="O125" s="256"/>
    </row>
    <row r="126" spans="1:80" ht="12.75">
      <c r="A126" s="257">
        <v>20</v>
      </c>
      <c r="B126" s="258" t="s">
        <v>2561</v>
      </c>
      <c r="C126" s="259" t="s">
        <v>2562</v>
      </c>
      <c r="D126" s="260" t="s">
        <v>195</v>
      </c>
      <c r="E126" s="261">
        <v>7</v>
      </c>
      <c r="F126" s="261">
        <v>0</v>
      </c>
      <c r="G126" s="262">
        <f>E126*F126</f>
        <v>0</v>
      </c>
      <c r="H126" s="263">
        <v>0</v>
      </c>
      <c r="I126" s="264">
        <f>E126*H126</f>
        <v>0</v>
      </c>
      <c r="J126" s="263"/>
      <c r="K126" s="264">
        <f>E126*J126</f>
        <v>0</v>
      </c>
      <c r="O126" s="256">
        <v>2</v>
      </c>
      <c r="AA126" s="229">
        <v>12</v>
      </c>
      <c r="AB126" s="229">
        <v>0</v>
      </c>
      <c r="AC126" s="229">
        <v>18</v>
      </c>
      <c r="AZ126" s="229">
        <v>2</v>
      </c>
      <c r="BA126" s="229">
        <f>IF(AZ126=1,G126,0)</f>
        <v>0</v>
      </c>
      <c r="BB126" s="229">
        <f>IF(AZ126=2,G126,0)</f>
        <v>0</v>
      </c>
      <c r="BC126" s="229">
        <f>IF(AZ126=3,G126,0)</f>
        <v>0</v>
      </c>
      <c r="BD126" s="229">
        <f>IF(AZ126=4,G126,0)</f>
        <v>0</v>
      </c>
      <c r="BE126" s="229">
        <f>IF(AZ126=5,G126,0)</f>
        <v>0</v>
      </c>
      <c r="CA126" s="256">
        <v>12</v>
      </c>
      <c r="CB126" s="256">
        <v>0</v>
      </c>
    </row>
    <row r="127" spans="1:15" ht="21">
      <c r="A127" s="265"/>
      <c r="B127" s="266"/>
      <c r="C127" s="346" t="s">
        <v>2520</v>
      </c>
      <c r="D127" s="347"/>
      <c r="E127" s="347"/>
      <c r="F127" s="347"/>
      <c r="G127" s="348"/>
      <c r="I127" s="267"/>
      <c r="K127" s="267"/>
      <c r="L127" s="268" t="s">
        <v>2520</v>
      </c>
      <c r="O127" s="256">
        <v>3</v>
      </c>
    </row>
    <row r="128" spans="1:15" ht="12.75">
      <c r="A128" s="265"/>
      <c r="B128" s="266"/>
      <c r="C128" s="346"/>
      <c r="D128" s="347"/>
      <c r="E128" s="347"/>
      <c r="F128" s="347"/>
      <c r="G128" s="348"/>
      <c r="I128" s="267"/>
      <c r="K128" s="267"/>
      <c r="L128" s="268"/>
      <c r="O128" s="256">
        <v>3</v>
      </c>
    </row>
    <row r="129" spans="1:15" ht="12.75">
      <c r="A129" s="265"/>
      <c r="B129" s="266"/>
      <c r="C129" s="346" t="s">
        <v>2196</v>
      </c>
      <c r="D129" s="347"/>
      <c r="E129" s="347"/>
      <c r="F129" s="347"/>
      <c r="G129" s="348"/>
      <c r="I129" s="267"/>
      <c r="K129" s="267"/>
      <c r="L129" s="268" t="s">
        <v>2196</v>
      </c>
      <c r="O129" s="256">
        <v>3</v>
      </c>
    </row>
    <row r="130" spans="1:15" ht="12.75">
      <c r="A130" s="265"/>
      <c r="B130" s="269"/>
      <c r="C130" s="354" t="s">
        <v>2563</v>
      </c>
      <c r="D130" s="355"/>
      <c r="E130" s="270">
        <v>7</v>
      </c>
      <c r="F130" s="271"/>
      <c r="G130" s="272"/>
      <c r="H130" s="273"/>
      <c r="I130" s="267"/>
      <c r="J130" s="274"/>
      <c r="K130" s="267"/>
      <c r="M130" s="268" t="s">
        <v>2563</v>
      </c>
      <c r="O130" s="256"/>
    </row>
    <row r="131" spans="1:80" ht="20.4">
      <c r="A131" s="257">
        <v>21</v>
      </c>
      <c r="B131" s="258" t="s">
        <v>2564</v>
      </c>
      <c r="C131" s="259" t="s">
        <v>2565</v>
      </c>
      <c r="D131" s="260" t="s">
        <v>195</v>
      </c>
      <c r="E131" s="261">
        <v>12</v>
      </c>
      <c r="F131" s="261">
        <v>0</v>
      </c>
      <c r="G131" s="262">
        <f>E131*F131</f>
        <v>0</v>
      </c>
      <c r="H131" s="263">
        <v>0</v>
      </c>
      <c r="I131" s="264">
        <f>E131*H131</f>
        <v>0</v>
      </c>
      <c r="J131" s="263"/>
      <c r="K131" s="264">
        <f>E131*J131</f>
        <v>0</v>
      </c>
      <c r="O131" s="256">
        <v>2</v>
      </c>
      <c r="AA131" s="229">
        <v>12</v>
      </c>
      <c r="AB131" s="229">
        <v>0</v>
      </c>
      <c r="AC131" s="229">
        <v>19</v>
      </c>
      <c r="AZ131" s="229">
        <v>2</v>
      </c>
      <c r="BA131" s="229">
        <f>IF(AZ131=1,G131,0)</f>
        <v>0</v>
      </c>
      <c r="BB131" s="229">
        <f>IF(AZ131=2,G131,0)</f>
        <v>0</v>
      </c>
      <c r="BC131" s="229">
        <f>IF(AZ131=3,G131,0)</f>
        <v>0</v>
      </c>
      <c r="BD131" s="229">
        <f>IF(AZ131=4,G131,0)</f>
        <v>0</v>
      </c>
      <c r="BE131" s="229">
        <f>IF(AZ131=5,G131,0)</f>
        <v>0</v>
      </c>
      <c r="CA131" s="256">
        <v>12</v>
      </c>
      <c r="CB131" s="256">
        <v>0</v>
      </c>
    </row>
    <row r="132" spans="1:15" ht="21">
      <c r="A132" s="265"/>
      <c r="B132" s="266"/>
      <c r="C132" s="346" t="s">
        <v>2520</v>
      </c>
      <c r="D132" s="347"/>
      <c r="E132" s="347"/>
      <c r="F132" s="347"/>
      <c r="G132" s="348"/>
      <c r="I132" s="267"/>
      <c r="K132" s="267"/>
      <c r="L132" s="268" t="s">
        <v>2520</v>
      </c>
      <c r="O132" s="256">
        <v>3</v>
      </c>
    </row>
    <row r="133" spans="1:15" ht="12.75">
      <c r="A133" s="265"/>
      <c r="B133" s="266"/>
      <c r="C133" s="346"/>
      <c r="D133" s="347"/>
      <c r="E133" s="347"/>
      <c r="F133" s="347"/>
      <c r="G133" s="348"/>
      <c r="I133" s="267"/>
      <c r="K133" s="267"/>
      <c r="L133" s="268"/>
      <c r="O133" s="256">
        <v>3</v>
      </c>
    </row>
    <row r="134" spans="1:15" ht="12.75">
      <c r="A134" s="265"/>
      <c r="B134" s="266"/>
      <c r="C134" s="346" t="s">
        <v>2196</v>
      </c>
      <c r="D134" s="347"/>
      <c r="E134" s="347"/>
      <c r="F134" s="347"/>
      <c r="G134" s="348"/>
      <c r="I134" s="267"/>
      <c r="K134" s="267"/>
      <c r="L134" s="268" t="s">
        <v>2196</v>
      </c>
      <c r="O134" s="256">
        <v>3</v>
      </c>
    </row>
    <row r="135" spans="1:15" ht="12.75">
      <c r="A135" s="265"/>
      <c r="B135" s="269"/>
      <c r="C135" s="354" t="s">
        <v>1100</v>
      </c>
      <c r="D135" s="355"/>
      <c r="E135" s="270">
        <v>4</v>
      </c>
      <c r="F135" s="271"/>
      <c r="G135" s="272"/>
      <c r="H135" s="273"/>
      <c r="I135" s="267"/>
      <c r="J135" s="274"/>
      <c r="K135" s="267"/>
      <c r="M135" s="268" t="s">
        <v>1100</v>
      </c>
      <c r="O135" s="256"/>
    </row>
    <row r="136" spans="1:15" ht="12.75">
      <c r="A136" s="265"/>
      <c r="B136" s="269"/>
      <c r="C136" s="354" t="s">
        <v>98</v>
      </c>
      <c r="D136" s="355"/>
      <c r="E136" s="270">
        <v>1</v>
      </c>
      <c r="F136" s="271"/>
      <c r="G136" s="272"/>
      <c r="H136" s="273"/>
      <c r="I136" s="267"/>
      <c r="J136" s="274"/>
      <c r="K136" s="267"/>
      <c r="M136" s="268">
        <v>1</v>
      </c>
      <c r="O136" s="256"/>
    </row>
    <row r="137" spans="1:15" ht="12.75">
      <c r="A137" s="265"/>
      <c r="B137" s="269"/>
      <c r="C137" s="354" t="s">
        <v>1981</v>
      </c>
      <c r="D137" s="355"/>
      <c r="E137" s="270">
        <v>1</v>
      </c>
      <c r="F137" s="271"/>
      <c r="G137" s="272"/>
      <c r="H137" s="273"/>
      <c r="I137" s="267"/>
      <c r="J137" s="274"/>
      <c r="K137" s="267"/>
      <c r="M137" s="268" t="s">
        <v>1981</v>
      </c>
      <c r="O137" s="256"/>
    </row>
    <row r="138" spans="1:15" ht="12.75">
      <c r="A138" s="265"/>
      <c r="B138" s="269"/>
      <c r="C138" s="354" t="s">
        <v>98</v>
      </c>
      <c r="D138" s="355"/>
      <c r="E138" s="270">
        <v>1</v>
      </c>
      <c r="F138" s="271"/>
      <c r="G138" s="272"/>
      <c r="H138" s="273"/>
      <c r="I138" s="267"/>
      <c r="J138" s="274"/>
      <c r="K138" s="267"/>
      <c r="M138" s="268">
        <v>1</v>
      </c>
      <c r="O138" s="256"/>
    </row>
    <row r="139" spans="1:15" ht="12.75">
      <c r="A139" s="265"/>
      <c r="B139" s="269"/>
      <c r="C139" s="354" t="s">
        <v>444</v>
      </c>
      <c r="D139" s="355"/>
      <c r="E139" s="270">
        <v>5</v>
      </c>
      <c r="F139" s="271"/>
      <c r="G139" s="272"/>
      <c r="H139" s="273"/>
      <c r="I139" s="267"/>
      <c r="J139" s="274"/>
      <c r="K139" s="267"/>
      <c r="M139" s="268">
        <v>5</v>
      </c>
      <c r="O139" s="256"/>
    </row>
    <row r="140" spans="1:80" ht="20.4">
      <c r="A140" s="257">
        <v>22</v>
      </c>
      <c r="B140" s="258" t="s">
        <v>2566</v>
      </c>
      <c r="C140" s="259" t="s">
        <v>2567</v>
      </c>
      <c r="D140" s="260" t="s">
        <v>195</v>
      </c>
      <c r="E140" s="261">
        <v>16</v>
      </c>
      <c r="F140" s="261">
        <v>0</v>
      </c>
      <c r="G140" s="262">
        <f>E140*F140</f>
        <v>0</v>
      </c>
      <c r="H140" s="263">
        <v>0</v>
      </c>
      <c r="I140" s="264">
        <f>E140*H140</f>
        <v>0</v>
      </c>
      <c r="J140" s="263"/>
      <c r="K140" s="264">
        <f>E140*J140</f>
        <v>0</v>
      </c>
      <c r="O140" s="256">
        <v>2</v>
      </c>
      <c r="AA140" s="229">
        <v>12</v>
      </c>
      <c r="AB140" s="229">
        <v>0</v>
      </c>
      <c r="AC140" s="229">
        <v>20</v>
      </c>
      <c r="AZ140" s="229">
        <v>2</v>
      </c>
      <c r="BA140" s="229">
        <f>IF(AZ140=1,G140,0)</f>
        <v>0</v>
      </c>
      <c r="BB140" s="229">
        <f>IF(AZ140=2,G140,0)</f>
        <v>0</v>
      </c>
      <c r="BC140" s="229">
        <f>IF(AZ140=3,G140,0)</f>
        <v>0</v>
      </c>
      <c r="BD140" s="229">
        <f>IF(AZ140=4,G140,0)</f>
        <v>0</v>
      </c>
      <c r="BE140" s="229">
        <f>IF(AZ140=5,G140,0)</f>
        <v>0</v>
      </c>
      <c r="CA140" s="256">
        <v>12</v>
      </c>
      <c r="CB140" s="256">
        <v>0</v>
      </c>
    </row>
    <row r="141" spans="1:15" ht="21">
      <c r="A141" s="265"/>
      <c r="B141" s="266"/>
      <c r="C141" s="346" t="s">
        <v>2568</v>
      </c>
      <c r="D141" s="347"/>
      <c r="E141" s="347"/>
      <c r="F141" s="347"/>
      <c r="G141" s="348"/>
      <c r="I141" s="267"/>
      <c r="K141" s="267"/>
      <c r="L141" s="268" t="s">
        <v>2568</v>
      </c>
      <c r="O141" s="256">
        <v>3</v>
      </c>
    </row>
    <row r="142" spans="1:15" ht="12.75">
      <c r="A142" s="265"/>
      <c r="B142" s="266"/>
      <c r="C142" s="346"/>
      <c r="D142" s="347"/>
      <c r="E142" s="347"/>
      <c r="F142" s="347"/>
      <c r="G142" s="348"/>
      <c r="I142" s="267"/>
      <c r="K142" s="267"/>
      <c r="L142" s="268"/>
      <c r="O142" s="256">
        <v>3</v>
      </c>
    </row>
    <row r="143" spans="1:15" ht="12.75">
      <c r="A143" s="265"/>
      <c r="B143" s="266"/>
      <c r="C143" s="346" t="s">
        <v>2196</v>
      </c>
      <c r="D143" s="347"/>
      <c r="E143" s="347"/>
      <c r="F143" s="347"/>
      <c r="G143" s="348"/>
      <c r="I143" s="267"/>
      <c r="K143" s="267"/>
      <c r="L143" s="268" t="s">
        <v>2196</v>
      </c>
      <c r="O143" s="256">
        <v>3</v>
      </c>
    </row>
    <row r="144" spans="1:15" ht="12.75">
      <c r="A144" s="265"/>
      <c r="B144" s="269"/>
      <c r="C144" s="354" t="s">
        <v>1100</v>
      </c>
      <c r="D144" s="355"/>
      <c r="E144" s="270">
        <v>4</v>
      </c>
      <c r="F144" s="271"/>
      <c r="G144" s="272"/>
      <c r="H144" s="273"/>
      <c r="I144" s="267"/>
      <c r="J144" s="274"/>
      <c r="K144" s="267"/>
      <c r="M144" s="268" t="s">
        <v>1100</v>
      </c>
      <c r="O144" s="256"/>
    </row>
    <row r="145" spans="1:15" ht="12.75">
      <c r="A145" s="265"/>
      <c r="B145" s="269"/>
      <c r="C145" s="354" t="s">
        <v>98</v>
      </c>
      <c r="D145" s="355"/>
      <c r="E145" s="270">
        <v>1</v>
      </c>
      <c r="F145" s="271"/>
      <c r="G145" s="272"/>
      <c r="H145" s="273"/>
      <c r="I145" s="267"/>
      <c r="J145" s="274"/>
      <c r="K145" s="267"/>
      <c r="M145" s="268">
        <v>1</v>
      </c>
      <c r="O145" s="256"/>
    </row>
    <row r="146" spans="1:15" ht="12.75">
      <c r="A146" s="265"/>
      <c r="B146" s="269"/>
      <c r="C146" s="354" t="s">
        <v>1981</v>
      </c>
      <c r="D146" s="355"/>
      <c r="E146" s="270">
        <v>1</v>
      </c>
      <c r="F146" s="271"/>
      <c r="G146" s="272"/>
      <c r="H146" s="273"/>
      <c r="I146" s="267"/>
      <c r="J146" s="274"/>
      <c r="K146" s="267"/>
      <c r="M146" s="268" t="s">
        <v>1981</v>
      </c>
      <c r="O146" s="256"/>
    </row>
    <row r="147" spans="1:15" ht="12.75">
      <c r="A147" s="265"/>
      <c r="B147" s="269"/>
      <c r="C147" s="354" t="s">
        <v>98</v>
      </c>
      <c r="D147" s="355"/>
      <c r="E147" s="270">
        <v>1</v>
      </c>
      <c r="F147" s="271"/>
      <c r="G147" s="272"/>
      <c r="H147" s="273"/>
      <c r="I147" s="267"/>
      <c r="J147" s="274"/>
      <c r="K147" s="267"/>
      <c r="M147" s="268">
        <v>1</v>
      </c>
      <c r="O147" s="256"/>
    </row>
    <row r="148" spans="1:15" ht="12.75">
      <c r="A148" s="265"/>
      <c r="B148" s="269"/>
      <c r="C148" s="354" t="s">
        <v>444</v>
      </c>
      <c r="D148" s="355"/>
      <c r="E148" s="270">
        <v>5</v>
      </c>
      <c r="F148" s="271"/>
      <c r="G148" s="272"/>
      <c r="H148" s="273"/>
      <c r="I148" s="267"/>
      <c r="J148" s="274"/>
      <c r="K148" s="267"/>
      <c r="M148" s="268">
        <v>5</v>
      </c>
      <c r="O148" s="256"/>
    </row>
    <row r="149" spans="1:15" ht="12.75">
      <c r="A149" s="265"/>
      <c r="B149" s="269"/>
      <c r="C149" s="354" t="s">
        <v>227</v>
      </c>
      <c r="D149" s="355"/>
      <c r="E149" s="270">
        <v>2</v>
      </c>
      <c r="F149" s="271"/>
      <c r="G149" s="272"/>
      <c r="H149" s="273"/>
      <c r="I149" s="267"/>
      <c r="J149" s="274"/>
      <c r="K149" s="267"/>
      <c r="M149" s="268" t="s">
        <v>227</v>
      </c>
      <c r="O149" s="256"/>
    </row>
    <row r="150" spans="1:15" ht="12.75">
      <c r="A150" s="265"/>
      <c r="B150" s="269"/>
      <c r="C150" s="354" t="s">
        <v>168</v>
      </c>
      <c r="D150" s="355"/>
      <c r="E150" s="270">
        <v>2</v>
      </c>
      <c r="F150" s="271"/>
      <c r="G150" s="272"/>
      <c r="H150" s="273"/>
      <c r="I150" s="267"/>
      <c r="J150" s="274"/>
      <c r="K150" s="267"/>
      <c r="M150" s="268">
        <v>2</v>
      </c>
      <c r="O150" s="256"/>
    </row>
    <row r="151" spans="1:80" ht="12.75">
      <c r="A151" s="257">
        <v>23</v>
      </c>
      <c r="B151" s="258" t="s">
        <v>2569</v>
      </c>
      <c r="C151" s="259" t="s">
        <v>2570</v>
      </c>
      <c r="D151" s="260" t="s">
        <v>195</v>
      </c>
      <c r="E151" s="261">
        <v>6</v>
      </c>
      <c r="F151" s="261">
        <v>0</v>
      </c>
      <c r="G151" s="262">
        <f>E151*F151</f>
        <v>0</v>
      </c>
      <c r="H151" s="263">
        <v>0</v>
      </c>
      <c r="I151" s="264">
        <f>E151*H151</f>
        <v>0</v>
      </c>
      <c r="J151" s="263"/>
      <c r="K151" s="264">
        <f>E151*J151</f>
        <v>0</v>
      </c>
      <c r="O151" s="256">
        <v>2</v>
      </c>
      <c r="AA151" s="229">
        <v>12</v>
      </c>
      <c r="AB151" s="229">
        <v>0</v>
      </c>
      <c r="AC151" s="229">
        <v>21</v>
      </c>
      <c r="AZ151" s="229">
        <v>2</v>
      </c>
      <c r="BA151" s="229">
        <f>IF(AZ151=1,G151,0)</f>
        <v>0</v>
      </c>
      <c r="BB151" s="229">
        <f>IF(AZ151=2,G151,0)</f>
        <v>0</v>
      </c>
      <c r="BC151" s="229">
        <f>IF(AZ151=3,G151,0)</f>
        <v>0</v>
      </c>
      <c r="BD151" s="229">
        <f>IF(AZ151=4,G151,0)</f>
        <v>0</v>
      </c>
      <c r="BE151" s="229">
        <f>IF(AZ151=5,G151,0)</f>
        <v>0</v>
      </c>
      <c r="CA151" s="256">
        <v>12</v>
      </c>
      <c r="CB151" s="256">
        <v>0</v>
      </c>
    </row>
    <row r="152" spans="1:15" ht="21">
      <c r="A152" s="265"/>
      <c r="B152" s="266"/>
      <c r="C152" s="346" t="s">
        <v>2520</v>
      </c>
      <c r="D152" s="347"/>
      <c r="E152" s="347"/>
      <c r="F152" s="347"/>
      <c r="G152" s="348"/>
      <c r="I152" s="267"/>
      <c r="K152" s="267"/>
      <c r="L152" s="268" t="s">
        <v>2520</v>
      </c>
      <c r="O152" s="256">
        <v>3</v>
      </c>
    </row>
    <row r="153" spans="1:15" ht="12.75">
      <c r="A153" s="265"/>
      <c r="B153" s="266"/>
      <c r="C153" s="346"/>
      <c r="D153" s="347"/>
      <c r="E153" s="347"/>
      <c r="F153" s="347"/>
      <c r="G153" s="348"/>
      <c r="I153" s="267"/>
      <c r="K153" s="267"/>
      <c r="L153" s="268"/>
      <c r="O153" s="256">
        <v>3</v>
      </c>
    </row>
    <row r="154" spans="1:15" ht="12.75">
      <c r="A154" s="265"/>
      <c r="B154" s="266"/>
      <c r="C154" s="346" t="s">
        <v>2196</v>
      </c>
      <c r="D154" s="347"/>
      <c r="E154" s="347"/>
      <c r="F154" s="347"/>
      <c r="G154" s="348"/>
      <c r="I154" s="267"/>
      <c r="K154" s="267"/>
      <c r="L154" s="268" t="s">
        <v>2196</v>
      </c>
      <c r="O154" s="256">
        <v>3</v>
      </c>
    </row>
    <row r="155" spans="1:15" ht="12.75">
      <c r="A155" s="265"/>
      <c r="B155" s="269"/>
      <c r="C155" s="354" t="s">
        <v>1892</v>
      </c>
      <c r="D155" s="355"/>
      <c r="E155" s="270">
        <v>3</v>
      </c>
      <c r="F155" s="271"/>
      <c r="G155" s="272"/>
      <c r="H155" s="273"/>
      <c r="I155" s="267"/>
      <c r="J155" s="274"/>
      <c r="K155" s="267"/>
      <c r="M155" s="268" t="s">
        <v>1892</v>
      </c>
      <c r="O155" s="256"/>
    </row>
    <row r="156" spans="1:15" ht="12.75">
      <c r="A156" s="265"/>
      <c r="B156" s="269"/>
      <c r="C156" s="354" t="s">
        <v>1974</v>
      </c>
      <c r="D156" s="355"/>
      <c r="E156" s="270">
        <v>3</v>
      </c>
      <c r="F156" s="271"/>
      <c r="G156" s="272"/>
      <c r="H156" s="273"/>
      <c r="I156" s="267"/>
      <c r="J156" s="274"/>
      <c r="K156" s="267"/>
      <c r="M156" s="268" t="s">
        <v>1974</v>
      </c>
      <c r="O156" s="256"/>
    </row>
    <row r="157" spans="1:80" ht="12.75">
      <c r="A157" s="257">
        <v>24</v>
      </c>
      <c r="B157" s="258" t="s">
        <v>2569</v>
      </c>
      <c r="C157" s="259" t="s">
        <v>2571</v>
      </c>
      <c r="D157" s="260" t="s">
        <v>195</v>
      </c>
      <c r="E157" s="261">
        <v>4</v>
      </c>
      <c r="F157" s="261">
        <v>0</v>
      </c>
      <c r="G157" s="262">
        <f>E157*F157</f>
        <v>0</v>
      </c>
      <c r="H157" s="263">
        <v>0</v>
      </c>
      <c r="I157" s="264">
        <f>E157*H157</f>
        <v>0</v>
      </c>
      <c r="J157" s="263"/>
      <c r="K157" s="264">
        <f>E157*J157</f>
        <v>0</v>
      </c>
      <c r="O157" s="256">
        <v>2</v>
      </c>
      <c r="AA157" s="229">
        <v>12</v>
      </c>
      <c r="AB157" s="229">
        <v>0</v>
      </c>
      <c r="AC157" s="229">
        <v>22</v>
      </c>
      <c r="AZ157" s="229">
        <v>2</v>
      </c>
      <c r="BA157" s="229">
        <f>IF(AZ157=1,G157,0)</f>
        <v>0</v>
      </c>
      <c r="BB157" s="229">
        <f>IF(AZ157=2,G157,0)</f>
        <v>0</v>
      </c>
      <c r="BC157" s="229">
        <f>IF(AZ157=3,G157,0)</f>
        <v>0</v>
      </c>
      <c r="BD157" s="229">
        <f>IF(AZ157=4,G157,0)</f>
        <v>0</v>
      </c>
      <c r="BE157" s="229">
        <f>IF(AZ157=5,G157,0)</f>
        <v>0</v>
      </c>
      <c r="CA157" s="256">
        <v>12</v>
      </c>
      <c r="CB157" s="256">
        <v>0</v>
      </c>
    </row>
    <row r="158" spans="1:15" ht="21">
      <c r="A158" s="265"/>
      <c r="B158" s="266"/>
      <c r="C158" s="346" t="s">
        <v>2520</v>
      </c>
      <c r="D158" s="347"/>
      <c r="E158" s="347"/>
      <c r="F158" s="347"/>
      <c r="G158" s="348"/>
      <c r="I158" s="267"/>
      <c r="K158" s="267"/>
      <c r="L158" s="268" t="s">
        <v>2520</v>
      </c>
      <c r="O158" s="256">
        <v>3</v>
      </c>
    </row>
    <row r="159" spans="1:15" ht="12.75">
      <c r="A159" s="265"/>
      <c r="B159" s="266"/>
      <c r="C159" s="346"/>
      <c r="D159" s="347"/>
      <c r="E159" s="347"/>
      <c r="F159" s="347"/>
      <c r="G159" s="348"/>
      <c r="I159" s="267"/>
      <c r="K159" s="267"/>
      <c r="L159" s="268"/>
      <c r="O159" s="256">
        <v>3</v>
      </c>
    </row>
    <row r="160" spans="1:15" ht="12.75">
      <c r="A160" s="265"/>
      <c r="B160" s="266"/>
      <c r="C160" s="346" t="s">
        <v>2199</v>
      </c>
      <c r="D160" s="347"/>
      <c r="E160" s="347"/>
      <c r="F160" s="347"/>
      <c r="G160" s="348"/>
      <c r="I160" s="267"/>
      <c r="K160" s="267"/>
      <c r="L160" s="268" t="s">
        <v>2199</v>
      </c>
      <c r="O160" s="256">
        <v>3</v>
      </c>
    </row>
    <row r="161" spans="1:15" ht="21">
      <c r="A161" s="265"/>
      <c r="B161" s="266"/>
      <c r="C161" s="346" t="s">
        <v>2572</v>
      </c>
      <c r="D161" s="347"/>
      <c r="E161" s="347"/>
      <c r="F161" s="347"/>
      <c r="G161" s="348"/>
      <c r="I161" s="267"/>
      <c r="K161" s="267"/>
      <c r="L161" s="268" t="s">
        <v>2572</v>
      </c>
      <c r="O161" s="256">
        <v>3</v>
      </c>
    </row>
    <row r="162" spans="1:15" ht="12.75">
      <c r="A162" s="265"/>
      <c r="B162" s="269"/>
      <c r="C162" s="354" t="s">
        <v>230</v>
      </c>
      <c r="D162" s="355"/>
      <c r="E162" s="270">
        <v>1</v>
      </c>
      <c r="F162" s="271"/>
      <c r="G162" s="272"/>
      <c r="H162" s="273"/>
      <c r="I162" s="267"/>
      <c r="J162" s="274"/>
      <c r="K162" s="267"/>
      <c r="M162" s="268" t="s">
        <v>230</v>
      </c>
      <c r="O162" s="256"/>
    </row>
    <row r="163" spans="1:15" ht="12.75">
      <c r="A163" s="265"/>
      <c r="B163" s="269"/>
      <c r="C163" s="354" t="s">
        <v>1981</v>
      </c>
      <c r="D163" s="355"/>
      <c r="E163" s="270">
        <v>1</v>
      </c>
      <c r="F163" s="271"/>
      <c r="G163" s="272"/>
      <c r="H163" s="273"/>
      <c r="I163" s="267"/>
      <c r="J163" s="274"/>
      <c r="K163" s="267"/>
      <c r="M163" s="268" t="s">
        <v>1981</v>
      </c>
      <c r="O163" s="256"/>
    </row>
    <row r="164" spans="1:15" ht="12.75">
      <c r="A164" s="265"/>
      <c r="B164" s="269"/>
      <c r="C164" s="354" t="s">
        <v>2573</v>
      </c>
      <c r="D164" s="355"/>
      <c r="E164" s="270">
        <v>1</v>
      </c>
      <c r="F164" s="271"/>
      <c r="G164" s="272"/>
      <c r="H164" s="273"/>
      <c r="I164" s="267"/>
      <c r="J164" s="274"/>
      <c r="K164" s="267"/>
      <c r="M164" s="268" t="s">
        <v>2573</v>
      </c>
      <c r="O164" s="256"/>
    </row>
    <row r="165" spans="1:15" ht="12.75">
      <c r="A165" s="265"/>
      <c r="B165" s="269"/>
      <c r="C165" s="354" t="s">
        <v>98</v>
      </c>
      <c r="D165" s="355"/>
      <c r="E165" s="270">
        <v>1</v>
      </c>
      <c r="F165" s="271"/>
      <c r="G165" s="272"/>
      <c r="H165" s="273"/>
      <c r="I165" s="267"/>
      <c r="J165" s="274"/>
      <c r="K165" s="267"/>
      <c r="M165" s="268">
        <v>1</v>
      </c>
      <c r="O165" s="256"/>
    </row>
    <row r="166" spans="1:80" ht="12.75">
      <c r="A166" s="257">
        <v>25</v>
      </c>
      <c r="B166" s="258" t="s">
        <v>2574</v>
      </c>
      <c r="C166" s="259" t="s">
        <v>2575</v>
      </c>
      <c r="D166" s="260" t="s">
        <v>195</v>
      </c>
      <c r="E166" s="261">
        <v>2</v>
      </c>
      <c r="F166" s="261">
        <v>0</v>
      </c>
      <c r="G166" s="262">
        <f>E166*F166</f>
        <v>0</v>
      </c>
      <c r="H166" s="263">
        <v>0</v>
      </c>
      <c r="I166" s="264">
        <f>E166*H166</f>
        <v>0</v>
      </c>
      <c r="J166" s="263"/>
      <c r="K166" s="264">
        <f>E166*J166</f>
        <v>0</v>
      </c>
      <c r="O166" s="256">
        <v>2</v>
      </c>
      <c r="AA166" s="229">
        <v>12</v>
      </c>
      <c r="AB166" s="229">
        <v>0</v>
      </c>
      <c r="AC166" s="229">
        <v>23</v>
      </c>
      <c r="AZ166" s="229">
        <v>2</v>
      </c>
      <c r="BA166" s="229">
        <f>IF(AZ166=1,G166,0)</f>
        <v>0</v>
      </c>
      <c r="BB166" s="229">
        <f>IF(AZ166=2,G166,0)</f>
        <v>0</v>
      </c>
      <c r="BC166" s="229">
        <f>IF(AZ166=3,G166,0)</f>
        <v>0</v>
      </c>
      <c r="BD166" s="229">
        <f>IF(AZ166=4,G166,0)</f>
        <v>0</v>
      </c>
      <c r="BE166" s="229">
        <f>IF(AZ166=5,G166,0)</f>
        <v>0</v>
      </c>
      <c r="CA166" s="256">
        <v>12</v>
      </c>
      <c r="CB166" s="256">
        <v>0</v>
      </c>
    </row>
    <row r="167" spans="1:15" ht="21">
      <c r="A167" s="265"/>
      <c r="B167" s="266"/>
      <c r="C167" s="346" t="s">
        <v>2520</v>
      </c>
      <c r="D167" s="347"/>
      <c r="E167" s="347"/>
      <c r="F167" s="347"/>
      <c r="G167" s="348"/>
      <c r="I167" s="267"/>
      <c r="K167" s="267"/>
      <c r="L167" s="268" t="s">
        <v>2520</v>
      </c>
      <c r="O167" s="256">
        <v>3</v>
      </c>
    </row>
    <row r="168" spans="1:15" ht="12.75">
      <c r="A168" s="265"/>
      <c r="B168" s="266"/>
      <c r="C168" s="346"/>
      <c r="D168" s="347"/>
      <c r="E168" s="347"/>
      <c r="F168" s="347"/>
      <c r="G168" s="348"/>
      <c r="I168" s="267"/>
      <c r="K168" s="267"/>
      <c r="L168" s="268"/>
      <c r="O168" s="256">
        <v>3</v>
      </c>
    </row>
    <row r="169" spans="1:15" ht="12.75">
      <c r="A169" s="265"/>
      <c r="B169" s="266"/>
      <c r="C169" s="346" t="s">
        <v>2196</v>
      </c>
      <c r="D169" s="347"/>
      <c r="E169" s="347"/>
      <c r="F169" s="347"/>
      <c r="G169" s="348"/>
      <c r="I169" s="267"/>
      <c r="K169" s="267"/>
      <c r="L169" s="268" t="s">
        <v>2196</v>
      </c>
      <c r="O169" s="256">
        <v>3</v>
      </c>
    </row>
    <row r="170" spans="1:15" ht="12.75">
      <c r="A170" s="265"/>
      <c r="B170" s="269"/>
      <c r="C170" s="354" t="s">
        <v>230</v>
      </c>
      <c r="D170" s="355"/>
      <c r="E170" s="270">
        <v>1</v>
      </c>
      <c r="F170" s="271"/>
      <c r="G170" s="272"/>
      <c r="H170" s="273"/>
      <c r="I170" s="267"/>
      <c r="J170" s="274"/>
      <c r="K170" s="267"/>
      <c r="M170" s="268" t="s">
        <v>230</v>
      </c>
      <c r="O170" s="256"/>
    </row>
    <row r="171" spans="1:15" ht="12.75">
      <c r="A171" s="265"/>
      <c r="B171" s="269"/>
      <c r="C171" s="354" t="s">
        <v>1981</v>
      </c>
      <c r="D171" s="355"/>
      <c r="E171" s="270">
        <v>1</v>
      </c>
      <c r="F171" s="271"/>
      <c r="G171" s="272"/>
      <c r="H171" s="273"/>
      <c r="I171" s="267"/>
      <c r="J171" s="274"/>
      <c r="K171" s="267"/>
      <c r="M171" s="268" t="s">
        <v>1981</v>
      </c>
      <c r="O171" s="256"/>
    </row>
    <row r="172" spans="1:80" ht="12.75">
      <c r="A172" s="257">
        <v>26</v>
      </c>
      <c r="B172" s="258" t="s">
        <v>2576</v>
      </c>
      <c r="C172" s="259" t="s">
        <v>2577</v>
      </c>
      <c r="D172" s="260" t="s">
        <v>195</v>
      </c>
      <c r="E172" s="261">
        <v>4</v>
      </c>
      <c r="F172" s="261">
        <v>0</v>
      </c>
      <c r="G172" s="262">
        <f>E172*F172</f>
        <v>0</v>
      </c>
      <c r="H172" s="263">
        <v>0</v>
      </c>
      <c r="I172" s="264">
        <f>E172*H172</f>
        <v>0</v>
      </c>
      <c r="J172" s="263"/>
      <c r="K172" s="264">
        <f>E172*J172</f>
        <v>0</v>
      </c>
      <c r="O172" s="256">
        <v>2</v>
      </c>
      <c r="AA172" s="229">
        <v>12</v>
      </c>
      <c r="AB172" s="229">
        <v>0</v>
      </c>
      <c r="AC172" s="229">
        <v>24</v>
      </c>
      <c r="AZ172" s="229">
        <v>2</v>
      </c>
      <c r="BA172" s="229">
        <f>IF(AZ172=1,G172,0)</f>
        <v>0</v>
      </c>
      <c r="BB172" s="229">
        <f>IF(AZ172=2,G172,0)</f>
        <v>0</v>
      </c>
      <c r="BC172" s="229">
        <f>IF(AZ172=3,G172,0)</f>
        <v>0</v>
      </c>
      <c r="BD172" s="229">
        <f>IF(AZ172=4,G172,0)</f>
        <v>0</v>
      </c>
      <c r="BE172" s="229">
        <f>IF(AZ172=5,G172,0)</f>
        <v>0</v>
      </c>
      <c r="CA172" s="256">
        <v>12</v>
      </c>
      <c r="CB172" s="256">
        <v>0</v>
      </c>
    </row>
    <row r="173" spans="1:15" ht="21">
      <c r="A173" s="265"/>
      <c r="B173" s="266"/>
      <c r="C173" s="346" t="s">
        <v>2520</v>
      </c>
      <c r="D173" s="347"/>
      <c r="E173" s="347"/>
      <c r="F173" s="347"/>
      <c r="G173" s="348"/>
      <c r="I173" s="267"/>
      <c r="K173" s="267"/>
      <c r="L173" s="268" t="s">
        <v>2520</v>
      </c>
      <c r="O173" s="256">
        <v>3</v>
      </c>
    </row>
    <row r="174" spans="1:15" ht="12.75">
      <c r="A174" s="265"/>
      <c r="B174" s="266"/>
      <c r="C174" s="346"/>
      <c r="D174" s="347"/>
      <c r="E174" s="347"/>
      <c r="F174" s="347"/>
      <c r="G174" s="348"/>
      <c r="I174" s="267"/>
      <c r="K174" s="267"/>
      <c r="L174" s="268"/>
      <c r="O174" s="256">
        <v>3</v>
      </c>
    </row>
    <row r="175" spans="1:15" ht="12.75">
      <c r="A175" s="265"/>
      <c r="B175" s="266"/>
      <c r="C175" s="346" t="s">
        <v>2196</v>
      </c>
      <c r="D175" s="347"/>
      <c r="E175" s="347"/>
      <c r="F175" s="347"/>
      <c r="G175" s="348"/>
      <c r="I175" s="267"/>
      <c r="K175" s="267"/>
      <c r="L175" s="268" t="s">
        <v>2196</v>
      </c>
      <c r="O175" s="256">
        <v>3</v>
      </c>
    </row>
    <row r="176" spans="1:15" ht="12.75">
      <c r="A176" s="265"/>
      <c r="B176" s="269"/>
      <c r="C176" s="354" t="s">
        <v>779</v>
      </c>
      <c r="D176" s="355"/>
      <c r="E176" s="270">
        <v>2</v>
      </c>
      <c r="F176" s="271"/>
      <c r="G176" s="272"/>
      <c r="H176" s="273"/>
      <c r="I176" s="267"/>
      <c r="J176" s="274"/>
      <c r="K176" s="267"/>
      <c r="M176" s="268" t="s">
        <v>779</v>
      </c>
      <c r="O176" s="256"/>
    </row>
    <row r="177" spans="1:15" ht="12.75">
      <c r="A177" s="265"/>
      <c r="B177" s="269"/>
      <c r="C177" s="354" t="s">
        <v>2046</v>
      </c>
      <c r="D177" s="355"/>
      <c r="E177" s="270">
        <v>2</v>
      </c>
      <c r="F177" s="271"/>
      <c r="G177" s="272"/>
      <c r="H177" s="273"/>
      <c r="I177" s="267"/>
      <c r="J177" s="274"/>
      <c r="K177" s="267"/>
      <c r="M177" s="268" t="s">
        <v>2046</v>
      </c>
      <c r="O177" s="256"/>
    </row>
    <row r="178" spans="1:80" ht="12.75">
      <c r="A178" s="257">
        <v>27</v>
      </c>
      <c r="B178" s="258" t="s">
        <v>2578</v>
      </c>
      <c r="C178" s="259" t="s">
        <v>2579</v>
      </c>
      <c r="D178" s="260" t="s">
        <v>195</v>
      </c>
      <c r="E178" s="261">
        <v>8</v>
      </c>
      <c r="F178" s="261">
        <v>0</v>
      </c>
      <c r="G178" s="262">
        <f>E178*F178</f>
        <v>0</v>
      </c>
      <c r="H178" s="263">
        <v>0</v>
      </c>
      <c r="I178" s="264">
        <f>E178*H178</f>
        <v>0</v>
      </c>
      <c r="J178" s="263"/>
      <c r="K178" s="264">
        <f>E178*J178</f>
        <v>0</v>
      </c>
      <c r="O178" s="256">
        <v>2</v>
      </c>
      <c r="AA178" s="229">
        <v>12</v>
      </c>
      <c r="AB178" s="229">
        <v>0</v>
      </c>
      <c r="AC178" s="229">
        <v>25</v>
      </c>
      <c r="AZ178" s="229">
        <v>2</v>
      </c>
      <c r="BA178" s="229">
        <f>IF(AZ178=1,G178,0)</f>
        <v>0</v>
      </c>
      <c r="BB178" s="229">
        <f>IF(AZ178=2,G178,0)</f>
        <v>0</v>
      </c>
      <c r="BC178" s="229">
        <f>IF(AZ178=3,G178,0)</f>
        <v>0</v>
      </c>
      <c r="BD178" s="229">
        <f>IF(AZ178=4,G178,0)</f>
        <v>0</v>
      </c>
      <c r="BE178" s="229">
        <f>IF(AZ178=5,G178,0)</f>
        <v>0</v>
      </c>
      <c r="CA178" s="256">
        <v>12</v>
      </c>
      <c r="CB178" s="256">
        <v>0</v>
      </c>
    </row>
    <row r="179" spans="1:15" ht="21">
      <c r="A179" s="265"/>
      <c r="B179" s="266"/>
      <c r="C179" s="346" t="s">
        <v>2568</v>
      </c>
      <c r="D179" s="347"/>
      <c r="E179" s="347"/>
      <c r="F179" s="347"/>
      <c r="G179" s="348"/>
      <c r="I179" s="267"/>
      <c r="K179" s="267"/>
      <c r="L179" s="268" t="s">
        <v>2568</v>
      </c>
      <c r="O179" s="256">
        <v>3</v>
      </c>
    </row>
    <row r="180" spans="1:15" ht="12.75">
      <c r="A180" s="265"/>
      <c r="B180" s="266"/>
      <c r="C180" s="346"/>
      <c r="D180" s="347"/>
      <c r="E180" s="347"/>
      <c r="F180" s="347"/>
      <c r="G180" s="348"/>
      <c r="I180" s="267"/>
      <c r="K180" s="267"/>
      <c r="L180" s="268"/>
      <c r="O180" s="256">
        <v>3</v>
      </c>
    </row>
    <row r="181" spans="1:15" ht="12.75">
      <c r="A181" s="265"/>
      <c r="B181" s="266"/>
      <c r="C181" s="346" t="s">
        <v>2196</v>
      </c>
      <c r="D181" s="347"/>
      <c r="E181" s="347"/>
      <c r="F181" s="347"/>
      <c r="G181" s="348"/>
      <c r="I181" s="267"/>
      <c r="K181" s="267"/>
      <c r="L181" s="268" t="s">
        <v>2196</v>
      </c>
      <c r="O181" s="256">
        <v>3</v>
      </c>
    </row>
    <row r="182" spans="1:15" ht="12.75">
      <c r="A182" s="265"/>
      <c r="B182" s="269"/>
      <c r="C182" s="354" t="s">
        <v>1100</v>
      </c>
      <c r="D182" s="355"/>
      <c r="E182" s="270">
        <v>4</v>
      </c>
      <c r="F182" s="271"/>
      <c r="G182" s="272"/>
      <c r="H182" s="273"/>
      <c r="I182" s="267"/>
      <c r="J182" s="274"/>
      <c r="K182" s="267"/>
      <c r="M182" s="268" t="s">
        <v>1100</v>
      </c>
      <c r="O182" s="256"/>
    </row>
    <row r="183" spans="1:15" ht="12.75">
      <c r="A183" s="265"/>
      <c r="B183" s="269"/>
      <c r="C183" s="354" t="s">
        <v>1893</v>
      </c>
      <c r="D183" s="355"/>
      <c r="E183" s="270">
        <v>4</v>
      </c>
      <c r="F183" s="271"/>
      <c r="G183" s="272"/>
      <c r="H183" s="273"/>
      <c r="I183" s="267"/>
      <c r="J183" s="274"/>
      <c r="K183" s="267"/>
      <c r="M183" s="268" t="s">
        <v>1893</v>
      </c>
      <c r="O183" s="256"/>
    </row>
    <row r="184" spans="1:80" ht="12.75">
      <c r="A184" s="257">
        <v>28</v>
      </c>
      <c r="B184" s="258" t="s">
        <v>2580</v>
      </c>
      <c r="C184" s="259" t="s">
        <v>2581</v>
      </c>
      <c r="D184" s="260" t="s">
        <v>195</v>
      </c>
      <c r="E184" s="261">
        <v>1</v>
      </c>
      <c r="F184" s="261">
        <v>0</v>
      </c>
      <c r="G184" s="262">
        <f>E184*F184</f>
        <v>0</v>
      </c>
      <c r="H184" s="263">
        <v>0</v>
      </c>
      <c r="I184" s="264">
        <f>E184*H184</f>
        <v>0</v>
      </c>
      <c r="J184" s="263"/>
      <c r="K184" s="264">
        <f>E184*J184</f>
        <v>0</v>
      </c>
      <c r="O184" s="256">
        <v>2</v>
      </c>
      <c r="AA184" s="229">
        <v>12</v>
      </c>
      <c r="AB184" s="229">
        <v>0</v>
      </c>
      <c r="AC184" s="229">
        <v>39</v>
      </c>
      <c r="AZ184" s="229">
        <v>2</v>
      </c>
      <c r="BA184" s="229">
        <f>IF(AZ184=1,G184,0)</f>
        <v>0</v>
      </c>
      <c r="BB184" s="229">
        <f>IF(AZ184=2,G184,0)</f>
        <v>0</v>
      </c>
      <c r="BC184" s="229">
        <f>IF(AZ184=3,G184,0)</f>
        <v>0</v>
      </c>
      <c r="BD184" s="229">
        <f>IF(AZ184=4,G184,0)</f>
        <v>0</v>
      </c>
      <c r="BE184" s="229">
        <f>IF(AZ184=5,G184,0)</f>
        <v>0</v>
      </c>
      <c r="CA184" s="256">
        <v>12</v>
      </c>
      <c r="CB184" s="256">
        <v>0</v>
      </c>
    </row>
    <row r="185" spans="1:15" ht="21">
      <c r="A185" s="265"/>
      <c r="B185" s="266"/>
      <c r="C185" s="346" t="s">
        <v>2568</v>
      </c>
      <c r="D185" s="347"/>
      <c r="E185" s="347"/>
      <c r="F185" s="347"/>
      <c r="G185" s="348"/>
      <c r="I185" s="267"/>
      <c r="K185" s="267"/>
      <c r="L185" s="268" t="s">
        <v>2568</v>
      </c>
      <c r="O185" s="256">
        <v>3</v>
      </c>
    </row>
    <row r="186" spans="1:15" ht="12.75">
      <c r="A186" s="265"/>
      <c r="B186" s="266"/>
      <c r="C186" s="346"/>
      <c r="D186" s="347"/>
      <c r="E186" s="347"/>
      <c r="F186" s="347"/>
      <c r="G186" s="348"/>
      <c r="I186" s="267"/>
      <c r="K186" s="267"/>
      <c r="L186" s="268"/>
      <c r="O186" s="256">
        <v>3</v>
      </c>
    </row>
    <row r="187" spans="1:15" ht="12.75">
      <c r="A187" s="265"/>
      <c r="B187" s="266"/>
      <c r="C187" s="346" t="s">
        <v>2196</v>
      </c>
      <c r="D187" s="347"/>
      <c r="E187" s="347"/>
      <c r="F187" s="347"/>
      <c r="G187" s="348"/>
      <c r="I187" s="267"/>
      <c r="K187" s="267"/>
      <c r="L187" s="268" t="s">
        <v>2196</v>
      </c>
      <c r="O187" s="256">
        <v>3</v>
      </c>
    </row>
    <row r="188" spans="1:15" ht="12.75">
      <c r="A188" s="265"/>
      <c r="B188" s="269"/>
      <c r="C188" s="354" t="s">
        <v>1981</v>
      </c>
      <c r="D188" s="355"/>
      <c r="E188" s="270">
        <v>1</v>
      </c>
      <c r="F188" s="271"/>
      <c r="G188" s="272"/>
      <c r="H188" s="273"/>
      <c r="I188" s="267"/>
      <c r="J188" s="274"/>
      <c r="K188" s="267"/>
      <c r="M188" s="268" t="s">
        <v>1981</v>
      </c>
      <c r="O188" s="256"/>
    </row>
    <row r="189" spans="1:80" ht="12.75">
      <c r="A189" s="257">
        <v>29</v>
      </c>
      <c r="B189" s="258" t="s">
        <v>2580</v>
      </c>
      <c r="C189" s="259" t="s">
        <v>2582</v>
      </c>
      <c r="D189" s="260" t="s">
        <v>195</v>
      </c>
      <c r="E189" s="261">
        <v>1</v>
      </c>
      <c r="F189" s="261">
        <v>0</v>
      </c>
      <c r="G189" s="262">
        <f>E189*F189</f>
        <v>0</v>
      </c>
      <c r="H189" s="263">
        <v>0</v>
      </c>
      <c r="I189" s="264">
        <f>E189*H189</f>
        <v>0</v>
      </c>
      <c r="J189" s="263"/>
      <c r="K189" s="264">
        <f>E189*J189</f>
        <v>0</v>
      </c>
      <c r="O189" s="256">
        <v>2</v>
      </c>
      <c r="AA189" s="229">
        <v>12</v>
      </c>
      <c r="AB189" s="229">
        <v>0</v>
      </c>
      <c r="AC189" s="229">
        <v>28</v>
      </c>
      <c r="AZ189" s="229">
        <v>2</v>
      </c>
      <c r="BA189" s="229">
        <f>IF(AZ189=1,G189,0)</f>
        <v>0</v>
      </c>
      <c r="BB189" s="229">
        <f>IF(AZ189=2,G189,0)</f>
        <v>0</v>
      </c>
      <c r="BC189" s="229">
        <f>IF(AZ189=3,G189,0)</f>
        <v>0</v>
      </c>
      <c r="BD189" s="229">
        <f>IF(AZ189=4,G189,0)</f>
        <v>0</v>
      </c>
      <c r="BE189" s="229">
        <f>IF(AZ189=5,G189,0)</f>
        <v>0</v>
      </c>
      <c r="CA189" s="256">
        <v>12</v>
      </c>
      <c r="CB189" s="256">
        <v>0</v>
      </c>
    </row>
    <row r="190" spans="1:15" ht="12.75">
      <c r="A190" s="265"/>
      <c r="B190" s="266"/>
      <c r="C190" s="346" t="s">
        <v>2583</v>
      </c>
      <c r="D190" s="347"/>
      <c r="E190" s="347"/>
      <c r="F190" s="347"/>
      <c r="G190" s="348"/>
      <c r="I190" s="267"/>
      <c r="K190" s="267"/>
      <c r="L190" s="268" t="s">
        <v>2583</v>
      </c>
      <c r="O190" s="256">
        <v>3</v>
      </c>
    </row>
    <row r="191" spans="1:15" ht="12.75">
      <c r="A191" s="265"/>
      <c r="B191" s="266"/>
      <c r="C191" s="346"/>
      <c r="D191" s="347"/>
      <c r="E191" s="347"/>
      <c r="F191" s="347"/>
      <c r="G191" s="348"/>
      <c r="I191" s="267"/>
      <c r="K191" s="267"/>
      <c r="L191" s="268"/>
      <c r="O191" s="256">
        <v>3</v>
      </c>
    </row>
    <row r="192" spans="1:15" ht="12.75">
      <c r="A192" s="265"/>
      <c r="B192" s="266"/>
      <c r="C192" s="346" t="s">
        <v>2199</v>
      </c>
      <c r="D192" s="347"/>
      <c r="E192" s="347"/>
      <c r="F192" s="347"/>
      <c r="G192" s="348"/>
      <c r="I192" s="267"/>
      <c r="K192" s="267"/>
      <c r="L192" s="268" t="s">
        <v>2199</v>
      </c>
      <c r="O192" s="256">
        <v>3</v>
      </c>
    </row>
    <row r="193" spans="1:15" ht="12.75">
      <c r="A193" s="265"/>
      <c r="B193" s="266"/>
      <c r="C193" s="346" t="s">
        <v>2584</v>
      </c>
      <c r="D193" s="347"/>
      <c r="E193" s="347"/>
      <c r="F193" s="347"/>
      <c r="G193" s="348"/>
      <c r="I193" s="267"/>
      <c r="K193" s="267"/>
      <c r="L193" s="268" t="s">
        <v>2584</v>
      </c>
      <c r="O193" s="256">
        <v>3</v>
      </c>
    </row>
    <row r="194" spans="1:15" ht="12.75">
      <c r="A194" s="265"/>
      <c r="B194" s="269"/>
      <c r="C194" s="354" t="s">
        <v>230</v>
      </c>
      <c r="D194" s="355"/>
      <c r="E194" s="270">
        <v>1</v>
      </c>
      <c r="F194" s="271"/>
      <c r="G194" s="272"/>
      <c r="H194" s="273"/>
      <c r="I194" s="267"/>
      <c r="J194" s="274"/>
      <c r="K194" s="267"/>
      <c r="M194" s="268" t="s">
        <v>230</v>
      </c>
      <c r="O194" s="256"/>
    </row>
    <row r="195" spans="1:80" ht="12.75">
      <c r="A195" s="257">
        <v>30</v>
      </c>
      <c r="B195" s="258" t="s">
        <v>2585</v>
      </c>
      <c r="C195" s="259" t="s">
        <v>2586</v>
      </c>
      <c r="D195" s="260" t="s">
        <v>195</v>
      </c>
      <c r="E195" s="261">
        <v>2</v>
      </c>
      <c r="F195" s="261">
        <v>0</v>
      </c>
      <c r="G195" s="262">
        <f>E195*F195</f>
        <v>0</v>
      </c>
      <c r="H195" s="263">
        <v>0</v>
      </c>
      <c r="I195" s="264">
        <f>E195*H195</f>
        <v>0</v>
      </c>
      <c r="J195" s="263"/>
      <c r="K195" s="264">
        <f>E195*J195</f>
        <v>0</v>
      </c>
      <c r="O195" s="256">
        <v>2</v>
      </c>
      <c r="AA195" s="229">
        <v>12</v>
      </c>
      <c r="AB195" s="229">
        <v>0</v>
      </c>
      <c r="AC195" s="229">
        <v>29</v>
      </c>
      <c r="AZ195" s="229">
        <v>2</v>
      </c>
      <c r="BA195" s="229">
        <f>IF(AZ195=1,G195,0)</f>
        <v>0</v>
      </c>
      <c r="BB195" s="229">
        <f>IF(AZ195=2,G195,0)</f>
        <v>0</v>
      </c>
      <c r="BC195" s="229">
        <f>IF(AZ195=3,G195,0)</f>
        <v>0</v>
      </c>
      <c r="BD195" s="229">
        <f>IF(AZ195=4,G195,0)</f>
        <v>0</v>
      </c>
      <c r="BE195" s="229">
        <f>IF(AZ195=5,G195,0)</f>
        <v>0</v>
      </c>
      <c r="CA195" s="256">
        <v>12</v>
      </c>
      <c r="CB195" s="256">
        <v>0</v>
      </c>
    </row>
    <row r="196" spans="1:15" ht="12.75">
      <c r="A196" s="265"/>
      <c r="B196" s="266"/>
      <c r="C196" s="346" t="s">
        <v>2583</v>
      </c>
      <c r="D196" s="347"/>
      <c r="E196" s="347"/>
      <c r="F196" s="347"/>
      <c r="G196" s="348"/>
      <c r="I196" s="267"/>
      <c r="K196" s="267"/>
      <c r="L196" s="268" t="s">
        <v>2583</v>
      </c>
      <c r="O196" s="256">
        <v>3</v>
      </c>
    </row>
    <row r="197" spans="1:15" ht="12.75">
      <c r="A197" s="265"/>
      <c r="B197" s="266"/>
      <c r="C197" s="346"/>
      <c r="D197" s="347"/>
      <c r="E197" s="347"/>
      <c r="F197" s="347"/>
      <c r="G197" s="348"/>
      <c r="I197" s="267"/>
      <c r="K197" s="267"/>
      <c r="L197" s="268"/>
      <c r="O197" s="256">
        <v>3</v>
      </c>
    </row>
    <row r="198" spans="1:15" ht="12.75">
      <c r="A198" s="265"/>
      <c r="B198" s="266"/>
      <c r="C198" s="346" t="s">
        <v>2199</v>
      </c>
      <c r="D198" s="347"/>
      <c r="E198" s="347"/>
      <c r="F198" s="347"/>
      <c r="G198" s="348"/>
      <c r="I198" s="267"/>
      <c r="K198" s="267"/>
      <c r="L198" s="268" t="s">
        <v>2199</v>
      </c>
      <c r="O198" s="256">
        <v>3</v>
      </c>
    </row>
    <row r="199" spans="1:15" ht="12.75">
      <c r="A199" s="265"/>
      <c r="B199" s="266"/>
      <c r="C199" s="346" t="s">
        <v>2587</v>
      </c>
      <c r="D199" s="347"/>
      <c r="E199" s="347"/>
      <c r="F199" s="347"/>
      <c r="G199" s="348"/>
      <c r="I199" s="267"/>
      <c r="K199" s="267"/>
      <c r="L199" s="268" t="s">
        <v>2587</v>
      </c>
      <c r="O199" s="256">
        <v>3</v>
      </c>
    </row>
    <row r="200" spans="1:15" ht="12.75">
      <c r="A200" s="265"/>
      <c r="B200" s="269"/>
      <c r="C200" s="354" t="s">
        <v>230</v>
      </c>
      <c r="D200" s="355"/>
      <c r="E200" s="270">
        <v>1</v>
      </c>
      <c r="F200" s="271"/>
      <c r="G200" s="272"/>
      <c r="H200" s="273"/>
      <c r="I200" s="267"/>
      <c r="J200" s="274"/>
      <c r="K200" s="267"/>
      <c r="M200" s="268" t="s">
        <v>230</v>
      </c>
      <c r="O200" s="256"/>
    </row>
    <row r="201" spans="1:15" ht="12.75">
      <c r="A201" s="265"/>
      <c r="B201" s="269"/>
      <c r="C201" s="354" t="s">
        <v>1981</v>
      </c>
      <c r="D201" s="355"/>
      <c r="E201" s="270">
        <v>1</v>
      </c>
      <c r="F201" s="271"/>
      <c r="G201" s="272"/>
      <c r="H201" s="273"/>
      <c r="I201" s="267"/>
      <c r="J201" s="274"/>
      <c r="K201" s="267"/>
      <c r="M201" s="268" t="s">
        <v>1981</v>
      </c>
      <c r="O201" s="256"/>
    </row>
    <row r="202" spans="1:80" ht="12.75">
      <c r="A202" s="257">
        <v>31</v>
      </c>
      <c r="B202" s="258" t="s">
        <v>2588</v>
      </c>
      <c r="C202" s="259" t="s">
        <v>2589</v>
      </c>
      <c r="D202" s="260" t="s">
        <v>195</v>
      </c>
      <c r="E202" s="261">
        <v>2</v>
      </c>
      <c r="F202" s="261">
        <v>0</v>
      </c>
      <c r="G202" s="262">
        <f>E202*F202</f>
        <v>0</v>
      </c>
      <c r="H202" s="263">
        <v>0</v>
      </c>
      <c r="I202" s="264">
        <f>E202*H202</f>
        <v>0</v>
      </c>
      <c r="J202" s="263"/>
      <c r="K202" s="264">
        <f>E202*J202</f>
        <v>0</v>
      </c>
      <c r="O202" s="256">
        <v>2</v>
      </c>
      <c r="AA202" s="229">
        <v>12</v>
      </c>
      <c r="AB202" s="229">
        <v>0</v>
      </c>
      <c r="AC202" s="229">
        <v>30</v>
      </c>
      <c r="AZ202" s="229">
        <v>2</v>
      </c>
      <c r="BA202" s="229">
        <f>IF(AZ202=1,G202,0)</f>
        <v>0</v>
      </c>
      <c r="BB202" s="229">
        <f>IF(AZ202=2,G202,0)</f>
        <v>0</v>
      </c>
      <c r="BC202" s="229">
        <f>IF(AZ202=3,G202,0)</f>
        <v>0</v>
      </c>
      <c r="BD202" s="229">
        <f>IF(AZ202=4,G202,0)</f>
        <v>0</v>
      </c>
      <c r="BE202" s="229">
        <f>IF(AZ202=5,G202,0)</f>
        <v>0</v>
      </c>
      <c r="CA202" s="256">
        <v>12</v>
      </c>
      <c r="CB202" s="256">
        <v>0</v>
      </c>
    </row>
    <row r="203" spans="1:15" ht="12.75">
      <c r="A203" s="265"/>
      <c r="B203" s="266"/>
      <c r="C203" s="346" t="s">
        <v>2583</v>
      </c>
      <c r="D203" s="347"/>
      <c r="E203" s="347"/>
      <c r="F203" s="347"/>
      <c r="G203" s="348"/>
      <c r="I203" s="267"/>
      <c r="K203" s="267"/>
      <c r="L203" s="268" t="s">
        <v>2583</v>
      </c>
      <c r="O203" s="256">
        <v>3</v>
      </c>
    </row>
    <row r="204" spans="1:15" ht="12.75">
      <c r="A204" s="265"/>
      <c r="B204" s="266"/>
      <c r="C204" s="346"/>
      <c r="D204" s="347"/>
      <c r="E204" s="347"/>
      <c r="F204" s="347"/>
      <c r="G204" s="348"/>
      <c r="I204" s="267"/>
      <c r="K204" s="267"/>
      <c r="L204" s="268"/>
      <c r="O204" s="256">
        <v>3</v>
      </c>
    </row>
    <row r="205" spans="1:15" ht="12.75">
      <c r="A205" s="265"/>
      <c r="B205" s="266"/>
      <c r="C205" s="346" t="s">
        <v>2199</v>
      </c>
      <c r="D205" s="347"/>
      <c r="E205" s="347"/>
      <c r="F205" s="347"/>
      <c r="G205" s="348"/>
      <c r="I205" s="267"/>
      <c r="K205" s="267"/>
      <c r="L205" s="268" t="s">
        <v>2199</v>
      </c>
      <c r="O205" s="256">
        <v>3</v>
      </c>
    </row>
    <row r="206" spans="1:15" ht="12.75">
      <c r="A206" s="265"/>
      <c r="B206" s="266"/>
      <c r="C206" s="346" t="s">
        <v>2590</v>
      </c>
      <c r="D206" s="347"/>
      <c r="E206" s="347"/>
      <c r="F206" s="347"/>
      <c r="G206" s="348"/>
      <c r="I206" s="267"/>
      <c r="K206" s="267"/>
      <c r="L206" s="268" t="s">
        <v>2590</v>
      </c>
      <c r="O206" s="256">
        <v>3</v>
      </c>
    </row>
    <row r="207" spans="1:15" ht="12.75">
      <c r="A207" s="265"/>
      <c r="B207" s="269"/>
      <c r="C207" s="354" t="s">
        <v>230</v>
      </c>
      <c r="D207" s="355"/>
      <c r="E207" s="270">
        <v>1</v>
      </c>
      <c r="F207" s="271"/>
      <c r="G207" s="272"/>
      <c r="H207" s="273"/>
      <c r="I207" s="267"/>
      <c r="J207" s="274"/>
      <c r="K207" s="267"/>
      <c r="M207" s="268" t="s">
        <v>230</v>
      </c>
      <c r="O207" s="256"/>
    </row>
    <row r="208" spans="1:15" ht="12.75">
      <c r="A208" s="265"/>
      <c r="B208" s="269"/>
      <c r="C208" s="354" t="s">
        <v>1981</v>
      </c>
      <c r="D208" s="355"/>
      <c r="E208" s="270">
        <v>1</v>
      </c>
      <c r="F208" s="271"/>
      <c r="G208" s="272"/>
      <c r="H208" s="273"/>
      <c r="I208" s="267"/>
      <c r="J208" s="274"/>
      <c r="K208" s="267"/>
      <c r="M208" s="268" t="s">
        <v>1981</v>
      </c>
      <c r="O208" s="256"/>
    </row>
    <row r="209" spans="1:80" ht="20.4">
      <c r="A209" s="257">
        <v>32</v>
      </c>
      <c r="B209" s="258" t="s">
        <v>2591</v>
      </c>
      <c r="C209" s="259" t="s">
        <v>2592</v>
      </c>
      <c r="D209" s="260" t="s">
        <v>195</v>
      </c>
      <c r="E209" s="261">
        <v>2</v>
      </c>
      <c r="F209" s="261">
        <v>0</v>
      </c>
      <c r="G209" s="262">
        <f>E209*F209</f>
        <v>0</v>
      </c>
      <c r="H209" s="263">
        <v>0</v>
      </c>
      <c r="I209" s="264">
        <f>E209*H209</f>
        <v>0</v>
      </c>
      <c r="J209" s="263"/>
      <c r="K209" s="264">
        <f>E209*J209</f>
        <v>0</v>
      </c>
      <c r="O209" s="256">
        <v>2</v>
      </c>
      <c r="AA209" s="229">
        <v>12</v>
      </c>
      <c r="AB209" s="229">
        <v>0</v>
      </c>
      <c r="AC209" s="229">
        <v>31</v>
      </c>
      <c r="AZ209" s="229">
        <v>2</v>
      </c>
      <c r="BA209" s="229">
        <f>IF(AZ209=1,G209,0)</f>
        <v>0</v>
      </c>
      <c r="BB209" s="229">
        <f>IF(AZ209=2,G209,0)</f>
        <v>0</v>
      </c>
      <c r="BC209" s="229">
        <f>IF(AZ209=3,G209,0)</f>
        <v>0</v>
      </c>
      <c r="BD209" s="229">
        <f>IF(AZ209=4,G209,0)</f>
        <v>0</v>
      </c>
      <c r="BE209" s="229">
        <f>IF(AZ209=5,G209,0)</f>
        <v>0</v>
      </c>
      <c r="CA209" s="256">
        <v>12</v>
      </c>
      <c r="CB209" s="256">
        <v>0</v>
      </c>
    </row>
    <row r="210" spans="1:15" ht="12.75">
      <c r="A210" s="265"/>
      <c r="B210" s="266"/>
      <c r="C210" s="346" t="s">
        <v>2583</v>
      </c>
      <c r="D210" s="347"/>
      <c r="E210" s="347"/>
      <c r="F210" s="347"/>
      <c r="G210" s="348"/>
      <c r="I210" s="267"/>
      <c r="K210" s="267"/>
      <c r="L210" s="268" t="s">
        <v>2583</v>
      </c>
      <c r="O210" s="256">
        <v>3</v>
      </c>
    </row>
    <row r="211" spans="1:15" ht="12.75">
      <c r="A211" s="265"/>
      <c r="B211" s="266"/>
      <c r="C211" s="346"/>
      <c r="D211" s="347"/>
      <c r="E211" s="347"/>
      <c r="F211" s="347"/>
      <c r="G211" s="348"/>
      <c r="I211" s="267"/>
      <c r="K211" s="267"/>
      <c r="L211" s="268"/>
      <c r="O211" s="256">
        <v>3</v>
      </c>
    </row>
    <row r="212" spans="1:15" ht="12.75">
      <c r="A212" s="265"/>
      <c r="B212" s="266"/>
      <c r="C212" s="346" t="s">
        <v>2199</v>
      </c>
      <c r="D212" s="347"/>
      <c r="E212" s="347"/>
      <c r="F212" s="347"/>
      <c r="G212" s="348"/>
      <c r="I212" s="267"/>
      <c r="K212" s="267"/>
      <c r="L212" s="268" t="s">
        <v>2199</v>
      </c>
      <c r="O212" s="256">
        <v>3</v>
      </c>
    </row>
    <row r="213" spans="1:15" ht="12.75">
      <c r="A213" s="265"/>
      <c r="B213" s="266"/>
      <c r="C213" s="346" t="s">
        <v>2593</v>
      </c>
      <c r="D213" s="347"/>
      <c r="E213" s="347"/>
      <c r="F213" s="347"/>
      <c r="G213" s="348"/>
      <c r="I213" s="267"/>
      <c r="K213" s="267"/>
      <c r="L213" s="268" t="s">
        <v>2593</v>
      </c>
      <c r="O213" s="256">
        <v>3</v>
      </c>
    </row>
    <row r="214" spans="1:15" ht="12.75">
      <c r="A214" s="265"/>
      <c r="B214" s="269"/>
      <c r="C214" s="354" t="s">
        <v>230</v>
      </c>
      <c r="D214" s="355"/>
      <c r="E214" s="270">
        <v>1</v>
      </c>
      <c r="F214" s="271"/>
      <c r="G214" s="272"/>
      <c r="H214" s="273"/>
      <c r="I214" s="267"/>
      <c r="J214" s="274"/>
      <c r="K214" s="267"/>
      <c r="M214" s="268" t="s">
        <v>230</v>
      </c>
      <c r="O214" s="256"/>
    </row>
    <row r="215" spans="1:15" ht="12.75">
      <c r="A215" s="265"/>
      <c r="B215" s="269"/>
      <c r="C215" s="354" t="s">
        <v>1981</v>
      </c>
      <c r="D215" s="355"/>
      <c r="E215" s="270">
        <v>1</v>
      </c>
      <c r="F215" s="271"/>
      <c r="G215" s="272"/>
      <c r="H215" s="273"/>
      <c r="I215" s="267"/>
      <c r="J215" s="274"/>
      <c r="K215" s="267"/>
      <c r="M215" s="268" t="s">
        <v>1981</v>
      </c>
      <c r="O215" s="256"/>
    </row>
    <row r="216" spans="1:80" ht="12.75">
      <c r="A216" s="257">
        <v>33</v>
      </c>
      <c r="B216" s="258" t="s">
        <v>2594</v>
      </c>
      <c r="C216" s="259" t="s">
        <v>2595</v>
      </c>
      <c r="D216" s="260" t="s">
        <v>195</v>
      </c>
      <c r="E216" s="261">
        <v>2</v>
      </c>
      <c r="F216" s="261">
        <v>0</v>
      </c>
      <c r="G216" s="262">
        <f>E216*F216</f>
        <v>0</v>
      </c>
      <c r="H216" s="263">
        <v>0</v>
      </c>
      <c r="I216" s="264">
        <f>E216*H216</f>
        <v>0</v>
      </c>
      <c r="J216" s="263"/>
      <c r="K216" s="264">
        <f>E216*J216</f>
        <v>0</v>
      </c>
      <c r="O216" s="256">
        <v>2</v>
      </c>
      <c r="AA216" s="229">
        <v>12</v>
      </c>
      <c r="AB216" s="229">
        <v>0</v>
      </c>
      <c r="AC216" s="229">
        <v>32</v>
      </c>
      <c r="AZ216" s="229">
        <v>2</v>
      </c>
      <c r="BA216" s="229">
        <f>IF(AZ216=1,G216,0)</f>
        <v>0</v>
      </c>
      <c r="BB216" s="229">
        <f>IF(AZ216=2,G216,0)</f>
        <v>0</v>
      </c>
      <c r="BC216" s="229">
        <f>IF(AZ216=3,G216,0)</f>
        <v>0</v>
      </c>
      <c r="BD216" s="229">
        <f>IF(AZ216=4,G216,0)</f>
        <v>0</v>
      </c>
      <c r="BE216" s="229">
        <f>IF(AZ216=5,G216,0)</f>
        <v>0</v>
      </c>
      <c r="CA216" s="256">
        <v>12</v>
      </c>
      <c r="CB216" s="256">
        <v>0</v>
      </c>
    </row>
    <row r="217" spans="1:15" ht="12.75">
      <c r="A217" s="265"/>
      <c r="B217" s="266"/>
      <c r="C217" s="346" t="s">
        <v>2583</v>
      </c>
      <c r="D217" s="347"/>
      <c r="E217" s="347"/>
      <c r="F217" s="347"/>
      <c r="G217" s="348"/>
      <c r="I217" s="267"/>
      <c r="K217" s="267"/>
      <c r="L217" s="268" t="s">
        <v>2583</v>
      </c>
      <c r="O217" s="256">
        <v>3</v>
      </c>
    </row>
    <row r="218" spans="1:15" ht="12.75">
      <c r="A218" s="265"/>
      <c r="B218" s="266"/>
      <c r="C218" s="346"/>
      <c r="D218" s="347"/>
      <c r="E218" s="347"/>
      <c r="F218" s="347"/>
      <c r="G218" s="348"/>
      <c r="I218" s="267"/>
      <c r="K218" s="267"/>
      <c r="L218" s="268"/>
      <c r="O218" s="256">
        <v>3</v>
      </c>
    </row>
    <row r="219" spans="1:15" ht="12.75">
      <c r="A219" s="265"/>
      <c r="B219" s="266"/>
      <c r="C219" s="346" t="s">
        <v>2199</v>
      </c>
      <c r="D219" s="347"/>
      <c r="E219" s="347"/>
      <c r="F219" s="347"/>
      <c r="G219" s="348"/>
      <c r="I219" s="267"/>
      <c r="K219" s="267"/>
      <c r="L219" s="268" t="s">
        <v>2199</v>
      </c>
      <c r="O219" s="256">
        <v>3</v>
      </c>
    </row>
    <row r="220" spans="1:15" ht="12.75">
      <c r="A220" s="265"/>
      <c r="B220" s="266"/>
      <c r="C220" s="346" t="s">
        <v>2596</v>
      </c>
      <c r="D220" s="347"/>
      <c r="E220" s="347"/>
      <c r="F220" s="347"/>
      <c r="G220" s="348"/>
      <c r="I220" s="267"/>
      <c r="K220" s="267"/>
      <c r="L220" s="268" t="s">
        <v>2596</v>
      </c>
      <c r="O220" s="256">
        <v>3</v>
      </c>
    </row>
    <row r="221" spans="1:15" ht="12.75">
      <c r="A221" s="265"/>
      <c r="B221" s="269"/>
      <c r="C221" s="354" t="s">
        <v>230</v>
      </c>
      <c r="D221" s="355"/>
      <c r="E221" s="270">
        <v>1</v>
      </c>
      <c r="F221" s="271"/>
      <c r="G221" s="272"/>
      <c r="H221" s="273"/>
      <c r="I221" s="267"/>
      <c r="J221" s="274"/>
      <c r="K221" s="267"/>
      <c r="M221" s="268" t="s">
        <v>230</v>
      </c>
      <c r="O221" s="256"/>
    </row>
    <row r="222" spans="1:15" ht="12.75">
      <c r="A222" s="265"/>
      <c r="B222" s="269"/>
      <c r="C222" s="354" t="s">
        <v>1981</v>
      </c>
      <c r="D222" s="355"/>
      <c r="E222" s="270">
        <v>1</v>
      </c>
      <c r="F222" s="271"/>
      <c r="G222" s="272"/>
      <c r="H222" s="273"/>
      <c r="I222" s="267"/>
      <c r="J222" s="274"/>
      <c r="K222" s="267"/>
      <c r="M222" s="268" t="s">
        <v>1981</v>
      </c>
      <c r="O222" s="256"/>
    </row>
    <row r="223" spans="1:80" ht="12.75">
      <c r="A223" s="257">
        <v>34</v>
      </c>
      <c r="B223" s="258" t="s">
        <v>2597</v>
      </c>
      <c r="C223" s="259" t="s">
        <v>2598</v>
      </c>
      <c r="D223" s="260" t="s">
        <v>195</v>
      </c>
      <c r="E223" s="261">
        <v>2</v>
      </c>
      <c r="F223" s="261">
        <v>0</v>
      </c>
      <c r="G223" s="262">
        <f>E223*F223</f>
        <v>0</v>
      </c>
      <c r="H223" s="263">
        <v>0</v>
      </c>
      <c r="I223" s="264">
        <f>E223*H223</f>
        <v>0</v>
      </c>
      <c r="J223" s="263"/>
      <c r="K223" s="264">
        <f>E223*J223</f>
        <v>0</v>
      </c>
      <c r="O223" s="256">
        <v>2</v>
      </c>
      <c r="AA223" s="229">
        <v>12</v>
      </c>
      <c r="AB223" s="229">
        <v>0</v>
      </c>
      <c r="AC223" s="229">
        <v>33</v>
      </c>
      <c r="AZ223" s="229">
        <v>2</v>
      </c>
      <c r="BA223" s="229">
        <f>IF(AZ223=1,G223,0)</f>
        <v>0</v>
      </c>
      <c r="BB223" s="229">
        <f>IF(AZ223=2,G223,0)</f>
        <v>0</v>
      </c>
      <c r="BC223" s="229">
        <f>IF(AZ223=3,G223,0)</f>
        <v>0</v>
      </c>
      <c r="BD223" s="229">
        <f>IF(AZ223=4,G223,0)</f>
        <v>0</v>
      </c>
      <c r="BE223" s="229">
        <f>IF(AZ223=5,G223,0)</f>
        <v>0</v>
      </c>
      <c r="CA223" s="256">
        <v>12</v>
      </c>
      <c r="CB223" s="256">
        <v>0</v>
      </c>
    </row>
    <row r="224" spans="1:15" ht="12.75">
      <c r="A224" s="265"/>
      <c r="B224" s="266"/>
      <c r="C224" s="346" t="s">
        <v>2583</v>
      </c>
      <c r="D224" s="347"/>
      <c r="E224" s="347"/>
      <c r="F224" s="347"/>
      <c r="G224" s="348"/>
      <c r="I224" s="267"/>
      <c r="K224" s="267"/>
      <c r="L224" s="268" t="s">
        <v>2583</v>
      </c>
      <c r="O224" s="256">
        <v>3</v>
      </c>
    </row>
    <row r="225" spans="1:15" ht="12.75">
      <c r="A225" s="265"/>
      <c r="B225" s="266"/>
      <c r="C225" s="346"/>
      <c r="D225" s="347"/>
      <c r="E225" s="347"/>
      <c r="F225" s="347"/>
      <c r="G225" s="348"/>
      <c r="I225" s="267"/>
      <c r="K225" s="267"/>
      <c r="L225" s="268"/>
      <c r="O225" s="256">
        <v>3</v>
      </c>
    </row>
    <row r="226" spans="1:15" ht="12.75">
      <c r="A226" s="265"/>
      <c r="B226" s="266"/>
      <c r="C226" s="346" t="s">
        <v>2199</v>
      </c>
      <c r="D226" s="347"/>
      <c r="E226" s="347"/>
      <c r="F226" s="347"/>
      <c r="G226" s="348"/>
      <c r="I226" s="267"/>
      <c r="K226" s="267"/>
      <c r="L226" s="268" t="s">
        <v>2199</v>
      </c>
      <c r="O226" s="256">
        <v>3</v>
      </c>
    </row>
    <row r="227" spans="1:15" ht="12.75">
      <c r="A227" s="265"/>
      <c r="B227" s="266"/>
      <c r="C227" s="346" t="s">
        <v>2599</v>
      </c>
      <c r="D227" s="347"/>
      <c r="E227" s="347"/>
      <c r="F227" s="347"/>
      <c r="G227" s="348"/>
      <c r="I227" s="267"/>
      <c r="K227" s="267"/>
      <c r="L227" s="268" t="s">
        <v>2599</v>
      </c>
      <c r="O227" s="256">
        <v>3</v>
      </c>
    </row>
    <row r="228" spans="1:15" ht="12.75">
      <c r="A228" s="265"/>
      <c r="B228" s="269"/>
      <c r="C228" s="354" t="s">
        <v>230</v>
      </c>
      <c r="D228" s="355"/>
      <c r="E228" s="270">
        <v>1</v>
      </c>
      <c r="F228" s="271"/>
      <c r="G228" s="272"/>
      <c r="H228" s="273"/>
      <c r="I228" s="267"/>
      <c r="J228" s="274"/>
      <c r="K228" s="267"/>
      <c r="M228" s="268" t="s">
        <v>230</v>
      </c>
      <c r="O228" s="256"/>
    </row>
    <row r="229" spans="1:15" ht="12.75">
      <c r="A229" s="265"/>
      <c r="B229" s="269"/>
      <c r="C229" s="354" t="s">
        <v>1981</v>
      </c>
      <c r="D229" s="355"/>
      <c r="E229" s="270">
        <v>1</v>
      </c>
      <c r="F229" s="271"/>
      <c r="G229" s="272"/>
      <c r="H229" s="273"/>
      <c r="I229" s="267"/>
      <c r="J229" s="274"/>
      <c r="K229" s="267"/>
      <c r="M229" s="268" t="s">
        <v>1981</v>
      </c>
      <c r="O229" s="256"/>
    </row>
    <row r="230" spans="1:80" ht="12.75">
      <c r="A230" s="257">
        <v>35</v>
      </c>
      <c r="B230" s="258" t="s">
        <v>2600</v>
      </c>
      <c r="C230" s="259" t="s">
        <v>2601</v>
      </c>
      <c r="D230" s="260" t="s">
        <v>195</v>
      </c>
      <c r="E230" s="261">
        <v>4</v>
      </c>
      <c r="F230" s="261">
        <v>0</v>
      </c>
      <c r="G230" s="262">
        <f>E230*F230</f>
        <v>0</v>
      </c>
      <c r="H230" s="263">
        <v>0</v>
      </c>
      <c r="I230" s="264">
        <f>E230*H230</f>
        <v>0</v>
      </c>
      <c r="J230" s="263"/>
      <c r="K230" s="264">
        <f>E230*J230</f>
        <v>0</v>
      </c>
      <c r="O230" s="256">
        <v>2</v>
      </c>
      <c r="AA230" s="229">
        <v>12</v>
      </c>
      <c r="AB230" s="229">
        <v>0</v>
      </c>
      <c r="AC230" s="229">
        <v>34</v>
      </c>
      <c r="AZ230" s="229">
        <v>2</v>
      </c>
      <c r="BA230" s="229">
        <f>IF(AZ230=1,G230,0)</f>
        <v>0</v>
      </c>
      <c r="BB230" s="229">
        <f>IF(AZ230=2,G230,0)</f>
        <v>0</v>
      </c>
      <c r="BC230" s="229">
        <f>IF(AZ230=3,G230,0)</f>
        <v>0</v>
      </c>
      <c r="BD230" s="229">
        <f>IF(AZ230=4,G230,0)</f>
        <v>0</v>
      </c>
      <c r="BE230" s="229">
        <f>IF(AZ230=5,G230,0)</f>
        <v>0</v>
      </c>
      <c r="CA230" s="256">
        <v>12</v>
      </c>
      <c r="CB230" s="256">
        <v>0</v>
      </c>
    </row>
    <row r="231" spans="1:15" ht="21">
      <c r="A231" s="265"/>
      <c r="B231" s="266"/>
      <c r="C231" s="346" t="s">
        <v>2520</v>
      </c>
      <c r="D231" s="347"/>
      <c r="E231" s="347"/>
      <c r="F231" s="347"/>
      <c r="G231" s="348"/>
      <c r="I231" s="267"/>
      <c r="K231" s="267"/>
      <c r="L231" s="268" t="s">
        <v>2520</v>
      </c>
      <c r="O231" s="256">
        <v>3</v>
      </c>
    </row>
    <row r="232" spans="1:15" ht="12.75">
      <c r="A232" s="265"/>
      <c r="B232" s="266"/>
      <c r="C232" s="346"/>
      <c r="D232" s="347"/>
      <c r="E232" s="347"/>
      <c r="F232" s="347"/>
      <c r="G232" s="348"/>
      <c r="I232" s="267"/>
      <c r="K232" s="267"/>
      <c r="L232" s="268"/>
      <c r="O232" s="256">
        <v>3</v>
      </c>
    </row>
    <row r="233" spans="1:15" ht="12.75">
      <c r="A233" s="265"/>
      <c r="B233" s="266"/>
      <c r="C233" s="346" t="s">
        <v>2196</v>
      </c>
      <c r="D233" s="347"/>
      <c r="E233" s="347"/>
      <c r="F233" s="347"/>
      <c r="G233" s="348"/>
      <c r="I233" s="267"/>
      <c r="K233" s="267"/>
      <c r="L233" s="268" t="s">
        <v>2196</v>
      </c>
      <c r="O233" s="256">
        <v>3</v>
      </c>
    </row>
    <row r="234" spans="1:15" ht="12.75">
      <c r="A234" s="265"/>
      <c r="B234" s="269"/>
      <c r="C234" s="354" t="s">
        <v>779</v>
      </c>
      <c r="D234" s="355"/>
      <c r="E234" s="270">
        <v>2</v>
      </c>
      <c r="F234" s="271"/>
      <c r="G234" s="272"/>
      <c r="H234" s="273"/>
      <c r="I234" s="267"/>
      <c r="J234" s="274"/>
      <c r="K234" s="267"/>
      <c r="M234" s="268" t="s">
        <v>779</v>
      </c>
      <c r="O234" s="256"/>
    </row>
    <row r="235" spans="1:15" ht="12.75">
      <c r="A235" s="265"/>
      <c r="B235" s="269"/>
      <c r="C235" s="354" t="s">
        <v>2046</v>
      </c>
      <c r="D235" s="355"/>
      <c r="E235" s="270">
        <v>2</v>
      </c>
      <c r="F235" s="271"/>
      <c r="G235" s="272"/>
      <c r="H235" s="273"/>
      <c r="I235" s="267"/>
      <c r="J235" s="274"/>
      <c r="K235" s="267"/>
      <c r="M235" s="268" t="s">
        <v>2046</v>
      </c>
      <c r="O235" s="256"/>
    </row>
    <row r="236" spans="1:80" ht="12.75">
      <c r="A236" s="257">
        <v>36</v>
      </c>
      <c r="B236" s="258" t="s">
        <v>2602</v>
      </c>
      <c r="C236" s="259" t="s">
        <v>2603</v>
      </c>
      <c r="D236" s="260" t="s">
        <v>195</v>
      </c>
      <c r="E236" s="261">
        <v>18</v>
      </c>
      <c r="F236" s="261">
        <v>0</v>
      </c>
      <c r="G236" s="262">
        <f>E236*F236</f>
        <v>0</v>
      </c>
      <c r="H236" s="263">
        <v>0</v>
      </c>
      <c r="I236" s="264">
        <f>E236*H236</f>
        <v>0</v>
      </c>
      <c r="J236" s="263"/>
      <c r="K236" s="264">
        <f>E236*J236</f>
        <v>0</v>
      </c>
      <c r="O236" s="256">
        <v>2</v>
      </c>
      <c r="AA236" s="229">
        <v>12</v>
      </c>
      <c r="AB236" s="229">
        <v>0</v>
      </c>
      <c r="AC236" s="229">
        <v>35</v>
      </c>
      <c r="AZ236" s="229">
        <v>2</v>
      </c>
      <c r="BA236" s="229">
        <f>IF(AZ236=1,G236,0)</f>
        <v>0</v>
      </c>
      <c r="BB236" s="229">
        <f>IF(AZ236=2,G236,0)</f>
        <v>0</v>
      </c>
      <c r="BC236" s="229">
        <f>IF(AZ236=3,G236,0)</f>
        <v>0</v>
      </c>
      <c r="BD236" s="229">
        <f>IF(AZ236=4,G236,0)</f>
        <v>0</v>
      </c>
      <c r="BE236" s="229">
        <f>IF(AZ236=5,G236,0)</f>
        <v>0</v>
      </c>
      <c r="CA236" s="256">
        <v>12</v>
      </c>
      <c r="CB236" s="256">
        <v>0</v>
      </c>
    </row>
    <row r="237" spans="1:15" ht="12.75">
      <c r="A237" s="265"/>
      <c r="B237" s="266"/>
      <c r="C237" s="346" t="s">
        <v>2604</v>
      </c>
      <c r="D237" s="347"/>
      <c r="E237" s="347"/>
      <c r="F237" s="347"/>
      <c r="G237" s="348"/>
      <c r="I237" s="267"/>
      <c r="K237" s="267"/>
      <c r="L237" s="268" t="s">
        <v>2604</v>
      </c>
      <c r="O237" s="256">
        <v>3</v>
      </c>
    </row>
    <row r="238" spans="1:15" ht="12.75">
      <c r="A238" s="265"/>
      <c r="B238" s="266"/>
      <c r="C238" s="346"/>
      <c r="D238" s="347"/>
      <c r="E238" s="347"/>
      <c r="F238" s="347"/>
      <c r="G238" s="348"/>
      <c r="I238" s="267"/>
      <c r="K238" s="267"/>
      <c r="L238" s="268"/>
      <c r="O238" s="256">
        <v>3</v>
      </c>
    </row>
    <row r="239" spans="1:15" ht="12.75">
      <c r="A239" s="265"/>
      <c r="B239" s="266"/>
      <c r="C239" s="346" t="s">
        <v>2196</v>
      </c>
      <c r="D239" s="347"/>
      <c r="E239" s="347"/>
      <c r="F239" s="347"/>
      <c r="G239" s="348"/>
      <c r="I239" s="267"/>
      <c r="K239" s="267"/>
      <c r="L239" s="268" t="s">
        <v>2196</v>
      </c>
      <c r="O239" s="256">
        <v>3</v>
      </c>
    </row>
    <row r="240" spans="1:15" ht="12.75">
      <c r="A240" s="265"/>
      <c r="B240" s="269"/>
      <c r="C240" s="354" t="s">
        <v>2605</v>
      </c>
      <c r="D240" s="355"/>
      <c r="E240" s="270">
        <v>9</v>
      </c>
      <c r="F240" s="271"/>
      <c r="G240" s="272"/>
      <c r="H240" s="273"/>
      <c r="I240" s="267"/>
      <c r="J240" s="274"/>
      <c r="K240" s="267"/>
      <c r="M240" s="268" t="s">
        <v>2605</v>
      </c>
      <c r="O240" s="256"/>
    </row>
    <row r="241" spans="1:15" ht="12.75">
      <c r="A241" s="265"/>
      <c r="B241" s="269"/>
      <c r="C241" s="354" t="s">
        <v>2606</v>
      </c>
      <c r="D241" s="355"/>
      <c r="E241" s="270">
        <v>9</v>
      </c>
      <c r="F241" s="271"/>
      <c r="G241" s="272"/>
      <c r="H241" s="273"/>
      <c r="I241" s="267"/>
      <c r="J241" s="274"/>
      <c r="K241" s="267"/>
      <c r="M241" s="268" t="s">
        <v>2606</v>
      </c>
      <c r="O241" s="256"/>
    </row>
    <row r="242" spans="1:80" ht="12.75">
      <c r="A242" s="257">
        <v>37</v>
      </c>
      <c r="B242" s="258" t="s">
        <v>2607</v>
      </c>
      <c r="C242" s="259" t="s">
        <v>2608</v>
      </c>
      <c r="D242" s="260" t="s">
        <v>195</v>
      </c>
      <c r="E242" s="261">
        <v>2</v>
      </c>
      <c r="F242" s="261">
        <v>0</v>
      </c>
      <c r="G242" s="262">
        <f>E242*F242</f>
        <v>0</v>
      </c>
      <c r="H242" s="263">
        <v>0</v>
      </c>
      <c r="I242" s="264">
        <f>E242*H242</f>
        <v>0</v>
      </c>
      <c r="J242" s="263"/>
      <c r="K242" s="264">
        <f>E242*J242</f>
        <v>0</v>
      </c>
      <c r="O242" s="256">
        <v>2</v>
      </c>
      <c r="AA242" s="229">
        <v>12</v>
      </c>
      <c r="AB242" s="229">
        <v>0</v>
      </c>
      <c r="AC242" s="229">
        <v>36</v>
      </c>
      <c r="AZ242" s="229">
        <v>2</v>
      </c>
      <c r="BA242" s="229">
        <f>IF(AZ242=1,G242,0)</f>
        <v>0</v>
      </c>
      <c r="BB242" s="229">
        <f>IF(AZ242=2,G242,0)</f>
        <v>0</v>
      </c>
      <c r="BC242" s="229">
        <f>IF(AZ242=3,G242,0)</f>
        <v>0</v>
      </c>
      <c r="BD242" s="229">
        <f>IF(AZ242=4,G242,0)</f>
        <v>0</v>
      </c>
      <c r="BE242" s="229">
        <f>IF(AZ242=5,G242,0)</f>
        <v>0</v>
      </c>
      <c r="CA242" s="256">
        <v>12</v>
      </c>
      <c r="CB242" s="256">
        <v>0</v>
      </c>
    </row>
    <row r="243" spans="1:15" ht="21">
      <c r="A243" s="265"/>
      <c r="B243" s="266"/>
      <c r="C243" s="346" t="s">
        <v>2538</v>
      </c>
      <c r="D243" s="347"/>
      <c r="E243" s="347"/>
      <c r="F243" s="347"/>
      <c r="G243" s="348"/>
      <c r="I243" s="267"/>
      <c r="K243" s="267"/>
      <c r="L243" s="268" t="s">
        <v>2538</v>
      </c>
      <c r="O243" s="256">
        <v>3</v>
      </c>
    </row>
    <row r="244" spans="1:15" ht="12.75">
      <c r="A244" s="265"/>
      <c r="B244" s="266"/>
      <c r="C244" s="346"/>
      <c r="D244" s="347"/>
      <c r="E244" s="347"/>
      <c r="F244" s="347"/>
      <c r="G244" s="348"/>
      <c r="I244" s="267"/>
      <c r="K244" s="267"/>
      <c r="L244" s="268"/>
      <c r="O244" s="256">
        <v>3</v>
      </c>
    </row>
    <row r="245" spans="1:15" ht="12.75">
      <c r="A245" s="265"/>
      <c r="B245" s="266"/>
      <c r="C245" s="346" t="s">
        <v>2196</v>
      </c>
      <c r="D245" s="347"/>
      <c r="E245" s="347"/>
      <c r="F245" s="347"/>
      <c r="G245" s="348"/>
      <c r="I245" s="267"/>
      <c r="K245" s="267"/>
      <c r="L245" s="268" t="s">
        <v>2196</v>
      </c>
      <c r="O245" s="256">
        <v>3</v>
      </c>
    </row>
    <row r="246" spans="1:15" ht="12.75">
      <c r="A246" s="265"/>
      <c r="B246" s="269"/>
      <c r="C246" s="354" t="s">
        <v>779</v>
      </c>
      <c r="D246" s="355"/>
      <c r="E246" s="270">
        <v>2</v>
      </c>
      <c r="F246" s="271"/>
      <c r="G246" s="272"/>
      <c r="H246" s="273"/>
      <c r="I246" s="267"/>
      <c r="J246" s="274"/>
      <c r="K246" s="267"/>
      <c r="M246" s="268" t="s">
        <v>779</v>
      </c>
      <c r="O246" s="256"/>
    </row>
    <row r="247" spans="1:80" ht="12.75">
      <c r="A247" s="257">
        <v>38</v>
      </c>
      <c r="B247" s="258" t="s">
        <v>2609</v>
      </c>
      <c r="C247" s="259" t="s">
        <v>2610</v>
      </c>
      <c r="D247" s="260" t="s">
        <v>195</v>
      </c>
      <c r="E247" s="261">
        <v>2</v>
      </c>
      <c r="F247" s="261">
        <v>0</v>
      </c>
      <c r="G247" s="262">
        <f>E247*F247</f>
        <v>0</v>
      </c>
      <c r="H247" s="263">
        <v>0</v>
      </c>
      <c r="I247" s="264">
        <f>E247*H247</f>
        <v>0</v>
      </c>
      <c r="J247" s="263"/>
      <c r="K247" s="264">
        <f>E247*J247</f>
        <v>0</v>
      </c>
      <c r="O247" s="256">
        <v>2</v>
      </c>
      <c r="AA247" s="229">
        <v>12</v>
      </c>
      <c r="AB247" s="229">
        <v>0</v>
      </c>
      <c r="AC247" s="229">
        <v>38</v>
      </c>
      <c r="AZ247" s="229">
        <v>2</v>
      </c>
      <c r="BA247" s="229">
        <f>IF(AZ247=1,G247,0)</f>
        <v>0</v>
      </c>
      <c r="BB247" s="229">
        <f>IF(AZ247=2,G247,0)</f>
        <v>0</v>
      </c>
      <c r="BC247" s="229">
        <f>IF(AZ247=3,G247,0)</f>
        <v>0</v>
      </c>
      <c r="BD247" s="229">
        <f>IF(AZ247=4,G247,0)</f>
        <v>0</v>
      </c>
      <c r="BE247" s="229">
        <f>IF(AZ247=5,G247,0)</f>
        <v>0</v>
      </c>
      <c r="CA247" s="256">
        <v>12</v>
      </c>
      <c r="CB247" s="256">
        <v>0</v>
      </c>
    </row>
    <row r="248" spans="1:15" ht="21">
      <c r="A248" s="265"/>
      <c r="B248" s="266"/>
      <c r="C248" s="346" t="s">
        <v>2538</v>
      </c>
      <c r="D248" s="347"/>
      <c r="E248" s="347"/>
      <c r="F248" s="347"/>
      <c r="G248" s="348"/>
      <c r="I248" s="267"/>
      <c r="K248" s="267"/>
      <c r="L248" s="268" t="s">
        <v>2538</v>
      </c>
      <c r="O248" s="256">
        <v>3</v>
      </c>
    </row>
    <row r="249" spans="1:15" ht="12.75">
      <c r="A249" s="265"/>
      <c r="B249" s="266"/>
      <c r="C249" s="346"/>
      <c r="D249" s="347"/>
      <c r="E249" s="347"/>
      <c r="F249" s="347"/>
      <c r="G249" s="348"/>
      <c r="I249" s="267"/>
      <c r="K249" s="267"/>
      <c r="L249" s="268"/>
      <c r="O249" s="256">
        <v>3</v>
      </c>
    </row>
    <row r="250" spans="1:15" ht="12.75">
      <c r="A250" s="265"/>
      <c r="B250" s="266"/>
      <c r="C250" s="346" t="s">
        <v>2196</v>
      </c>
      <c r="D250" s="347"/>
      <c r="E250" s="347"/>
      <c r="F250" s="347"/>
      <c r="G250" s="348"/>
      <c r="I250" s="267"/>
      <c r="K250" s="267"/>
      <c r="L250" s="268" t="s">
        <v>2196</v>
      </c>
      <c r="O250" s="256">
        <v>3</v>
      </c>
    </row>
    <row r="251" spans="1:15" ht="12.75">
      <c r="A251" s="265"/>
      <c r="B251" s="269"/>
      <c r="C251" s="354" t="s">
        <v>2046</v>
      </c>
      <c r="D251" s="355"/>
      <c r="E251" s="270">
        <v>2</v>
      </c>
      <c r="F251" s="271"/>
      <c r="G251" s="272"/>
      <c r="H251" s="273"/>
      <c r="I251" s="267"/>
      <c r="J251" s="274"/>
      <c r="K251" s="267"/>
      <c r="M251" s="268" t="s">
        <v>2046</v>
      </c>
      <c r="O251" s="256"/>
    </row>
    <row r="252" spans="1:80" ht="12.75">
      <c r="A252" s="257">
        <v>39</v>
      </c>
      <c r="B252" s="258" t="s">
        <v>2611</v>
      </c>
      <c r="C252" s="259" t="s">
        <v>2612</v>
      </c>
      <c r="D252" s="260" t="s">
        <v>195</v>
      </c>
      <c r="E252" s="261">
        <v>2</v>
      </c>
      <c r="F252" s="261">
        <v>0</v>
      </c>
      <c r="G252" s="262">
        <f>E252*F252</f>
        <v>0</v>
      </c>
      <c r="H252" s="263">
        <v>0</v>
      </c>
      <c r="I252" s="264">
        <f>E252*H252</f>
        <v>0</v>
      </c>
      <c r="J252" s="263"/>
      <c r="K252" s="264">
        <f>E252*J252</f>
        <v>0</v>
      </c>
      <c r="O252" s="256">
        <v>2</v>
      </c>
      <c r="AA252" s="229">
        <v>12</v>
      </c>
      <c r="AB252" s="229">
        <v>0</v>
      </c>
      <c r="AC252" s="229">
        <v>41</v>
      </c>
      <c r="AZ252" s="229">
        <v>2</v>
      </c>
      <c r="BA252" s="229">
        <f>IF(AZ252=1,G252,0)</f>
        <v>0</v>
      </c>
      <c r="BB252" s="229">
        <f>IF(AZ252=2,G252,0)</f>
        <v>0</v>
      </c>
      <c r="BC252" s="229">
        <f>IF(AZ252=3,G252,0)</f>
        <v>0</v>
      </c>
      <c r="BD252" s="229">
        <f>IF(AZ252=4,G252,0)</f>
        <v>0</v>
      </c>
      <c r="BE252" s="229">
        <f>IF(AZ252=5,G252,0)</f>
        <v>0</v>
      </c>
      <c r="CA252" s="256">
        <v>12</v>
      </c>
      <c r="CB252" s="256">
        <v>0</v>
      </c>
    </row>
    <row r="253" spans="1:15" ht="21">
      <c r="A253" s="265"/>
      <c r="B253" s="266"/>
      <c r="C253" s="346" t="s">
        <v>2538</v>
      </c>
      <c r="D253" s="347"/>
      <c r="E253" s="347"/>
      <c r="F253" s="347"/>
      <c r="G253" s="348"/>
      <c r="I253" s="267"/>
      <c r="K253" s="267"/>
      <c r="L253" s="268" t="s">
        <v>2538</v>
      </c>
      <c r="O253" s="256">
        <v>3</v>
      </c>
    </row>
    <row r="254" spans="1:15" ht="12.75">
      <c r="A254" s="265"/>
      <c r="B254" s="266"/>
      <c r="C254" s="346"/>
      <c r="D254" s="347"/>
      <c r="E254" s="347"/>
      <c r="F254" s="347"/>
      <c r="G254" s="348"/>
      <c r="I254" s="267"/>
      <c r="K254" s="267"/>
      <c r="L254" s="268"/>
      <c r="O254" s="256">
        <v>3</v>
      </c>
    </row>
    <row r="255" spans="1:15" ht="12.75">
      <c r="A255" s="265"/>
      <c r="B255" s="266"/>
      <c r="C255" s="346" t="s">
        <v>2196</v>
      </c>
      <c r="D255" s="347"/>
      <c r="E255" s="347"/>
      <c r="F255" s="347"/>
      <c r="G255" s="348"/>
      <c r="I255" s="267"/>
      <c r="K255" s="267"/>
      <c r="L255" s="268" t="s">
        <v>2196</v>
      </c>
      <c r="O255" s="256">
        <v>3</v>
      </c>
    </row>
    <row r="256" spans="1:15" ht="12.75">
      <c r="A256" s="265"/>
      <c r="B256" s="269"/>
      <c r="C256" s="354" t="s">
        <v>2046</v>
      </c>
      <c r="D256" s="355"/>
      <c r="E256" s="270">
        <v>2</v>
      </c>
      <c r="F256" s="271"/>
      <c r="G256" s="272"/>
      <c r="H256" s="273"/>
      <c r="I256" s="267"/>
      <c r="J256" s="274"/>
      <c r="K256" s="267"/>
      <c r="M256" s="268" t="s">
        <v>2046</v>
      </c>
      <c r="O256" s="256"/>
    </row>
    <row r="257" spans="1:80" ht="12.75">
      <c r="A257" s="257">
        <v>40</v>
      </c>
      <c r="B257" s="258" t="s">
        <v>2613</v>
      </c>
      <c r="C257" s="259" t="s">
        <v>2614</v>
      </c>
      <c r="D257" s="260" t="s">
        <v>195</v>
      </c>
      <c r="E257" s="261">
        <v>2</v>
      </c>
      <c r="F257" s="261">
        <v>0</v>
      </c>
      <c r="G257" s="262">
        <f>E257*F257</f>
        <v>0</v>
      </c>
      <c r="H257" s="263">
        <v>0</v>
      </c>
      <c r="I257" s="264">
        <f>E257*H257</f>
        <v>0</v>
      </c>
      <c r="J257" s="263"/>
      <c r="K257" s="264">
        <f>E257*J257</f>
        <v>0</v>
      </c>
      <c r="O257" s="256">
        <v>2</v>
      </c>
      <c r="AA257" s="229">
        <v>12</v>
      </c>
      <c r="AB257" s="229">
        <v>0</v>
      </c>
      <c r="AC257" s="229">
        <v>44</v>
      </c>
      <c r="AZ257" s="229">
        <v>2</v>
      </c>
      <c r="BA257" s="229">
        <f>IF(AZ257=1,G257,0)</f>
        <v>0</v>
      </c>
      <c r="BB257" s="229">
        <f>IF(AZ257=2,G257,0)</f>
        <v>0</v>
      </c>
      <c r="BC257" s="229">
        <f>IF(AZ257=3,G257,0)</f>
        <v>0</v>
      </c>
      <c r="BD257" s="229">
        <f>IF(AZ257=4,G257,0)</f>
        <v>0</v>
      </c>
      <c r="BE257" s="229">
        <f>IF(AZ257=5,G257,0)</f>
        <v>0</v>
      </c>
      <c r="CA257" s="256">
        <v>12</v>
      </c>
      <c r="CB257" s="256">
        <v>0</v>
      </c>
    </row>
    <row r="258" spans="1:15" ht="21">
      <c r="A258" s="265"/>
      <c r="B258" s="266"/>
      <c r="C258" s="346" t="s">
        <v>2538</v>
      </c>
      <c r="D258" s="347"/>
      <c r="E258" s="347"/>
      <c r="F258" s="347"/>
      <c r="G258" s="348"/>
      <c r="I258" s="267"/>
      <c r="K258" s="267"/>
      <c r="L258" s="268" t="s">
        <v>2538</v>
      </c>
      <c r="O258" s="256">
        <v>3</v>
      </c>
    </row>
    <row r="259" spans="1:15" ht="12.75">
      <c r="A259" s="265"/>
      <c r="B259" s="266"/>
      <c r="C259" s="346"/>
      <c r="D259" s="347"/>
      <c r="E259" s="347"/>
      <c r="F259" s="347"/>
      <c r="G259" s="348"/>
      <c r="I259" s="267"/>
      <c r="K259" s="267"/>
      <c r="L259" s="268"/>
      <c r="O259" s="256">
        <v>3</v>
      </c>
    </row>
    <row r="260" spans="1:15" ht="12.75">
      <c r="A260" s="265"/>
      <c r="B260" s="266"/>
      <c r="C260" s="346" t="s">
        <v>2196</v>
      </c>
      <c r="D260" s="347"/>
      <c r="E260" s="347"/>
      <c r="F260" s="347"/>
      <c r="G260" s="348"/>
      <c r="I260" s="267"/>
      <c r="K260" s="267"/>
      <c r="L260" s="268" t="s">
        <v>2196</v>
      </c>
      <c r="O260" s="256">
        <v>3</v>
      </c>
    </row>
    <row r="261" spans="1:15" ht="12.75">
      <c r="A261" s="265"/>
      <c r="B261" s="269"/>
      <c r="C261" s="354" t="s">
        <v>1894</v>
      </c>
      <c r="D261" s="355"/>
      <c r="E261" s="270">
        <v>1</v>
      </c>
      <c r="F261" s="271"/>
      <c r="G261" s="272"/>
      <c r="H261" s="273"/>
      <c r="I261" s="267"/>
      <c r="J261" s="274"/>
      <c r="K261" s="267"/>
      <c r="M261" s="268" t="s">
        <v>1894</v>
      </c>
      <c r="O261" s="256"/>
    </row>
    <row r="262" spans="1:15" ht="12.75">
      <c r="A262" s="265"/>
      <c r="B262" s="269"/>
      <c r="C262" s="354" t="s">
        <v>98</v>
      </c>
      <c r="D262" s="355"/>
      <c r="E262" s="270">
        <v>1</v>
      </c>
      <c r="F262" s="271"/>
      <c r="G262" s="272"/>
      <c r="H262" s="273"/>
      <c r="I262" s="267"/>
      <c r="J262" s="274"/>
      <c r="K262" s="267"/>
      <c r="M262" s="268">
        <v>1</v>
      </c>
      <c r="O262" s="256"/>
    </row>
    <row r="263" spans="1:80" ht="12.75">
      <c r="A263" s="257">
        <v>41</v>
      </c>
      <c r="B263" s="258" t="s">
        <v>2615</v>
      </c>
      <c r="C263" s="259" t="s">
        <v>2616</v>
      </c>
      <c r="D263" s="260" t="s">
        <v>195</v>
      </c>
      <c r="E263" s="261">
        <v>8</v>
      </c>
      <c r="F263" s="261">
        <v>0</v>
      </c>
      <c r="G263" s="262">
        <f>E263*F263</f>
        <v>0</v>
      </c>
      <c r="H263" s="263">
        <v>0</v>
      </c>
      <c r="I263" s="264">
        <f>E263*H263</f>
        <v>0</v>
      </c>
      <c r="J263" s="263"/>
      <c r="K263" s="264">
        <f>E263*J263</f>
        <v>0</v>
      </c>
      <c r="O263" s="256">
        <v>2</v>
      </c>
      <c r="AA263" s="229">
        <v>12</v>
      </c>
      <c r="AB263" s="229">
        <v>0</v>
      </c>
      <c r="AC263" s="229">
        <v>45</v>
      </c>
      <c r="AZ263" s="229">
        <v>2</v>
      </c>
      <c r="BA263" s="229">
        <f>IF(AZ263=1,G263,0)</f>
        <v>0</v>
      </c>
      <c r="BB263" s="229">
        <f>IF(AZ263=2,G263,0)</f>
        <v>0</v>
      </c>
      <c r="BC263" s="229">
        <f>IF(AZ263=3,G263,0)</f>
        <v>0</v>
      </c>
      <c r="BD263" s="229">
        <f>IF(AZ263=4,G263,0)</f>
        <v>0</v>
      </c>
      <c r="BE263" s="229">
        <f>IF(AZ263=5,G263,0)</f>
        <v>0</v>
      </c>
      <c r="CA263" s="256">
        <v>12</v>
      </c>
      <c r="CB263" s="256">
        <v>0</v>
      </c>
    </row>
    <row r="264" spans="1:15" ht="21">
      <c r="A264" s="265"/>
      <c r="B264" s="266"/>
      <c r="C264" s="346" t="s">
        <v>2520</v>
      </c>
      <c r="D264" s="347"/>
      <c r="E264" s="347"/>
      <c r="F264" s="347"/>
      <c r="G264" s="348"/>
      <c r="I264" s="267"/>
      <c r="K264" s="267"/>
      <c r="L264" s="268" t="s">
        <v>2520</v>
      </c>
      <c r="O264" s="256">
        <v>3</v>
      </c>
    </row>
    <row r="265" spans="1:15" ht="12.75">
      <c r="A265" s="265"/>
      <c r="B265" s="266"/>
      <c r="C265" s="346"/>
      <c r="D265" s="347"/>
      <c r="E265" s="347"/>
      <c r="F265" s="347"/>
      <c r="G265" s="348"/>
      <c r="I265" s="267"/>
      <c r="K265" s="267"/>
      <c r="L265" s="268"/>
      <c r="O265" s="256">
        <v>3</v>
      </c>
    </row>
    <row r="266" spans="1:15" ht="12.75">
      <c r="A266" s="265"/>
      <c r="B266" s="266"/>
      <c r="C266" s="346" t="s">
        <v>2196</v>
      </c>
      <c r="D266" s="347"/>
      <c r="E266" s="347"/>
      <c r="F266" s="347"/>
      <c r="G266" s="348"/>
      <c r="I266" s="267"/>
      <c r="K266" s="267"/>
      <c r="L266" s="268" t="s">
        <v>2196</v>
      </c>
      <c r="O266" s="256">
        <v>3</v>
      </c>
    </row>
    <row r="267" spans="1:15" ht="12.75">
      <c r="A267" s="265"/>
      <c r="B267" s="269"/>
      <c r="C267" s="354" t="s">
        <v>1875</v>
      </c>
      <c r="D267" s="355"/>
      <c r="E267" s="270">
        <v>6</v>
      </c>
      <c r="F267" s="271"/>
      <c r="G267" s="272"/>
      <c r="H267" s="273"/>
      <c r="I267" s="267"/>
      <c r="J267" s="274"/>
      <c r="K267" s="267"/>
      <c r="M267" s="268" t="s">
        <v>1875</v>
      </c>
      <c r="O267" s="256"/>
    </row>
    <row r="268" spans="1:15" ht="12.75">
      <c r="A268" s="265"/>
      <c r="B268" s="269"/>
      <c r="C268" s="354" t="s">
        <v>168</v>
      </c>
      <c r="D268" s="355"/>
      <c r="E268" s="270">
        <v>2</v>
      </c>
      <c r="F268" s="271"/>
      <c r="G268" s="272"/>
      <c r="H268" s="273"/>
      <c r="I268" s="267"/>
      <c r="J268" s="274"/>
      <c r="K268" s="267"/>
      <c r="M268" s="268">
        <v>2</v>
      </c>
      <c r="O268" s="256"/>
    </row>
    <row r="269" spans="1:80" ht="12.75">
      <c r="A269" s="257">
        <v>42</v>
      </c>
      <c r="B269" s="258" t="s">
        <v>2617</v>
      </c>
      <c r="C269" s="259" t="s">
        <v>2618</v>
      </c>
      <c r="D269" s="260" t="s">
        <v>195</v>
      </c>
      <c r="E269" s="261">
        <v>1</v>
      </c>
      <c r="F269" s="261">
        <v>0</v>
      </c>
      <c r="G269" s="262">
        <f>E269*F269</f>
        <v>0</v>
      </c>
      <c r="H269" s="263">
        <v>0</v>
      </c>
      <c r="I269" s="264">
        <f>E269*H269</f>
        <v>0</v>
      </c>
      <c r="J269" s="263"/>
      <c r="K269" s="264">
        <f>E269*J269</f>
        <v>0</v>
      </c>
      <c r="O269" s="256">
        <v>2</v>
      </c>
      <c r="AA269" s="229">
        <v>12</v>
      </c>
      <c r="AB269" s="229">
        <v>0</v>
      </c>
      <c r="AC269" s="229">
        <v>46</v>
      </c>
      <c r="AZ269" s="229">
        <v>2</v>
      </c>
      <c r="BA269" s="229">
        <f>IF(AZ269=1,G269,0)</f>
        <v>0</v>
      </c>
      <c r="BB269" s="229">
        <f>IF(AZ269=2,G269,0)</f>
        <v>0</v>
      </c>
      <c r="BC269" s="229">
        <f>IF(AZ269=3,G269,0)</f>
        <v>0</v>
      </c>
      <c r="BD269" s="229">
        <f>IF(AZ269=4,G269,0)</f>
        <v>0</v>
      </c>
      <c r="BE269" s="229">
        <f>IF(AZ269=5,G269,0)</f>
        <v>0</v>
      </c>
      <c r="CA269" s="256">
        <v>12</v>
      </c>
      <c r="CB269" s="256">
        <v>0</v>
      </c>
    </row>
    <row r="270" spans="1:15" ht="21">
      <c r="A270" s="265"/>
      <c r="B270" s="266"/>
      <c r="C270" s="346" t="s">
        <v>2520</v>
      </c>
      <c r="D270" s="347"/>
      <c r="E270" s="347"/>
      <c r="F270" s="347"/>
      <c r="G270" s="348"/>
      <c r="I270" s="267"/>
      <c r="K270" s="267"/>
      <c r="L270" s="268" t="s">
        <v>2520</v>
      </c>
      <c r="O270" s="256">
        <v>3</v>
      </c>
    </row>
    <row r="271" spans="1:15" ht="12.75">
      <c r="A271" s="265"/>
      <c r="B271" s="266"/>
      <c r="C271" s="346"/>
      <c r="D271" s="347"/>
      <c r="E271" s="347"/>
      <c r="F271" s="347"/>
      <c r="G271" s="348"/>
      <c r="I271" s="267"/>
      <c r="K271" s="267"/>
      <c r="L271" s="268"/>
      <c r="O271" s="256">
        <v>3</v>
      </c>
    </row>
    <row r="272" spans="1:15" ht="12.75">
      <c r="A272" s="265"/>
      <c r="B272" s="266"/>
      <c r="C272" s="346" t="s">
        <v>2196</v>
      </c>
      <c r="D272" s="347"/>
      <c r="E272" s="347"/>
      <c r="F272" s="347"/>
      <c r="G272" s="348"/>
      <c r="I272" s="267"/>
      <c r="K272" s="267"/>
      <c r="L272" s="268" t="s">
        <v>2196</v>
      </c>
      <c r="O272" s="256">
        <v>3</v>
      </c>
    </row>
    <row r="273" spans="1:15" ht="12.75">
      <c r="A273" s="265"/>
      <c r="B273" s="269"/>
      <c r="C273" s="354" t="s">
        <v>1894</v>
      </c>
      <c r="D273" s="355"/>
      <c r="E273" s="270">
        <v>1</v>
      </c>
      <c r="F273" s="271"/>
      <c r="G273" s="272"/>
      <c r="H273" s="273"/>
      <c r="I273" s="267"/>
      <c r="J273" s="274"/>
      <c r="K273" s="267"/>
      <c r="M273" s="268" t="s">
        <v>1894</v>
      </c>
      <c r="O273" s="256"/>
    </row>
    <row r="274" spans="1:80" ht="12.75">
      <c r="A274" s="257">
        <v>43</v>
      </c>
      <c r="B274" s="258" t="s">
        <v>2619</v>
      </c>
      <c r="C274" s="259" t="s">
        <v>2620</v>
      </c>
      <c r="D274" s="260" t="s">
        <v>195</v>
      </c>
      <c r="E274" s="261">
        <v>4</v>
      </c>
      <c r="F274" s="261">
        <v>0</v>
      </c>
      <c r="G274" s="262">
        <f>E274*F274</f>
        <v>0</v>
      </c>
      <c r="H274" s="263">
        <v>0</v>
      </c>
      <c r="I274" s="264">
        <f>E274*H274</f>
        <v>0</v>
      </c>
      <c r="J274" s="263"/>
      <c r="K274" s="264">
        <f>E274*J274</f>
        <v>0</v>
      </c>
      <c r="O274" s="256">
        <v>2</v>
      </c>
      <c r="AA274" s="229">
        <v>12</v>
      </c>
      <c r="AB274" s="229">
        <v>0</v>
      </c>
      <c r="AC274" s="229">
        <v>48</v>
      </c>
      <c r="AZ274" s="229">
        <v>2</v>
      </c>
      <c r="BA274" s="229">
        <f>IF(AZ274=1,G274,0)</f>
        <v>0</v>
      </c>
      <c r="BB274" s="229">
        <f>IF(AZ274=2,G274,0)</f>
        <v>0</v>
      </c>
      <c r="BC274" s="229">
        <f>IF(AZ274=3,G274,0)</f>
        <v>0</v>
      </c>
      <c r="BD274" s="229">
        <f>IF(AZ274=4,G274,0)</f>
        <v>0</v>
      </c>
      <c r="BE274" s="229">
        <f>IF(AZ274=5,G274,0)</f>
        <v>0</v>
      </c>
      <c r="CA274" s="256">
        <v>12</v>
      </c>
      <c r="CB274" s="256">
        <v>0</v>
      </c>
    </row>
    <row r="275" spans="1:15" ht="21">
      <c r="A275" s="265"/>
      <c r="B275" s="266"/>
      <c r="C275" s="346" t="s">
        <v>2520</v>
      </c>
      <c r="D275" s="347"/>
      <c r="E275" s="347"/>
      <c r="F275" s="347"/>
      <c r="G275" s="348"/>
      <c r="I275" s="267"/>
      <c r="K275" s="267"/>
      <c r="L275" s="268" t="s">
        <v>2520</v>
      </c>
      <c r="O275" s="256">
        <v>3</v>
      </c>
    </row>
    <row r="276" spans="1:15" ht="12.75">
      <c r="A276" s="265"/>
      <c r="B276" s="266"/>
      <c r="C276" s="346"/>
      <c r="D276" s="347"/>
      <c r="E276" s="347"/>
      <c r="F276" s="347"/>
      <c r="G276" s="348"/>
      <c r="I276" s="267"/>
      <c r="K276" s="267"/>
      <c r="L276" s="268"/>
      <c r="O276" s="256">
        <v>3</v>
      </c>
    </row>
    <row r="277" spans="1:15" ht="12.75">
      <c r="A277" s="265"/>
      <c r="B277" s="266"/>
      <c r="C277" s="346" t="s">
        <v>2196</v>
      </c>
      <c r="D277" s="347"/>
      <c r="E277" s="347"/>
      <c r="F277" s="347"/>
      <c r="G277" s="348"/>
      <c r="I277" s="267"/>
      <c r="K277" s="267"/>
      <c r="L277" s="268" t="s">
        <v>2196</v>
      </c>
      <c r="O277" s="256">
        <v>3</v>
      </c>
    </row>
    <row r="278" spans="1:15" ht="12.75">
      <c r="A278" s="265"/>
      <c r="B278" s="269"/>
      <c r="C278" s="354" t="s">
        <v>227</v>
      </c>
      <c r="D278" s="355"/>
      <c r="E278" s="270">
        <v>2</v>
      </c>
      <c r="F278" s="271"/>
      <c r="G278" s="272"/>
      <c r="H278" s="273"/>
      <c r="I278" s="267"/>
      <c r="J278" s="274"/>
      <c r="K278" s="267"/>
      <c r="M278" s="268" t="s">
        <v>227</v>
      </c>
      <c r="O278" s="256"/>
    </row>
    <row r="279" spans="1:15" ht="12.75">
      <c r="A279" s="265"/>
      <c r="B279" s="269"/>
      <c r="C279" s="354" t="s">
        <v>168</v>
      </c>
      <c r="D279" s="355"/>
      <c r="E279" s="270">
        <v>2</v>
      </c>
      <c r="F279" s="271"/>
      <c r="G279" s="272"/>
      <c r="H279" s="273"/>
      <c r="I279" s="267"/>
      <c r="J279" s="274"/>
      <c r="K279" s="267"/>
      <c r="M279" s="268">
        <v>2</v>
      </c>
      <c r="O279" s="256"/>
    </row>
    <row r="280" spans="1:80" ht="12.75">
      <c r="A280" s="257">
        <v>44</v>
      </c>
      <c r="B280" s="258" t="s">
        <v>2621</v>
      </c>
      <c r="C280" s="259" t="s">
        <v>2622</v>
      </c>
      <c r="D280" s="260" t="s">
        <v>195</v>
      </c>
      <c r="E280" s="261">
        <v>1</v>
      </c>
      <c r="F280" s="261">
        <v>0</v>
      </c>
      <c r="G280" s="262">
        <f>E280*F280</f>
        <v>0</v>
      </c>
      <c r="H280" s="263">
        <v>0</v>
      </c>
      <c r="I280" s="264">
        <f>E280*H280</f>
        <v>0</v>
      </c>
      <c r="J280" s="263"/>
      <c r="K280" s="264">
        <f>E280*J280</f>
        <v>0</v>
      </c>
      <c r="O280" s="256">
        <v>2</v>
      </c>
      <c r="AA280" s="229">
        <v>12</v>
      </c>
      <c r="AB280" s="229">
        <v>0</v>
      </c>
      <c r="AC280" s="229">
        <v>49</v>
      </c>
      <c r="AZ280" s="229">
        <v>2</v>
      </c>
      <c r="BA280" s="229">
        <f>IF(AZ280=1,G280,0)</f>
        <v>0</v>
      </c>
      <c r="BB280" s="229">
        <f>IF(AZ280=2,G280,0)</f>
        <v>0</v>
      </c>
      <c r="BC280" s="229">
        <f>IF(AZ280=3,G280,0)</f>
        <v>0</v>
      </c>
      <c r="BD280" s="229">
        <f>IF(AZ280=4,G280,0)</f>
        <v>0</v>
      </c>
      <c r="BE280" s="229">
        <f>IF(AZ280=5,G280,0)</f>
        <v>0</v>
      </c>
      <c r="CA280" s="256">
        <v>12</v>
      </c>
      <c r="CB280" s="256">
        <v>0</v>
      </c>
    </row>
    <row r="281" spans="1:15" ht="21">
      <c r="A281" s="265"/>
      <c r="B281" s="266"/>
      <c r="C281" s="346" t="s">
        <v>2520</v>
      </c>
      <c r="D281" s="347"/>
      <c r="E281" s="347"/>
      <c r="F281" s="347"/>
      <c r="G281" s="348"/>
      <c r="I281" s="267"/>
      <c r="K281" s="267"/>
      <c r="L281" s="268" t="s">
        <v>2520</v>
      </c>
      <c r="O281" s="256">
        <v>3</v>
      </c>
    </row>
    <row r="282" spans="1:15" ht="12.75">
      <c r="A282" s="265"/>
      <c r="B282" s="266"/>
      <c r="C282" s="346"/>
      <c r="D282" s="347"/>
      <c r="E282" s="347"/>
      <c r="F282" s="347"/>
      <c r="G282" s="348"/>
      <c r="I282" s="267"/>
      <c r="K282" s="267"/>
      <c r="L282" s="268"/>
      <c r="O282" s="256">
        <v>3</v>
      </c>
    </row>
    <row r="283" spans="1:15" ht="12.75">
      <c r="A283" s="265"/>
      <c r="B283" s="266"/>
      <c r="C283" s="346" t="s">
        <v>2196</v>
      </c>
      <c r="D283" s="347"/>
      <c r="E283" s="347"/>
      <c r="F283" s="347"/>
      <c r="G283" s="348"/>
      <c r="I283" s="267"/>
      <c r="K283" s="267"/>
      <c r="L283" s="268" t="s">
        <v>2196</v>
      </c>
      <c r="O283" s="256">
        <v>3</v>
      </c>
    </row>
    <row r="284" spans="1:15" ht="12.75">
      <c r="A284" s="265"/>
      <c r="B284" s="269"/>
      <c r="C284" s="354" t="s">
        <v>1894</v>
      </c>
      <c r="D284" s="355"/>
      <c r="E284" s="270">
        <v>1</v>
      </c>
      <c r="F284" s="271"/>
      <c r="G284" s="272"/>
      <c r="H284" s="273"/>
      <c r="I284" s="267"/>
      <c r="J284" s="274"/>
      <c r="K284" s="267"/>
      <c r="M284" s="268" t="s">
        <v>1894</v>
      </c>
      <c r="O284" s="256"/>
    </row>
    <row r="285" spans="1:80" ht="12.75">
      <c r="A285" s="257">
        <v>45</v>
      </c>
      <c r="B285" s="258" t="s">
        <v>2623</v>
      </c>
      <c r="C285" s="259" t="s">
        <v>2624</v>
      </c>
      <c r="D285" s="260" t="s">
        <v>195</v>
      </c>
      <c r="E285" s="261">
        <v>5</v>
      </c>
      <c r="F285" s="261">
        <v>0</v>
      </c>
      <c r="G285" s="262">
        <f>E285*F285</f>
        <v>0</v>
      </c>
      <c r="H285" s="263">
        <v>0</v>
      </c>
      <c r="I285" s="264">
        <f>E285*H285</f>
        <v>0</v>
      </c>
      <c r="J285" s="263"/>
      <c r="K285" s="264">
        <f>E285*J285</f>
        <v>0</v>
      </c>
      <c r="O285" s="256">
        <v>2</v>
      </c>
      <c r="AA285" s="229">
        <v>12</v>
      </c>
      <c r="AB285" s="229">
        <v>0</v>
      </c>
      <c r="AC285" s="229">
        <v>50</v>
      </c>
      <c r="AZ285" s="229">
        <v>2</v>
      </c>
      <c r="BA285" s="229">
        <f>IF(AZ285=1,G285,0)</f>
        <v>0</v>
      </c>
      <c r="BB285" s="229">
        <f>IF(AZ285=2,G285,0)</f>
        <v>0</v>
      </c>
      <c r="BC285" s="229">
        <f>IF(AZ285=3,G285,0)</f>
        <v>0</v>
      </c>
      <c r="BD285" s="229">
        <f>IF(AZ285=4,G285,0)</f>
        <v>0</v>
      </c>
      <c r="BE285" s="229">
        <f>IF(AZ285=5,G285,0)</f>
        <v>0</v>
      </c>
      <c r="CA285" s="256">
        <v>12</v>
      </c>
      <c r="CB285" s="256">
        <v>0</v>
      </c>
    </row>
    <row r="286" spans="1:15" ht="12.75">
      <c r="A286" s="265"/>
      <c r="B286" s="266"/>
      <c r="C286" s="346" t="s">
        <v>2604</v>
      </c>
      <c r="D286" s="347"/>
      <c r="E286" s="347"/>
      <c r="F286" s="347"/>
      <c r="G286" s="348"/>
      <c r="I286" s="267"/>
      <c r="K286" s="267"/>
      <c r="L286" s="268" t="s">
        <v>2604</v>
      </c>
      <c r="O286" s="256">
        <v>3</v>
      </c>
    </row>
    <row r="287" spans="1:15" ht="12.75">
      <c r="A287" s="265"/>
      <c r="B287" s="266"/>
      <c r="C287" s="346"/>
      <c r="D287" s="347"/>
      <c r="E287" s="347"/>
      <c r="F287" s="347"/>
      <c r="G287" s="348"/>
      <c r="I287" s="267"/>
      <c r="K287" s="267"/>
      <c r="L287" s="268"/>
      <c r="O287" s="256">
        <v>3</v>
      </c>
    </row>
    <row r="288" spans="1:15" ht="12.75">
      <c r="A288" s="265"/>
      <c r="B288" s="266"/>
      <c r="C288" s="346" t="s">
        <v>2196</v>
      </c>
      <c r="D288" s="347"/>
      <c r="E288" s="347"/>
      <c r="F288" s="347"/>
      <c r="G288" s="348"/>
      <c r="I288" s="267"/>
      <c r="K288" s="267"/>
      <c r="L288" s="268" t="s">
        <v>2196</v>
      </c>
      <c r="O288" s="256">
        <v>3</v>
      </c>
    </row>
    <row r="289" spans="1:15" ht="12.75">
      <c r="A289" s="265"/>
      <c r="B289" s="269"/>
      <c r="C289" s="354" t="s">
        <v>2458</v>
      </c>
      <c r="D289" s="355"/>
      <c r="E289" s="270">
        <v>5</v>
      </c>
      <c r="F289" s="271"/>
      <c r="G289" s="272"/>
      <c r="H289" s="273"/>
      <c r="I289" s="267"/>
      <c r="J289" s="274"/>
      <c r="K289" s="267"/>
      <c r="M289" s="268" t="s">
        <v>2458</v>
      </c>
      <c r="O289" s="256"/>
    </row>
    <row r="290" spans="1:80" ht="12.75">
      <c r="A290" s="257">
        <v>46</v>
      </c>
      <c r="B290" s="258" t="s">
        <v>2625</v>
      </c>
      <c r="C290" s="259" t="s">
        <v>2626</v>
      </c>
      <c r="D290" s="260" t="s">
        <v>195</v>
      </c>
      <c r="E290" s="261">
        <v>3</v>
      </c>
      <c r="F290" s="261">
        <v>0</v>
      </c>
      <c r="G290" s="262">
        <f>E290*F290</f>
        <v>0</v>
      </c>
      <c r="H290" s="263">
        <v>0</v>
      </c>
      <c r="I290" s="264">
        <f>E290*H290</f>
        <v>0</v>
      </c>
      <c r="J290" s="263"/>
      <c r="K290" s="264">
        <f>E290*J290</f>
        <v>0</v>
      </c>
      <c r="O290" s="256">
        <v>2</v>
      </c>
      <c r="AA290" s="229">
        <v>12</v>
      </c>
      <c r="AB290" s="229">
        <v>0</v>
      </c>
      <c r="AC290" s="229">
        <v>51</v>
      </c>
      <c r="AZ290" s="229">
        <v>2</v>
      </c>
      <c r="BA290" s="229">
        <f>IF(AZ290=1,G290,0)</f>
        <v>0</v>
      </c>
      <c r="BB290" s="229">
        <f>IF(AZ290=2,G290,0)</f>
        <v>0</v>
      </c>
      <c r="BC290" s="229">
        <f>IF(AZ290=3,G290,0)</f>
        <v>0</v>
      </c>
      <c r="BD290" s="229">
        <f>IF(AZ290=4,G290,0)</f>
        <v>0</v>
      </c>
      <c r="BE290" s="229">
        <f>IF(AZ290=5,G290,0)</f>
        <v>0</v>
      </c>
      <c r="CA290" s="256">
        <v>12</v>
      </c>
      <c r="CB290" s="256">
        <v>0</v>
      </c>
    </row>
    <row r="291" spans="1:15" ht="21">
      <c r="A291" s="265"/>
      <c r="B291" s="266"/>
      <c r="C291" s="346" t="s">
        <v>2520</v>
      </c>
      <c r="D291" s="347"/>
      <c r="E291" s="347"/>
      <c r="F291" s="347"/>
      <c r="G291" s="348"/>
      <c r="I291" s="267"/>
      <c r="K291" s="267"/>
      <c r="L291" s="268" t="s">
        <v>2520</v>
      </c>
      <c r="O291" s="256">
        <v>3</v>
      </c>
    </row>
    <row r="292" spans="1:15" ht="12.75">
      <c r="A292" s="265"/>
      <c r="B292" s="266"/>
      <c r="C292" s="346"/>
      <c r="D292" s="347"/>
      <c r="E292" s="347"/>
      <c r="F292" s="347"/>
      <c r="G292" s="348"/>
      <c r="I292" s="267"/>
      <c r="K292" s="267"/>
      <c r="L292" s="268"/>
      <c r="O292" s="256">
        <v>3</v>
      </c>
    </row>
    <row r="293" spans="1:15" ht="12.75">
      <c r="A293" s="265"/>
      <c r="B293" s="266"/>
      <c r="C293" s="346" t="s">
        <v>2196</v>
      </c>
      <c r="D293" s="347"/>
      <c r="E293" s="347"/>
      <c r="F293" s="347"/>
      <c r="G293" s="348"/>
      <c r="I293" s="267"/>
      <c r="K293" s="267"/>
      <c r="L293" s="268" t="s">
        <v>2196</v>
      </c>
      <c r="O293" s="256">
        <v>3</v>
      </c>
    </row>
    <row r="294" spans="1:15" ht="12.75">
      <c r="A294" s="265"/>
      <c r="B294" s="269"/>
      <c r="C294" s="354" t="s">
        <v>1887</v>
      </c>
      <c r="D294" s="355"/>
      <c r="E294" s="270">
        <v>3</v>
      </c>
      <c r="F294" s="271"/>
      <c r="G294" s="272"/>
      <c r="H294" s="273"/>
      <c r="I294" s="267"/>
      <c r="J294" s="274"/>
      <c r="K294" s="267"/>
      <c r="M294" s="268" t="s">
        <v>1887</v>
      </c>
      <c r="O294" s="256"/>
    </row>
    <row r="295" spans="1:80" ht="12.75">
      <c r="A295" s="257">
        <v>47</v>
      </c>
      <c r="B295" s="258" t="s">
        <v>2627</v>
      </c>
      <c r="C295" s="259" t="s">
        <v>2628</v>
      </c>
      <c r="D295" s="260" t="s">
        <v>195</v>
      </c>
      <c r="E295" s="261">
        <v>10</v>
      </c>
      <c r="F295" s="261">
        <v>0</v>
      </c>
      <c r="G295" s="262">
        <f>E295*F295</f>
        <v>0</v>
      </c>
      <c r="H295" s="263">
        <v>0</v>
      </c>
      <c r="I295" s="264">
        <f>E295*H295</f>
        <v>0</v>
      </c>
      <c r="J295" s="263"/>
      <c r="K295" s="264">
        <f>E295*J295</f>
        <v>0</v>
      </c>
      <c r="O295" s="256">
        <v>2</v>
      </c>
      <c r="AA295" s="229">
        <v>12</v>
      </c>
      <c r="AB295" s="229">
        <v>0</v>
      </c>
      <c r="AC295" s="229">
        <v>52</v>
      </c>
      <c r="AZ295" s="229">
        <v>2</v>
      </c>
      <c r="BA295" s="229">
        <f>IF(AZ295=1,G295,0)</f>
        <v>0</v>
      </c>
      <c r="BB295" s="229">
        <f>IF(AZ295=2,G295,0)</f>
        <v>0</v>
      </c>
      <c r="BC295" s="229">
        <f>IF(AZ295=3,G295,0)</f>
        <v>0</v>
      </c>
      <c r="BD295" s="229">
        <f>IF(AZ295=4,G295,0)</f>
        <v>0</v>
      </c>
      <c r="BE295" s="229">
        <f>IF(AZ295=5,G295,0)</f>
        <v>0</v>
      </c>
      <c r="CA295" s="256">
        <v>12</v>
      </c>
      <c r="CB295" s="256">
        <v>0</v>
      </c>
    </row>
    <row r="296" spans="1:15" ht="12.75">
      <c r="A296" s="265"/>
      <c r="B296" s="266"/>
      <c r="C296" s="346" t="s">
        <v>2604</v>
      </c>
      <c r="D296" s="347"/>
      <c r="E296" s="347"/>
      <c r="F296" s="347"/>
      <c r="G296" s="348"/>
      <c r="I296" s="267"/>
      <c r="K296" s="267"/>
      <c r="L296" s="268" t="s">
        <v>2604</v>
      </c>
      <c r="O296" s="256">
        <v>3</v>
      </c>
    </row>
    <row r="297" spans="1:15" ht="12.75">
      <c r="A297" s="265"/>
      <c r="B297" s="266"/>
      <c r="C297" s="346"/>
      <c r="D297" s="347"/>
      <c r="E297" s="347"/>
      <c r="F297" s="347"/>
      <c r="G297" s="348"/>
      <c r="I297" s="267"/>
      <c r="K297" s="267"/>
      <c r="L297" s="268"/>
      <c r="O297" s="256">
        <v>3</v>
      </c>
    </row>
    <row r="298" spans="1:15" ht="12.75">
      <c r="A298" s="265"/>
      <c r="B298" s="266"/>
      <c r="C298" s="346" t="s">
        <v>2629</v>
      </c>
      <c r="D298" s="347"/>
      <c r="E298" s="347"/>
      <c r="F298" s="347"/>
      <c r="G298" s="348"/>
      <c r="I298" s="267"/>
      <c r="K298" s="267"/>
      <c r="L298" s="268" t="s">
        <v>2629</v>
      </c>
      <c r="O298" s="256">
        <v>3</v>
      </c>
    </row>
    <row r="299" spans="1:15" ht="12.75">
      <c r="A299" s="265"/>
      <c r="B299" s="269"/>
      <c r="C299" s="354" t="s">
        <v>1775</v>
      </c>
      <c r="D299" s="355"/>
      <c r="E299" s="270">
        <v>10</v>
      </c>
      <c r="F299" s="271"/>
      <c r="G299" s="272"/>
      <c r="H299" s="273"/>
      <c r="I299" s="267"/>
      <c r="J299" s="274"/>
      <c r="K299" s="267"/>
      <c r="M299" s="268">
        <v>10</v>
      </c>
      <c r="O299" s="256"/>
    </row>
    <row r="300" spans="1:80" ht="20.4">
      <c r="A300" s="257">
        <v>48</v>
      </c>
      <c r="B300" s="258" t="s">
        <v>2630</v>
      </c>
      <c r="C300" s="259" t="s">
        <v>2631</v>
      </c>
      <c r="D300" s="260" t="s">
        <v>137</v>
      </c>
      <c r="E300" s="261">
        <v>18.72</v>
      </c>
      <c r="F300" s="261">
        <v>0</v>
      </c>
      <c r="G300" s="262">
        <f>E300*F300</f>
        <v>0</v>
      </c>
      <c r="H300" s="263">
        <v>0.00018</v>
      </c>
      <c r="I300" s="264">
        <f>E300*H300</f>
        <v>0.0033696</v>
      </c>
      <c r="J300" s="263"/>
      <c r="K300" s="264">
        <f>E300*J300</f>
        <v>0</v>
      </c>
      <c r="O300" s="256">
        <v>2</v>
      </c>
      <c r="AA300" s="229">
        <v>12</v>
      </c>
      <c r="AB300" s="229">
        <v>0</v>
      </c>
      <c r="AC300" s="229">
        <v>12</v>
      </c>
      <c r="AZ300" s="229">
        <v>2</v>
      </c>
      <c r="BA300" s="229">
        <f>IF(AZ300=1,G300,0)</f>
        <v>0</v>
      </c>
      <c r="BB300" s="229">
        <f>IF(AZ300=2,G300,0)</f>
        <v>0</v>
      </c>
      <c r="BC300" s="229">
        <f>IF(AZ300=3,G300,0)</f>
        <v>0</v>
      </c>
      <c r="BD300" s="229">
        <f>IF(AZ300=4,G300,0)</f>
        <v>0</v>
      </c>
      <c r="BE300" s="229">
        <f>IF(AZ300=5,G300,0)</f>
        <v>0</v>
      </c>
      <c r="CA300" s="256">
        <v>12</v>
      </c>
      <c r="CB300" s="256">
        <v>0</v>
      </c>
    </row>
    <row r="301" spans="1:15" ht="12.75">
      <c r="A301" s="265"/>
      <c r="B301" s="266"/>
      <c r="C301" s="346" t="s">
        <v>2632</v>
      </c>
      <c r="D301" s="347"/>
      <c r="E301" s="347"/>
      <c r="F301" s="347"/>
      <c r="G301" s="348"/>
      <c r="I301" s="267"/>
      <c r="K301" s="267"/>
      <c r="L301" s="268" t="s">
        <v>2632</v>
      </c>
      <c r="O301" s="256">
        <v>3</v>
      </c>
    </row>
    <row r="302" spans="1:15" ht="12.75">
      <c r="A302" s="265"/>
      <c r="B302" s="269"/>
      <c r="C302" s="354" t="s">
        <v>2633</v>
      </c>
      <c r="D302" s="355"/>
      <c r="E302" s="270">
        <v>0</v>
      </c>
      <c r="F302" s="271"/>
      <c r="G302" s="272"/>
      <c r="H302" s="273"/>
      <c r="I302" s="267"/>
      <c r="J302" s="274"/>
      <c r="K302" s="267"/>
      <c r="M302" s="268" t="s">
        <v>2633</v>
      </c>
      <c r="O302" s="256"/>
    </row>
    <row r="303" spans="1:15" ht="12.75">
      <c r="A303" s="265"/>
      <c r="B303" s="269"/>
      <c r="C303" s="354" t="s">
        <v>2634</v>
      </c>
      <c r="D303" s="355"/>
      <c r="E303" s="270">
        <v>9.36</v>
      </c>
      <c r="F303" s="271"/>
      <c r="G303" s="272"/>
      <c r="H303" s="273"/>
      <c r="I303" s="267"/>
      <c r="J303" s="274"/>
      <c r="K303" s="267"/>
      <c r="M303" s="268" t="s">
        <v>2634</v>
      </c>
      <c r="O303" s="256"/>
    </row>
    <row r="304" spans="1:15" ht="12.75">
      <c r="A304" s="265"/>
      <c r="B304" s="269"/>
      <c r="C304" s="354" t="s">
        <v>2635</v>
      </c>
      <c r="D304" s="355"/>
      <c r="E304" s="270">
        <v>9.36</v>
      </c>
      <c r="F304" s="271"/>
      <c r="G304" s="272"/>
      <c r="H304" s="273"/>
      <c r="I304" s="267"/>
      <c r="J304" s="274"/>
      <c r="K304" s="267"/>
      <c r="M304" s="268" t="s">
        <v>2635</v>
      </c>
      <c r="O304" s="256"/>
    </row>
    <row r="305" spans="1:80" ht="12.75">
      <c r="A305" s="257">
        <v>49</v>
      </c>
      <c r="B305" s="258" t="s">
        <v>2636</v>
      </c>
      <c r="C305" s="259" t="s">
        <v>2637</v>
      </c>
      <c r="D305" s="260" t="s">
        <v>114</v>
      </c>
      <c r="E305" s="261">
        <v>1</v>
      </c>
      <c r="F305" s="261">
        <v>0</v>
      </c>
      <c r="G305" s="262">
        <f>E305*F305</f>
        <v>0</v>
      </c>
      <c r="H305" s="263">
        <v>0.184</v>
      </c>
      <c r="I305" s="264">
        <f>E305*H305</f>
        <v>0.184</v>
      </c>
      <c r="J305" s="263"/>
      <c r="K305" s="264">
        <f>E305*J305</f>
        <v>0</v>
      </c>
      <c r="O305" s="256">
        <v>2</v>
      </c>
      <c r="AA305" s="229">
        <v>3</v>
      </c>
      <c r="AB305" s="229">
        <v>7</v>
      </c>
      <c r="AC305" s="229" t="s">
        <v>2636</v>
      </c>
      <c r="AZ305" s="229">
        <v>2</v>
      </c>
      <c r="BA305" s="229">
        <f>IF(AZ305=1,G305,0)</f>
        <v>0</v>
      </c>
      <c r="BB305" s="229">
        <f>IF(AZ305=2,G305,0)</f>
        <v>0</v>
      </c>
      <c r="BC305" s="229">
        <f>IF(AZ305=3,G305,0)</f>
        <v>0</v>
      </c>
      <c r="BD305" s="229">
        <f>IF(AZ305=4,G305,0)</f>
        <v>0</v>
      </c>
      <c r="BE305" s="229">
        <f>IF(AZ305=5,G305,0)</f>
        <v>0</v>
      </c>
      <c r="CA305" s="256">
        <v>3</v>
      </c>
      <c r="CB305" s="256">
        <v>7</v>
      </c>
    </row>
    <row r="306" spans="1:15" ht="12.75">
      <c r="A306" s="265"/>
      <c r="B306" s="266"/>
      <c r="C306" s="346" t="s">
        <v>2196</v>
      </c>
      <c r="D306" s="347"/>
      <c r="E306" s="347"/>
      <c r="F306" s="347"/>
      <c r="G306" s="348"/>
      <c r="I306" s="267"/>
      <c r="K306" s="267"/>
      <c r="L306" s="268" t="s">
        <v>2196</v>
      </c>
      <c r="O306" s="256">
        <v>3</v>
      </c>
    </row>
    <row r="307" spans="1:15" ht="12.75">
      <c r="A307" s="265"/>
      <c r="B307" s="266"/>
      <c r="C307" s="346" t="s">
        <v>2638</v>
      </c>
      <c r="D307" s="347"/>
      <c r="E307" s="347"/>
      <c r="F307" s="347"/>
      <c r="G307" s="348"/>
      <c r="I307" s="267"/>
      <c r="K307" s="267"/>
      <c r="L307" s="268" t="s">
        <v>2638</v>
      </c>
      <c r="O307" s="256">
        <v>3</v>
      </c>
    </row>
    <row r="308" spans="1:15" ht="12.75">
      <c r="A308" s="265"/>
      <c r="B308" s="269"/>
      <c r="C308" s="354" t="s">
        <v>200</v>
      </c>
      <c r="D308" s="355"/>
      <c r="E308" s="270">
        <v>0</v>
      </c>
      <c r="F308" s="271"/>
      <c r="G308" s="272"/>
      <c r="H308" s="273"/>
      <c r="I308" s="267"/>
      <c r="J308" s="274"/>
      <c r="K308" s="267"/>
      <c r="M308" s="268" t="s">
        <v>200</v>
      </c>
      <c r="O308" s="256"/>
    </row>
    <row r="309" spans="1:15" ht="12.75">
      <c r="A309" s="265"/>
      <c r="B309" s="269"/>
      <c r="C309" s="354" t="s">
        <v>2639</v>
      </c>
      <c r="D309" s="355"/>
      <c r="E309" s="270">
        <v>1</v>
      </c>
      <c r="F309" s="271"/>
      <c r="G309" s="272"/>
      <c r="H309" s="273"/>
      <c r="I309" s="267"/>
      <c r="J309" s="274"/>
      <c r="K309" s="267"/>
      <c r="M309" s="268" t="s">
        <v>2639</v>
      </c>
      <c r="O309" s="256"/>
    </row>
    <row r="310" spans="1:80" ht="12.75">
      <c r="A310" s="257">
        <v>50</v>
      </c>
      <c r="B310" s="258" t="s">
        <v>2640</v>
      </c>
      <c r="C310" s="259" t="s">
        <v>2641</v>
      </c>
      <c r="D310" s="260" t="s">
        <v>114</v>
      </c>
      <c r="E310" s="261">
        <v>1</v>
      </c>
      <c r="F310" s="261">
        <v>0</v>
      </c>
      <c r="G310" s="262">
        <f>E310*F310</f>
        <v>0</v>
      </c>
      <c r="H310" s="263">
        <v>0.184</v>
      </c>
      <c r="I310" s="264">
        <f>E310*H310</f>
        <v>0.184</v>
      </c>
      <c r="J310" s="263"/>
      <c r="K310" s="264">
        <f>E310*J310</f>
        <v>0</v>
      </c>
      <c r="O310" s="256">
        <v>2</v>
      </c>
      <c r="AA310" s="229">
        <v>3</v>
      </c>
      <c r="AB310" s="229">
        <v>7</v>
      </c>
      <c r="AC310" s="229" t="s">
        <v>2640</v>
      </c>
      <c r="AZ310" s="229">
        <v>2</v>
      </c>
      <c r="BA310" s="229">
        <f>IF(AZ310=1,G310,0)</f>
        <v>0</v>
      </c>
      <c r="BB310" s="229">
        <f>IF(AZ310=2,G310,0)</f>
        <v>0</v>
      </c>
      <c r="BC310" s="229">
        <f>IF(AZ310=3,G310,0)</f>
        <v>0</v>
      </c>
      <c r="BD310" s="229">
        <f>IF(AZ310=4,G310,0)</f>
        <v>0</v>
      </c>
      <c r="BE310" s="229">
        <f>IF(AZ310=5,G310,0)</f>
        <v>0</v>
      </c>
      <c r="CA310" s="256">
        <v>3</v>
      </c>
      <c r="CB310" s="256">
        <v>7</v>
      </c>
    </row>
    <row r="311" spans="1:15" ht="12.75">
      <c r="A311" s="265"/>
      <c r="B311" s="266"/>
      <c r="C311" s="346" t="s">
        <v>2196</v>
      </c>
      <c r="D311" s="347"/>
      <c r="E311" s="347"/>
      <c r="F311" s="347"/>
      <c r="G311" s="348"/>
      <c r="I311" s="267"/>
      <c r="K311" s="267"/>
      <c r="L311" s="268" t="s">
        <v>2196</v>
      </c>
      <c r="O311" s="256">
        <v>3</v>
      </c>
    </row>
    <row r="312" spans="1:15" ht="12.75">
      <c r="A312" s="265"/>
      <c r="B312" s="266"/>
      <c r="C312" s="346" t="s">
        <v>2638</v>
      </c>
      <c r="D312" s="347"/>
      <c r="E312" s="347"/>
      <c r="F312" s="347"/>
      <c r="G312" s="348"/>
      <c r="I312" s="267"/>
      <c r="K312" s="267"/>
      <c r="L312" s="268" t="s">
        <v>2638</v>
      </c>
      <c r="O312" s="256">
        <v>3</v>
      </c>
    </row>
    <row r="313" spans="1:15" ht="12.75">
      <c r="A313" s="265"/>
      <c r="B313" s="269"/>
      <c r="C313" s="354" t="s">
        <v>206</v>
      </c>
      <c r="D313" s="355"/>
      <c r="E313" s="270">
        <v>0</v>
      </c>
      <c r="F313" s="271"/>
      <c r="G313" s="272"/>
      <c r="H313" s="273"/>
      <c r="I313" s="267"/>
      <c r="J313" s="274"/>
      <c r="K313" s="267"/>
      <c r="M313" s="268" t="s">
        <v>206</v>
      </c>
      <c r="O313" s="256"/>
    </row>
    <row r="314" spans="1:15" ht="12.75">
      <c r="A314" s="265"/>
      <c r="B314" s="269"/>
      <c r="C314" s="354" t="s">
        <v>2642</v>
      </c>
      <c r="D314" s="355"/>
      <c r="E314" s="270">
        <v>1</v>
      </c>
      <c r="F314" s="271"/>
      <c r="G314" s="272"/>
      <c r="H314" s="273"/>
      <c r="I314" s="267"/>
      <c r="J314" s="274"/>
      <c r="K314" s="267"/>
      <c r="M314" s="268" t="s">
        <v>2642</v>
      </c>
      <c r="O314" s="256"/>
    </row>
    <row r="315" spans="1:80" ht="12.75">
      <c r="A315" s="257">
        <v>51</v>
      </c>
      <c r="B315" s="258" t="s">
        <v>2643</v>
      </c>
      <c r="C315" s="259" t="s">
        <v>2644</v>
      </c>
      <c r="D315" s="260" t="s">
        <v>114</v>
      </c>
      <c r="E315" s="261">
        <v>1</v>
      </c>
      <c r="F315" s="261">
        <v>0</v>
      </c>
      <c r="G315" s="262">
        <f>E315*F315</f>
        <v>0</v>
      </c>
      <c r="H315" s="263">
        <v>0.105</v>
      </c>
      <c r="I315" s="264">
        <f>E315*H315</f>
        <v>0.105</v>
      </c>
      <c r="J315" s="263"/>
      <c r="K315" s="264">
        <f>E315*J315</f>
        <v>0</v>
      </c>
      <c r="O315" s="256">
        <v>2</v>
      </c>
      <c r="AA315" s="229">
        <v>3</v>
      </c>
      <c r="AB315" s="229">
        <v>7</v>
      </c>
      <c r="AC315" s="229" t="s">
        <v>2643</v>
      </c>
      <c r="AZ315" s="229">
        <v>2</v>
      </c>
      <c r="BA315" s="229">
        <f>IF(AZ315=1,G315,0)</f>
        <v>0</v>
      </c>
      <c r="BB315" s="229">
        <f>IF(AZ315=2,G315,0)</f>
        <v>0</v>
      </c>
      <c r="BC315" s="229">
        <f>IF(AZ315=3,G315,0)</f>
        <v>0</v>
      </c>
      <c r="BD315" s="229">
        <f>IF(AZ315=4,G315,0)</f>
        <v>0</v>
      </c>
      <c r="BE315" s="229">
        <f>IF(AZ315=5,G315,0)</f>
        <v>0</v>
      </c>
      <c r="CA315" s="256">
        <v>3</v>
      </c>
      <c r="CB315" s="256">
        <v>7</v>
      </c>
    </row>
    <row r="316" spans="1:15" ht="12.75">
      <c r="A316" s="265"/>
      <c r="B316" s="266"/>
      <c r="C316" s="346" t="s">
        <v>2196</v>
      </c>
      <c r="D316" s="347"/>
      <c r="E316" s="347"/>
      <c r="F316" s="347"/>
      <c r="G316" s="348"/>
      <c r="I316" s="267"/>
      <c r="K316" s="267"/>
      <c r="L316" s="268" t="s">
        <v>2196</v>
      </c>
      <c r="O316" s="256">
        <v>3</v>
      </c>
    </row>
    <row r="317" spans="1:15" ht="12.75">
      <c r="A317" s="265"/>
      <c r="B317" s="266"/>
      <c r="C317" s="346" t="s">
        <v>2638</v>
      </c>
      <c r="D317" s="347"/>
      <c r="E317" s="347"/>
      <c r="F317" s="347"/>
      <c r="G317" s="348"/>
      <c r="I317" s="267"/>
      <c r="K317" s="267"/>
      <c r="L317" s="268" t="s">
        <v>2638</v>
      </c>
      <c r="O317" s="256">
        <v>3</v>
      </c>
    </row>
    <row r="318" spans="1:15" ht="12.75">
      <c r="A318" s="265"/>
      <c r="B318" s="269"/>
      <c r="C318" s="354" t="s">
        <v>2645</v>
      </c>
      <c r="D318" s="355"/>
      <c r="E318" s="270">
        <v>1</v>
      </c>
      <c r="F318" s="271"/>
      <c r="G318" s="272"/>
      <c r="H318" s="273"/>
      <c r="I318" s="267"/>
      <c r="J318" s="274"/>
      <c r="K318" s="267"/>
      <c r="M318" s="268" t="s">
        <v>2645</v>
      </c>
      <c r="O318" s="256"/>
    </row>
    <row r="319" spans="1:80" ht="12.75">
      <c r="A319" s="257">
        <v>52</v>
      </c>
      <c r="B319" s="258" t="s">
        <v>2646</v>
      </c>
      <c r="C319" s="259" t="s">
        <v>2647</v>
      </c>
      <c r="D319" s="260" t="s">
        <v>114</v>
      </c>
      <c r="E319" s="261">
        <v>1</v>
      </c>
      <c r="F319" s="261">
        <v>0</v>
      </c>
      <c r="G319" s="262">
        <f>E319*F319</f>
        <v>0</v>
      </c>
      <c r="H319" s="263">
        <v>0.105</v>
      </c>
      <c r="I319" s="264">
        <f>E319*H319</f>
        <v>0.105</v>
      </c>
      <c r="J319" s="263"/>
      <c r="K319" s="264">
        <f>E319*J319</f>
        <v>0</v>
      </c>
      <c r="O319" s="256">
        <v>2</v>
      </c>
      <c r="AA319" s="229">
        <v>3</v>
      </c>
      <c r="AB319" s="229">
        <v>7</v>
      </c>
      <c r="AC319" s="229" t="s">
        <v>2646</v>
      </c>
      <c r="AZ319" s="229">
        <v>2</v>
      </c>
      <c r="BA319" s="229">
        <f>IF(AZ319=1,G319,0)</f>
        <v>0</v>
      </c>
      <c r="BB319" s="229">
        <f>IF(AZ319=2,G319,0)</f>
        <v>0</v>
      </c>
      <c r="BC319" s="229">
        <f>IF(AZ319=3,G319,0)</f>
        <v>0</v>
      </c>
      <c r="BD319" s="229">
        <f>IF(AZ319=4,G319,0)</f>
        <v>0</v>
      </c>
      <c r="BE319" s="229">
        <f>IF(AZ319=5,G319,0)</f>
        <v>0</v>
      </c>
      <c r="CA319" s="256">
        <v>3</v>
      </c>
      <c r="CB319" s="256">
        <v>7</v>
      </c>
    </row>
    <row r="320" spans="1:15" ht="12.75">
      <c r="A320" s="265"/>
      <c r="B320" s="266"/>
      <c r="C320" s="346" t="s">
        <v>2196</v>
      </c>
      <c r="D320" s="347"/>
      <c r="E320" s="347"/>
      <c r="F320" s="347"/>
      <c r="G320" s="348"/>
      <c r="I320" s="267"/>
      <c r="K320" s="267"/>
      <c r="L320" s="268" t="s">
        <v>2196</v>
      </c>
      <c r="O320" s="256">
        <v>3</v>
      </c>
    </row>
    <row r="321" spans="1:15" ht="12.75">
      <c r="A321" s="265"/>
      <c r="B321" s="266"/>
      <c r="C321" s="346" t="s">
        <v>2638</v>
      </c>
      <c r="D321" s="347"/>
      <c r="E321" s="347"/>
      <c r="F321" s="347"/>
      <c r="G321" s="348"/>
      <c r="I321" s="267"/>
      <c r="K321" s="267"/>
      <c r="L321" s="268" t="s">
        <v>2638</v>
      </c>
      <c r="O321" s="256">
        <v>3</v>
      </c>
    </row>
    <row r="322" spans="1:15" ht="12.75">
      <c r="A322" s="265"/>
      <c r="B322" s="269"/>
      <c r="C322" s="354" t="s">
        <v>2648</v>
      </c>
      <c r="D322" s="355"/>
      <c r="E322" s="270">
        <v>1</v>
      </c>
      <c r="F322" s="271"/>
      <c r="G322" s="272"/>
      <c r="H322" s="273"/>
      <c r="I322" s="267"/>
      <c r="J322" s="274"/>
      <c r="K322" s="267"/>
      <c r="M322" s="268" t="s">
        <v>2648</v>
      </c>
      <c r="O322" s="256"/>
    </row>
    <row r="323" spans="1:80" ht="12.75">
      <c r="A323" s="257">
        <v>53</v>
      </c>
      <c r="B323" s="258" t="s">
        <v>1429</v>
      </c>
      <c r="C323" s="259" t="s">
        <v>1430</v>
      </c>
      <c r="D323" s="260" t="s">
        <v>166</v>
      </c>
      <c r="E323" s="261">
        <v>0.5813696</v>
      </c>
      <c r="F323" s="261">
        <v>0</v>
      </c>
      <c r="G323" s="262">
        <f>E323*F323</f>
        <v>0</v>
      </c>
      <c r="H323" s="263">
        <v>0</v>
      </c>
      <c r="I323" s="264">
        <f>E323*H323</f>
        <v>0</v>
      </c>
      <c r="J323" s="263"/>
      <c r="K323" s="264">
        <f>E323*J323</f>
        <v>0</v>
      </c>
      <c r="O323" s="256">
        <v>2</v>
      </c>
      <c r="AA323" s="229">
        <v>7</v>
      </c>
      <c r="AB323" s="229">
        <v>1001</v>
      </c>
      <c r="AC323" s="229">
        <v>5</v>
      </c>
      <c r="AZ323" s="229">
        <v>2</v>
      </c>
      <c r="BA323" s="229">
        <f>IF(AZ323=1,G323,0)</f>
        <v>0</v>
      </c>
      <c r="BB323" s="229">
        <f>IF(AZ323=2,G323,0)</f>
        <v>0</v>
      </c>
      <c r="BC323" s="229">
        <f>IF(AZ323=3,G323,0)</f>
        <v>0</v>
      </c>
      <c r="BD323" s="229">
        <f>IF(AZ323=4,G323,0)</f>
        <v>0</v>
      </c>
      <c r="BE323" s="229">
        <f>IF(AZ323=5,G323,0)</f>
        <v>0</v>
      </c>
      <c r="CA323" s="256">
        <v>7</v>
      </c>
      <c r="CB323" s="256">
        <v>1001</v>
      </c>
    </row>
    <row r="324" spans="1:80" ht="12.75">
      <c r="A324" s="257">
        <v>54</v>
      </c>
      <c r="B324" s="258" t="s">
        <v>1776</v>
      </c>
      <c r="C324" s="259" t="s">
        <v>1777</v>
      </c>
      <c r="D324" s="260" t="s">
        <v>1752</v>
      </c>
      <c r="E324" s="261">
        <v>382</v>
      </c>
      <c r="F324" s="261">
        <v>0</v>
      </c>
      <c r="G324" s="262">
        <f>E324*F324</f>
        <v>0</v>
      </c>
      <c r="H324" s="263">
        <v>0</v>
      </c>
      <c r="I324" s="264">
        <f>E324*H324</f>
        <v>0</v>
      </c>
      <c r="J324" s="263"/>
      <c r="K324" s="264">
        <f>E324*J324</f>
        <v>0</v>
      </c>
      <c r="O324" s="256">
        <v>2</v>
      </c>
      <c r="AA324" s="229">
        <v>10</v>
      </c>
      <c r="AB324" s="229">
        <v>0</v>
      </c>
      <c r="AC324" s="229">
        <v>8</v>
      </c>
      <c r="AZ324" s="229">
        <v>5</v>
      </c>
      <c r="BA324" s="229">
        <f>IF(AZ324=1,G324,0)</f>
        <v>0</v>
      </c>
      <c r="BB324" s="229">
        <f>IF(AZ324=2,G324,0)</f>
        <v>0</v>
      </c>
      <c r="BC324" s="229">
        <f>IF(AZ324=3,G324,0)</f>
        <v>0</v>
      </c>
      <c r="BD324" s="229">
        <f>IF(AZ324=4,G324,0)</f>
        <v>0</v>
      </c>
      <c r="BE324" s="229">
        <f>IF(AZ324=5,G324,0)</f>
        <v>0</v>
      </c>
      <c r="CA324" s="256">
        <v>10</v>
      </c>
      <c r="CB324" s="256">
        <v>0</v>
      </c>
    </row>
    <row r="325" spans="1:15" ht="12.75">
      <c r="A325" s="265"/>
      <c r="B325" s="269"/>
      <c r="C325" s="354" t="s">
        <v>2649</v>
      </c>
      <c r="D325" s="355"/>
      <c r="E325" s="270">
        <v>382</v>
      </c>
      <c r="F325" s="271"/>
      <c r="G325" s="272"/>
      <c r="H325" s="273"/>
      <c r="I325" s="267"/>
      <c r="J325" s="274"/>
      <c r="K325" s="267"/>
      <c r="M325" s="268" t="s">
        <v>2649</v>
      </c>
      <c r="O325" s="256"/>
    </row>
    <row r="326" spans="1:57" ht="12.75">
      <c r="A326" s="275"/>
      <c r="B326" s="276" t="s">
        <v>101</v>
      </c>
      <c r="C326" s="277" t="s">
        <v>1331</v>
      </c>
      <c r="D326" s="278"/>
      <c r="E326" s="279"/>
      <c r="F326" s="280"/>
      <c r="G326" s="281">
        <f>SUM(G7:G325)</f>
        <v>0</v>
      </c>
      <c r="H326" s="282"/>
      <c r="I326" s="283">
        <f>SUM(I7:I325)</f>
        <v>0.5813695999999999</v>
      </c>
      <c r="J326" s="282"/>
      <c r="K326" s="283">
        <f>SUM(K7:K325)</f>
        <v>0</v>
      </c>
      <c r="O326" s="256">
        <v>4</v>
      </c>
      <c r="BA326" s="284">
        <f>SUM(BA7:BA325)</f>
        <v>0</v>
      </c>
      <c r="BB326" s="284">
        <f>SUM(BB7:BB325)</f>
        <v>0</v>
      </c>
      <c r="BC326" s="284">
        <f>SUM(BC7:BC325)</f>
        <v>0</v>
      </c>
      <c r="BD326" s="284">
        <f>SUM(BD7:BD325)</f>
        <v>0</v>
      </c>
      <c r="BE326" s="284">
        <f>SUM(BE7:BE325)</f>
        <v>0</v>
      </c>
    </row>
    <row r="327" ht="12.75">
      <c r="E327" s="229"/>
    </row>
    <row r="328" ht="12.75">
      <c r="E328" s="229"/>
    </row>
    <row r="329" ht="12.75">
      <c r="E329" s="229"/>
    </row>
    <row r="330" ht="12.75">
      <c r="E330" s="229"/>
    </row>
    <row r="331" ht="12.75">
      <c r="E331" s="229"/>
    </row>
    <row r="332" ht="12.75">
      <c r="E332" s="229"/>
    </row>
    <row r="333" ht="12.75">
      <c r="E333" s="229"/>
    </row>
    <row r="334" ht="12.75">
      <c r="E334" s="229"/>
    </row>
    <row r="335" ht="12.75">
      <c r="E335" s="229"/>
    </row>
    <row r="336" ht="12.75">
      <c r="E336" s="229"/>
    </row>
    <row r="337" ht="12.75">
      <c r="E337" s="229"/>
    </row>
    <row r="338" ht="12.75">
      <c r="E338" s="229"/>
    </row>
    <row r="339" ht="12.75">
      <c r="E339" s="229"/>
    </row>
    <row r="340" ht="12.75">
      <c r="E340" s="229"/>
    </row>
    <row r="341" ht="12.75">
      <c r="E341" s="229"/>
    </row>
    <row r="342" ht="12.75">
      <c r="E342" s="229"/>
    </row>
    <row r="343" ht="12.75">
      <c r="E343" s="229"/>
    </row>
    <row r="344" ht="12.75">
      <c r="E344" s="229"/>
    </row>
    <row r="345" ht="12.75">
      <c r="E345" s="229"/>
    </row>
    <row r="346" ht="12.75">
      <c r="E346" s="229"/>
    </row>
    <row r="347" ht="12.75">
      <c r="E347" s="229"/>
    </row>
    <row r="348" ht="12.75">
      <c r="E348" s="229"/>
    </row>
    <row r="349" ht="12.75">
      <c r="E349" s="229"/>
    </row>
    <row r="350" spans="1:7" ht="12.75">
      <c r="A350" s="274"/>
      <c r="B350" s="274"/>
      <c r="C350" s="274"/>
      <c r="D350" s="274"/>
      <c r="E350" s="274"/>
      <c r="F350" s="274"/>
      <c r="G350" s="274"/>
    </row>
    <row r="351" spans="1:7" ht="12.75">
      <c r="A351" s="274"/>
      <c r="B351" s="274"/>
      <c r="C351" s="274"/>
      <c r="D351" s="274"/>
      <c r="E351" s="274"/>
      <c r="F351" s="274"/>
      <c r="G351" s="274"/>
    </row>
    <row r="352" spans="1:7" ht="12.75">
      <c r="A352" s="274"/>
      <c r="B352" s="274"/>
      <c r="C352" s="274"/>
      <c r="D352" s="274"/>
      <c r="E352" s="274"/>
      <c r="F352" s="274"/>
      <c r="G352" s="274"/>
    </row>
    <row r="353" spans="1:7" ht="12.75">
      <c r="A353" s="274"/>
      <c r="B353" s="274"/>
      <c r="C353" s="274"/>
      <c r="D353" s="274"/>
      <c r="E353" s="274"/>
      <c r="F353" s="274"/>
      <c r="G353" s="274"/>
    </row>
    <row r="354" ht="12.75">
      <c r="E354" s="229"/>
    </row>
    <row r="355" ht="12.75">
      <c r="E355" s="229"/>
    </row>
    <row r="356" ht="12.75">
      <c r="E356" s="229"/>
    </row>
    <row r="357" ht="12.75">
      <c r="E357" s="229"/>
    </row>
    <row r="358" ht="12.75">
      <c r="E358" s="229"/>
    </row>
    <row r="359" ht="12.75">
      <c r="E359" s="229"/>
    </row>
    <row r="360" ht="12.75">
      <c r="E360" s="229"/>
    </row>
    <row r="361" ht="12.75">
      <c r="E361" s="229"/>
    </row>
    <row r="362" ht="12.75">
      <c r="E362" s="229"/>
    </row>
    <row r="363" ht="12.75">
      <c r="E363" s="229"/>
    </row>
    <row r="364" ht="12.75">
      <c r="E364" s="229"/>
    </row>
    <row r="365" ht="12.75">
      <c r="E365" s="229"/>
    </row>
    <row r="366" ht="12.75">
      <c r="E366" s="229"/>
    </row>
    <row r="367" ht="12.75">
      <c r="E367" s="229"/>
    </row>
    <row r="368" ht="12.75">
      <c r="E368" s="229"/>
    </row>
    <row r="369" ht="12.75">
      <c r="E369" s="229"/>
    </row>
    <row r="370" ht="12.75">
      <c r="E370" s="229"/>
    </row>
    <row r="371" ht="12.75">
      <c r="E371" s="229"/>
    </row>
    <row r="372" ht="12.75">
      <c r="E372" s="229"/>
    </row>
    <row r="373" ht="12.75">
      <c r="E373" s="229"/>
    </row>
    <row r="374" ht="12.75">
      <c r="E374" s="229"/>
    </row>
    <row r="375" ht="12.75">
      <c r="E375" s="229"/>
    </row>
    <row r="376" ht="12.75">
      <c r="E376" s="229"/>
    </row>
    <row r="377" ht="12.75">
      <c r="E377" s="229"/>
    </row>
    <row r="378" ht="12.75">
      <c r="E378" s="229"/>
    </row>
    <row r="379" ht="12.75">
      <c r="E379" s="229"/>
    </row>
    <row r="380" ht="12.75">
      <c r="E380" s="229"/>
    </row>
    <row r="381" ht="12.75">
      <c r="E381" s="229"/>
    </row>
    <row r="382" ht="12.75">
      <c r="E382" s="229"/>
    </row>
    <row r="383" ht="12.75">
      <c r="E383" s="229"/>
    </row>
    <row r="384" ht="12.75">
      <c r="E384" s="229"/>
    </row>
    <row r="385" spans="1:2" ht="12.75">
      <c r="A385" s="285"/>
      <c r="B385" s="285"/>
    </row>
    <row r="386" spans="1:7" ht="12.75">
      <c r="A386" s="274"/>
      <c r="B386" s="274"/>
      <c r="C386" s="286"/>
      <c r="D386" s="286"/>
      <c r="E386" s="287"/>
      <c r="F386" s="286"/>
      <c r="G386" s="288"/>
    </row>
    <row r="387" spans="1:7" ht="12.75">
      <c r="A387" s="289"/>
      <c r="B387" s="289"/>
      <c r="C387" s="274"/>
      <c r="D387" s="274"/>
      <c r="E387" s="290"/>
      <c r="F387" s="274"/>
      <c r="G387" s="274"/>
    </row>
    <row r="388" spans="1:7" ht="12.75">
      <c r="A388" s="274"/>
      <c r="B388" s="274"/>
      <c r="C388" s="274"/>
      <c r="D388" s="274"/>
      <c r="E388" s="290"/>
      <c r="F388" s="274"/>
      <c r="G388" s="274"/>
    </row>
    <row r="389" spans="1:7" ht="12.75">
      <c r="A389" s="274"/>
      <c r="B389" s="274"/>
      <c r="C389" s="274"/>
      <c r="D389" s="274"/>
      <c r="E389" s="290"/>
      <c r="F389" s="274"/>
      <c r="G389" s="274"/>
    </row>
    <row r="390" spans="1:7" ht="12.75">
      <c r="A390" s="274"/>
      <c r="B390" s="274"/>
      <c r="C390" s="274"/>
      <c r="D390" s="274"/>
      <c r="E390" s="290"/>
      <c r="F390" s="274"/>
      <c r="G390" s="274"/>
    </row>
    <row r="391" spans="1:7" ht="12.75">
      <c r="A391" s="274"/>
      <c r="B391" s="274"/>
      <c r="C391" s="274"/>
      <c r="D391" s="274"/>
      <c r="E391" s="290"/>
      <c r="F391" s="274"/>
      <c r="G391" s="274"/>
    </row>
    <row r="392" spans="1:7" ht="12.75">
      <c r="A392" s="274"/>
      <c r="B392" s="274"/>
      <c r="C392" s="274"/>
      <c r="D392" s="274"/>
      <c r="E392" s="290"/>
      <c r="F392" s="274"/>
      <c r="G392" s="274"/>
    </row>
    <row r="393" spans="1:7" ht="12.75">
      <c r="A393" s="274"/>
      <c r="B393" s="274"/>
      <c r="C393" s="274"/>
      <c r="D393" s="274"/>
      <c r="E393" s="290"/>
      <c r="F393" s="274"/>
      <c r="G393" s="274"/>
    </row>
    <row r="394" spans="1:7" ht="12.75">
      <c r="A394" s="274"/>
      <c r="B394" s="274"/>
      <c r="C394" s="274"/>
      <c r="D394" s="274"/>
      <c r="E394" s="290"/>
      <c r="F394" s="274"/>
      <c r="G394" s="274"/>
    </row>
    <row r="395" spans="1:7" ht="12.75">
      <c r="A395" s="274"/>
      <c r="B395" s="274"/>
      <c r="C395" s="274"/>
      <c r="D395" s="274"/>
      <c r="E395" s="290"/>
      <c r="F395" s="274"/>
      <c r="G395" s="274"/>
    </row>
    <row r="396" spans="1:7" ht="12.75">
      <c r="A396" s="274"/>
      <c r="B396" s="274"/>
      <c r="C396" s="274"/>
      <c r="D396" s="274"/>
      <c r="E396" s="290"/>
      <c r="F396" s="274"/>
      <c r="G396" s="274"/>
    </row>
    <row r="397" spans="1:7" ht="12.75">
      <c r="A397" s="274"/>
      <c r="B397" s="274"/>
      <c r="C397" s="274"/>
      <c r="D397" s="274"/>
      <c r="E397" s="290"/>
      <c r="F397" s="274"/>
      <c r="G397" s="274"/>
    </row>
    <row r="398" spans="1:7" ht="12.75">
      <c r="A398" s="274"/>
      <c r="B398" s="274"/>
      <c r="C398" s="274"/>
      <c r="D398" s="274"/>
      <c r="E398" s="290"/>
      <c r="F398" s="274"/>
      <c r="G398" s="274"/>
    </row>
    <row r="399" spans="1:7" ht="12.75">
      <c r="A399" s="274"/>
      <c r="B399" s="274"/>
      <c r="C399" s="274"/>
      <c r="D399" s="274"/>
      <c r="E399" s="290"/>
      <c r="F399" s="274"/>
      <c r="G399" s="274"/>
    </row>
  </sheetData>
  <mergeCells count="268">
    <mergeCell ref="C322:D322"/>
    <mergeCell ref="C325:D325"/>
    <mergeCell ref="C314:D314"/>
    <mergeCell ref="C316:G316"/>
    <mergeCell ref="C317:G317"/>
    <mergeCell ref="C318:D318"/>
    <mergeCell ref="C320:G320"/>
    <mergeCell ref="C321:G321"/>
    <mergeCell ref="C307:G307"/>
    <mergeCell ref="C308:D308"/>
    <mergeCell ref="C309:D309"/>
    <mergeCell ref="C311:G311"/>
    <mergeCell ref="C312:G312"/>
    <mergeCell ref="C313:D313"/>
    <mergeCell ref="C299:D299"/>
    <mergeCell ref="C301:G301"/>
    <mergeCell ref="C302:D302"/>
    <mergeCell ref="C303:D303"/>
    <mergeCell ref="C304:D304"/>
    <mergeCell ref="C306:G306"/>
    <mergeCell ref="C292:G292"/>
    <mergeCell ref="C293:G293"/>
    <mergeCell ref="C294:D294"/>
    <mergeCell ref="C296:G296"/>
    <mergeCell ref="C297:G297"/>
    <mergeCell ref="C298:G298"/>
    <mergeCell ref="C284:D284"/>
    <mergeCell ref="C286:G286"/>
    <mergeCell ref="C287:G287"/>
    <mergeCell ref="C288:G288"/>
    <mergeCell ref="C289:D289"/>
    <mergeCell ref="C291:G291"/>
    <mergeCell ref="C277:G277"/>
    <mergeCell ref="C278:D278"/>
    <mergeCell ref="C279:D279"/>
    <mergeCell ref="C281:G281"/>
    <mergeCell ref="C282:G282"/>
    <mergeCell ref="C283:G283"/>
    <mergeCell ref="C270:G270"/>
    <mergeCell ref="C271:G271"/>
    <mergeCell ref="C272:G272"/>
    <mergeCell ref="C273:D273"/>
    <mergeCell ref="C275:G275"/>
    <mergeCell ref="C276:G276"/>
    <mergeCell ref="C262:D262"/>
    <mergeCell ref="C264:G264"/>
    <mergeCell ref="C265:G265"/>
    <mergeCell ref="C266:G266"/>
    <mergeCell ref="C267:D267"/>
    <mergeCell ref="C268:D268"/>
    <mergeCell ref="C255:G255"/>
    <mergeCell ref="C256:D256"/>
    <mergeCell ref="C258:G258"/>
    <mergeCell ref="C259:G259"/>
    <mergeCell ref="C260:G260"/>
    <mergeCell ref="C261:D261"/>
    <mergeCell ref="C248:G248"/>
    <mergeCell ref="C249:G249"/>
    <mergeCell ref="C250:G250"/>
    <mergeCell ref="C251:D251"/>
    <mergeCell ref="C253:G253"/>
    <mergeCell ref="C254:G254"/>
    <mergeCell ref="C240:D240"/>
    <mergeCell ref="C241:D241"/>
    <mergeCell ref="C243:G243"/>
    <mergeCell ref="C244:G244"/>
    <mergeCell ref="C245:G245"/>
    <mergeCell ref="C246:D246"/>
    <mergeCell ref="C233:G233"/>
    <mergeCell ref="C234:D234"/>
    <mergeCell ref="C235:D235"/>
    <mergeCell ref="C237:G237"/>
    <mergeCell ref="C238:G238"/>
    <mergeCell ref="C239:G239"/>
    <mergeCell ref="C226:G226"/>
    <mergeCell ref="C227:G227"/>
    <mergeCell ref="C228:D228"/>
    <mergeCell ref="C229:D229"/>
    <mergeCell ref="C231:G231"/>
    <mergeCell ref="C232:G232"/>
    <mergeCell ref="C219:G219"/>
    <mergeCell ref="C220:G220"/>
    <mergeCell ref="C221:D221"/>
    <mergeCell ref="C222:D222"/>
    <mergeCell ref="C224:G224"/>
    <mergeCell ref="C225:G225"/>
    <mergeCell ref="C212:G212"/>
    <mergeCell ref="C213:G213"/>
    <mergeCell ref="C214:D214"/>
    <mergeCell ref="C215:D215"/>
    <mergeCell ref="C217:G217"/>
    <mergeCell ref="C218:G218"/>
    <mergeCell ref="C205:G205"/>
    <mergeCell ref="C206:G206"/>
    <mergeCell ref="C207:D207"/>
    <mergeCell ref="C208:D208"/>
    <mergeCell ref="C210:G210"/>
    <mergeCell ref="C211:G211"/>
    <mergeCell ref="C198:G198"/>
    <mergeCell ref="C199:G199"/>
    <mergeCell ref="C200:D200"/>
    <mergeCell ref="C201:D201"/>
    <mergeCell ref="C203:G203"/>
    <mergeCell ref="C204:G204"/>
    <mergeCell ref="C191:G191"/>
    <mergeCell ref="C192:G192"/>
    <mergeCell ref="C193:G193"/>
    <mergeCell ref="C194:D194"/>
    <mergeCell ref="C196:G196"/>
    <mergeCell ref="C197:G197"/>
    <mergeCell ref="C183:D183"/>
    <mergeCell ref="C185:G185"/>
    <mergeCell ref="C186:G186"/>
    <mergeCell ref="C187:G187"/>
    <mergeCell ref="C188:D188"/>
    <mergeCell ref="C190:G190"/>
    <mergeCell ref="C176:D176"/>
    <mergeCell ref="C177:D177"/>
    <mergeCell ref="C179:G179"/>
    <mergeCell ref="C180:G180"/>
    <mergeCell ref="C181:G181"/>
    <mergeCell ref="C182:D182"/>
    <mergeCell ref="C169:G169"/>
    <mergeCell ref="C170:D170"/>
    <mergeCell ref="C171:D171"/>
    <mergeCell ref="C173:G173"/>
    <mergeCell ref="C174:G174"/>
    <mergeCell ref="C175:G175"/>
    <mergeCell ref="C162:D162"/>
    <mergeCell ref="C163:D163"/>
    <mergeCell ref="C164:D164"/>
    <mergeCell ref="C165:D165"/>
    <mergeCell ref="C167:G167"/>
    <mergeCell ref="C168:G168"/>
    <mergeCell ref="C155:D155"/>
    <mergeCell ref="C156:D156"/>
    <mergeCell ref="C158:G158"/>
    <mergeCell ref="C159:G159"/>
    <mergeCell ref="C160:G160"/>
    <mergeCell ref="C161:G161"/>
    <mergeCell ref="C148:D148"/>
    <mergeCell ref="C149:D149"/>
    <mergeCell ref="C150:D150"/>
    <mergeCell ref="C152:G152"/>
    <mergeCell ref="C153:G153"/>
    <mergeCell ref="C154:G154"/>
    <mergeCell ref="C142:G142"/>
    <mergeCell ref="C143:G143"/>
    <mergeCell ref="C144:D144"/>
    <mergeCell ref="C145:D145"/>
    <mergeCell ref="C146:D146"/>
    <mergeCell ref="C147:D147"/>
    <mergeCell ref="C135:D135"/>
    <mergeCell ref="C136:D136"/>
    <mergeCell ref="C137:D137"/>
    <mergeCell ref="C138:D138"/>
    <mergeCell ref="C139:D139"/>
    <mergeCell ref="C141:G141"/>
    <mergeCell ref="C128:G128"/>
    <mergeCell ref="C129:G129"/>
    <mergeCell ref="C130:D130"/>
    <mergeCell ref="C132:G132"/>
    <mergeCell ref="C133:G133"/>
    <mergeCell ref="C134:G134"/>
    <mergeCell ref="C121:G121"/>
    <mergeCell ref="C122:G122"/>
    <mergeCell ref="C123:G123"/>
    <mergeCell ref="C124:D124"/>
    <mergeCell ref="C125:D125"/>
    <mergeCell ref="C127:G127"/>
    <mergeCell ref="C113:D113"/>
    <mergeCell ref="C114:D114"/>
    <mergeCell ref="C116:G116"/>
    <mergeCell ref="C117:G117"/>
    <mergeCell ref="C118:G118"/>
    <mergeCell ref="C119:D119"/>
    <mergeCell ref="C107:G107"/>
    <mergeCell ref="C108:G108"/>
    <mergeCell ref="C109:G109"/>
    <mergeCell ref="C110:D110"/>
    <mergeCell ref="C111:D111"/>
    <mergeCell ref="C112:D112"/>
    <mergeCell ref="C100:G100"/>
    <mergeCell ref="C101:D101"/>
    <mergeCell ref="C102:D102"/>
    <mergeCell ref="C103:D103"/>
    <mergeCell ref="C104:D104"/>
    <mergeCell ref="C105:D105"/>
    <mergeCell ref="C93:G93"/>
    <mergeCell ref="C94:G94"/>
    <mergeCell ref="C95:G95"/>
    <mergeCell ref="C96:D96"/>
    <mergeCell ref="C98:G98"/>
    <mergeCell ref="C99:G99"/>
    <mergeCell ref="C86:G86"/>
    <mergeCell ref="C87:G87"/>
    <mergeCell ref="C88:G88"/>
    <mergeCell ref="C89:G89"/>
    <mergeCell ref="C90:D90"/>
    <mergeCell ref="C91:D91"/>
    <mergeCell ref="C80:G80"/>
    <mergeCell ref="C81:G81"/>
    <mergeCell ref="C82:G82"/>
    <mergeCell ref="C83:G83"/>
    <mergeCell ref="C84:G84"/>
    <mergeCell ref="C85:G85"/>
    <mergeCell ref="C73:G73"/>
    <mergeCell ref="C74:G74"/>
    <mergeCell ref="C75:G75"/>
    <mergeCell ref="C76:D76"/>
    <mergeCell ref="C77:D77"/>
    <mergeCell ref="C79:G79"/>
    <mergeCell ref="C65:G65"/>
    <mergeCell ref="C66:D66"/>
    <mergeCell ref="C68:G68"/>
    <mergeCell ref="C69:G69"/>
    <mergeCell ref="C70:G70"/>
    <mergeCell ref="C71:D71"/>
    <mergeCell ref="C58:G58"/>
    <mergeCell ref="C59:G59"/>
    <mergeCell ref="C60:G60"/>
    <mergeCell ref="C61:D61"/>
    <mergeCell ref="C63:G63"/>
    <mergeCell ref="C64:G64"/>
    <mergeCell ref="C50:G50"/>
    <mergeCell ref="C51:D51"/>
    <mergeCell ref="C53:G53"/>
    <mergeCell ref="C54:G54"/>
    <mergeCell ref="C55:G55"/>
    <mergeCell ref="C56:D56"/>
    <mergeCell ref="C43:G43"/>
    <mergeCell ref="C44:G44"/>
    <mergeCell ref="C45:D45"/>
    <mergeCell ref="C46:D46"/>
    <mergeCell ref="C48:G48"/>
    <mergeCell ref="C49:G49"/>
    <mergeCell ref="C36:G36"/>
    <mergeCell ref="C37:G37"/>
    <mergeCell ref="C38:D38"/>
    <mergeCell ref="C39:D39"/>
    <mergeCell ref="C40:D40"/>
    <mergeCell ref="C42:G42"/>
    <mergeCell ref="C29:G29"/>
    <mergeCell ref="C30:G30"/>
    <mergeCell ref="C31:G31"/>
    <mergeCell ref="C32:D32"/>
    <mergeCell ref="C33:D33"/>
    <mergeCell ref="C35:G35"/>
    <mergeCell ref="C21:D21"/>
    <mergeCell ref="C23:G23"/>
    <mergeCell ref="C24:G24"/>
    <mergeCell ref="C25:G25"/>
    <mergeCell ref="C26:D26"/>
    <mergeCell ref="C27:D27"/>
    <mergeCell ref="C14:D14"/>
    <mergeCell ref="C15:D15"/>
    <mergeCell ref="C16:D16"/>
    <mergeCell ref="C18:G18"/>
    <mergeCell ref="C19:G19"/>
    <mergeCell ref="C20:G20"/>
    <mergeCell ref="A1:G1"/>
    <mergeCell ref="A3:B3"/>
    <mergeCell ref="A4:B4"/>
    <mergeCell ref="E4:G4"/>
    <mergeCell ref="C9:D9"/>
    <mergeCell ref="C10:D10"/>
    <mergeCell ref="C12:G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1"/>
  <sheetViews>
    <sheetView workbookViewId="0" topLeftCell="A19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0" t="s">
        <v>102</v>
      </c>
      <c r="B1" s="91"/>
      <c r="C1" s="91"/>
      <c r="D1" s="91"/>
      <c r="E1" s="91"/>
      <c r="F1" s="91"/>
      <c r="G1" s="91"/>
    </row>
    <row r="2" spans="1:7" ht="12.75" customHeight="1">
      <c r="A2" s="92" t="s">
        <v>32</v>
      </c>
      <c r="B2" s="93"/>
      <c r="C2" s="94" t="s">
        <v>104</v>
      </c>
      <c r="D2" s="94" t="s">
        <v>108</v>
      </c>
      <c r="E2" s="95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101"/>
      <c r="F3" s="102"/>
      <c r="G3" s="103"/>
    </row>
    <row r="4" spans="1:7" ht="12" customHeight="1">
      <c r="A4" s="104" t="s">
        <v>34</v>
      </c>
      <c r="B4" s="99"/>
      <c r="C4" s="100"/>
      <c r="D4" s="100"/>
      <c r="E4" s="101"/>
      <c r="F4" s="102" t="s">
        <v>35</v>
      </c>
      <c r="G4" s="105"/>
    </row>
    <row r="5" spans="1:7" ht="12.9" customHeight="1">
      <c r="A5" s="106" t="s">
        <v>107</v>
      </c>
      <c r="B5" s="107"/>
      <c r="C5" s="108" t="s">
        <v>108</v>
      </c>
      <c r="D5" s="109"/>
      <c r="E5" s="107"/>
      <c r="F5" s="102" t="s">
        <v>36</v>
      </c>
      <c r="G5" s="103"/>
    </row>
    <row r="6" spans="1:15" ht="12.9" customHeight="1">
      <c r="A6" s="104" t="s">
        <v>37</v>
      </c>
      <c r="B6" s="99"/>
      <c r="C6" s="100"/>
      <c r="D6" s="100"/>
      <c r="E6" s="101"/>
      <c r="F6" s="110" t="s">
        <v>38</v>
      </c>
      <c r="G6" s="111"/>
      <c r="O6" s="112"/>
    </row>
    <row r="7" spans="1:7" ht="12.9" customHeight="1">
      <c r="A7" s="113" t="s">
        <v>104</v>
      </c>
      <c r="B7" s="114"/>
      <c r="C7" s="115" t="s">
        <v>105</v>
      </c>
      <c r="D7" s="116"/>
      <c r="E7" s="116"/>
      <c r="F7" s="117" t="s">
        <v>39</v>
      </c>
      <c r="G7" s="111">
        <f>IF(G6=0,,ROUND((F30+F32)/G6,1))</f>
        <v>0</v>
      </c>
    </row>
    <row r="8" spans="1:9" ht="12.75">
      <c r="A8" s="118" t="s">
        <v>40</v>
      </c>
      <c r="B8" s="102"/>
      <c r="C8" s="328"/>
      <c r="D8" s="328"/>
      <c r="E8" s="329"/>
      <c r="F8" s="119" t="s">
        <v>41</v>
      </c>
      <c r="G8" s="120"/>
      <c r="H8" s="121"/>
      <c r="I8" s="122"/>
    </row>
    <row r="9" spans="1:8" ht="12.75">
      <c r="A9" s="118" t="s">
        <v>42</v>
      </c>
      <c r="B9" s="102"/>
      <c r="C9" s="328"/>
      <c r="D9" s="328"/>
      <c r="E9" s="329"/>
      <c r="F9" s="102"/>
      <c r="G9" s="123"/>
      <c r="H9" s="124"/>
    </row>
    <row r="10" spans="1:8" ht="12.75">
      <c r="A10" s="118" t="s">
        <v>43</v>
      </c>
      <c r="B10" s="102"/>
      <c r="C10" s="328" t="s">
        <v>128</v>
      </c>
      <c r="D10" s="328"/>
      <c r="E10" s="328"/>
      <c r="F10" s="125"/>
      <c r="G10" s="126"/>
      <c r="H10" s="127"/>
    </row>
    <row r="11" spans="1:57" ht="13.5" customHeight="1">
      <c r="A11" s="118" t="s">
        <v>44</v>
      </c>
      <c r="B11" s="102"/>
      <c r="C11" s="328"/>
      <c r="D11" s="328"/>
      <c r="E11" s="328"/>
      <c r="F11" s="128" t="s">
        <v>45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46</v>
      </c>
      <c r="B12" s="99"/>
      <c r="C12" s="330"/>
      <c r="D12" s="330"/>
      <c r="E12" s="330"/>
      <c r="F12" s="132" t="s">
        <v>47</v>
      </c>
      <c r="G12" s="133"/>
      <c r="H12" s="124"/>
    </row>
    <row r="13" spans="1:8" ht="28.5" customHeight="1" thickBot="1">
      <c r="A13" s="134" t="s">
        <v>48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49</v>
      </c>
      <c r="B14" s="139"/>
      <c r="C14" s="140"/>
      <c r="D14" s="141" t="s">
        <v>50</v>
      </c>
      <c r="E14" s="142"/>
      <c r="F14" s="142"/>
      <c r="G14" s="140"/>
    </row>
    <row r="15" spans="1:7" ht="15.9" customHeight="1">
      <c r="A15" s="143"/>
      <c r="B15" s="144" t="s">
        <v>51</v>
      </c>
      <c r="C15" s="145">
        <f>'00 201812 Rek'!E8</f>
        <v>0</v>
      </c>
      <c r="D15" s="146">
        <f>'00 201812 Rek'!A16</f>
        <v>0</v>
      </c>
      <c r="E15" s="147"/>
      <c r="F15" s="148"/>
      <c r="G15" s="145">
        <f>'00 201812 Rek'!I16</f>
        <v>0</v>
      </c>
    </row>
    <row r="16" spans="1:7" ht="15.9" customHeight="1">
      <c r="A16" s="143" t="s">
        <v>52</v>
      </c>
      <c r="B16" s="144" t="s">
        <v>53</v>
      </c>
      <c r="C16" s="145">
        <f>'00 201812 Rek'!F8</f>
        <v>0</v>
      </c>
      <c r="D16" s="98"/>
      <c r="E16" s="149"/>
      <c r="F16" s="150"/>
      <c r="G16" s="145"/>
    </row>
    <row r="17" spans="1:7" ht="15.9" customHeight="1">
      <c r="A17" s="143" t="s">
        <v>54</v>
      </c>
      <c r="B17" s="144" t="s">
        <v>55</v>
      </c>
      <c r="C17" s="145">
        <f>'00 201812 Rek'!H8</f>
        <v>0</v>
      </c>
      <c r="D17" s="98"/>
      <c r="E17" s="149"/>
      <c r="F17" s="150"/>
      <c r="G17" s="145"/>
    </row>
    <row r="18" spans="1:7" ht="15.9" customHeight="1">
      <c r="A18" s="151" t="s">
        <v>56</v>
      </c>
      <c r="B18" s="152" t="s">
        <v>57</v>
      </c>
      <c r="C18" s="145">
        <f>'00 201812 Rek'!G8</f>
        <v>0</v>
      </c>
      <c r="D18" s="98"/>
      <c r="E18" s="149"/>
      <c r="F18" s="150"/>
      <c r="G18" s="145"/>
    </row>
    <row r="19" spans="1:7" ht="15.9" customHeight="1">
      <c r="A19" s="153" t="s">
        <v>58</v>
      </c>
      <c r="B19" s="144"/>
      <c r="C19" s="145">
        <f>SUM(C15:C18)</f>
        <v>0</v>
      </c>
      <c r="D19" s="98"/>
      <c r="E19" s="149"/>
      <c r="F19" s="150"/>
      <c r="G19" s="145"/>
    </row>
    <row r="20" spans="1:7" ht="15.9" customHeight="1">
      <c r="A20" s="153"/>
      <c r="B20" s="144"/>
      <c r="C20" s="145"/>
      <c r="D20" s="98"/>
      <c r="E20" s="149"/>
      <c r="F20" s="150"/>
      <c r="G20" s="145"/>
    </row>
    <row r="21" spans="1:7" ht="15.9" customHeight="1">
      <c r="A21" s="153" t="s">
        <v>29</v>
      </c>
      <c r="B21" s="144"/>
      <c r="C21" s="145">
        <f>'00 201812 Rek'!I8</f>
        <v>0</v>
      </c>
      <c r="D21" s="98"/>
      <c r="E21" s="149"/>
      <c r="F21" s="150"/>
      <c r="G21" s="145"/>
    </row>
    <row r="22" spans="1:7" ht="15.9" customHeight="1">
      <c r="A22" s="154" t="s">
        <v>59</v>
      </c>
      <c r="B22" s="124"/>
      <c r="C22" s="145">
        <f>C19+C21</f>
        <v>0</v>
      </c>
      <c r="D22" s="98" t="s">
        <v>60</v>
      </c>
      <c r="E22" s="149"/>
      <c r="F22" s="150"/>
      <c r="G22" s="145">
        <f>G23-SUM(G15:G21)</f>
        <v>0</v>
      </c>
    </row>
    <row r="23" spans="1:7" ht="15.9" customHeight="1" thickBot="1">
      <c r="A23" s="326" t="s">
        <v>61</v>
      </c>
      <c r="B23" s="327"/>
      <c r="C23" s="155">
        <f>C22+G23</f>
        <v>0</v>
      </c>
      <c r="D23" s="156" t="s">
        <v>62</v>
      </c>
      <c r="E23" s="157"/>
      <c r="F23" s="158"/>
      <c r="G23" s="145">
        <f>'00 201812 Rek'!H14</f>
        <v>0</v>
      </c>
    </row>
    <row r="24" spans="1:7" ht="12.75">
      <c r="A24" s="159" t="s">
        <v>63</v>
      </c>
      <c r="B24" s="160"/>
      <c r="C24" s="161"/>
      <c r="D24" s="160" t="s">
        <v>64</v>
      </c>
      <c r="E24" s="160"/>
      <c r="F24" s="162" t="s">
        <v>65</v>
      </c>
      <c r="G24" s="163"/>
    </row>
    <row r="25" spans="1:7" ht="12.75">
      <c r="A25" s="154" t="s">
        <v>66</v>
      </c>
      <c r="B25" s="124"/>
      <c r="C25" s="164"/>
      <c r="D25" s="124" t="s">
        <v>66</v>
      </c>
      <c r="F25" s="165" t="s">
        <v>66</v>
      </c>
      <c r="G25" s="166"/>
    </row>
    <row r="26" spans="1:7" ht="37.5" customHeight="1">
      <c r="A26" s="154" t="s">
        <v>67</v>
      </c>
      <c r="B26" s="167"/>
      <c r="C26" s="164"/>
      <c r="D26" s="124" t="s">
        <v>67</v>
      </c>
      <c r="F26" s="165" t="s">
        <v>67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68</v>
      </c>
      <c r="B28" s="124"/>
      <c r="C28" s="164"/>
      <c r="D28" s="165" t="s">
        <v>69</v>
      </c>
      <c r="E28" s="164"/>
      <c r="F28" s="169" t="s">
        <v>69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11</v>
      </c>
      <c r="B30" s="173"/>
      <c r="C30" s="174">
        <v>15</v>
      </c>
      <c r="D30" s="173" t="s">
        <v>70</v>
      </c>
      <c r="E30" s="175"/>
      <c r="F30" s="332">
        <f>C23-F32</f>
        <v>0</v>
      </c>
      <c r="G30" s="333"/>
    </row>
    <row r="31" spans="1:7" ht="12.75">
      <c r="A31" s="172" t="s">
        <v>71</v>
      </c>
      <c r="B31" s="173"/>
      <c r="C31" s="174">
        <f>C30</f>
        <v>15</v>
      </c>
      <c r="D31" s="173" t="s">
        <v>72</v>
      </c>
      <c r="E31" s="175"/>
      <c r="F31" s="332">
        <f>ROUND(PRODUCT(F30,C31/100),0)</f>
        <v>0</v>
      </c>
      <c r="G31" s="333"/>
    </row>
    <row r="32" spans="1:7" ht="12.75">
      <c r="A32" s="172" t="s">
        <v>11</v>
      </c>
      <c r="B32" s="173"/>
      <c r="C32" s="174">
        <v>0</v>
      </c>
      <c r="D32" s="173" t="s">
        <v>72</v>
      </c>
      <c r="E32" s="175"/>
      <c r="F32" s="332">
        <v>0</v>
      </c>
      <c r="G32" s="333"/>
    </row>
    <row r="33" spans="1:7" ht="12.75">
      <c r="A33" s="172" t="s">
        <v>71</v>
      </c>
      <c r="B33" s="176"/>
      <c r="C33" s="177">
        <f>C32</f>
        <v>0</v>
      </c>
      <c r="D33" s="173" t="s">
        <v>72</v>
      </c>
      <c r="E33" s="150"/>
      <c r="F33" s="332">
        <f>ROUND(PRODUCT(F32,C33/100),0)</f>
        <v>0</v>
      </c>
      <c r="G33" s="333"/>
    </row>
    <row r="34" spans="1:7" s="181" customFormat="1" ht="19.5" customHeight="1" thickBot="1">
      <c r="A34" s="178" t="s">
        <v>73</v>
      </c>
      <c r="B34" s="179"/>
      <c r="C34" s="179"/>
      <c r="D34" s="179"/>
      <c r="E34" s="180"/>
      <c r="F34" s="334">
        <f>ROUND(SUM(F30:F33),0)</f>
        <v>0</v>
      </c>
      <c r="G34" s="335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36"/>
      <c r="C37" s="336"/>
      <c r="D37" s="336"/>
      <c r="E37" s="336"/>
      <c r="F37" s="336"/>
      <c r="G37" s="336"/>
      <c r="H37" s="1" t="s">
        <v>1</v>
      </c>
    </row>
    <row r="38" spans="1:8" ht="12.75" customHeight="1">
      <c r="A38" s="182"/>
      <c r="B38" s="336"/>
      <c r="C38" s="336"/>
      <c r="D38" s="336"/>
      <c r="E38" s="336"/>
      <c r="F38" s="336"/>
      <c r="G38" s="336"/>
      <c r="H38" s="1" t="s">
        <v>1</v>
      </c>
    </row>
    <row r="39" spans="1:8" ht="12.75">
      <c r="A39" s="182"/>
      <c r="B39" s="336"/>
      <c r="C39" s="336"/>
      <c r="D39" s="336"/>
      <c r="E39" s="336"/>
      <c r="F39" s="336"/>
      <c r="G39" s="336"/>
      <c r="H39" s="1" t="s">
        <v>1</v>
      </c>
    </row>
    <row r="40" spans="1:8" ht="12.75">
      <c r="A40" s="182"/>
      <c r="B40" s="336"/>
      <c r="C40" s="336"/>
      <c r="D40" s="336"/>
      <c r="E40" s="336"/>
      <c r="F40" s="336"/>
      <c r="G40" s="336"/>
      <c r="H40" s="1" t="s">
        <v>1</v>
      </c>
    </row>
    <row r="41" spans="1:8" ht="12.75">
      <c r="A41" s="182"/>
      <c r="B41" s="336"/>
      <c r="C41" s="336"/>
      <c r="D41" s="336"/>
      <c r="E41" s="336"/>
      <c r="F41" s="336"/>
      <c r="G41" s="336"/>
      <c r="H41" s="1" t="s">
        <v>1</v>
      </c>
    </row>
    <row r="42" spans="1:8" ht="12.75">
      <c r="A42" s="182"/>
      <c r="B42" s="336"/>
      <c r="C42" s="336"/>
      <c r="D42" s="336"/>
      <c r="E42" s="336"/>
      <c r="F42" s="336"/>
      <c r="G42" s="336"/>
      <c r="H42" s="1" t="s">
        <v>1</v>
      </c>
    </row>
    <row r="43" spans="1:8" ht="12.75">
      <c r="A43" s="182"/>
      <c r="B43" s="336"/>
      <c r="C43" s="336"/>
      <c r="D43" s="336"/>
      <c r="E43" s="336"/>
      <c r="F43" s="336"/>
      <c r="G43" s="336"/>
      <c r="H43" s="1" t="s">
        <v>1</v>
      </c>
    </row>
    <row r="44" spans="1:8" ht="12.75" customHeight="1">
      <c r="A44" s="182"/>
      <c r="B44" s="336"/>
      <c r="C44" s="336"/>
      <c r="D44" s="336"/>
      <c r="E44" s="336"/>
      <c r="F44" s="336"/>
      <c r="G44" s="336"/>
      <c r="H44" s="1" t="s">
        <v>1</v>
      </c>
    </row>
    <row r="45" spans="1:8" ht="12.75" customHeight="1">
      <c r="A45" s="182"/>
      <c r="B45" s="336"/>
      <c r="C45" s="336"/>
      <c r="D45" s="336"/>
      <c r="E45" s="336"/>
      <c r="F45" s="336"/>
      <c r="G45" s="336"/>
      <c r="H45" s="1" t="s">
        <v>1</v>
      </c>
    </row>
    <row r="46" spans="2:7" ht="12.75">
      <c r="B46" s="331"/>
      <c r="C46" s="331"/>
      <c r="D46" s="331"/>
      <c r="E46" s="331"/>
      <c r="F46" s="331"/>
      <c r="G46" s="331"/>
    </row>
    <row r="47" spans="2:7" ht="12.75">
      <c r="B47" s="331"/>
      <c r="C47" s="331"/>
      <c r="D47" s="331"/>
      <c r="E47" s="331"/>
      <c r="F47" s="331"/>
      <c r="G47" s="331"/>
    </row>
    <row r="48" spans="2:7" ht="12.75">
      <c r="B48" s="331"/>
      <c r="C48" s="331"/>
      <c r="D48" s="331"/>
      <c r="E48" s="331"/>
      <c r="F48" s="331"/>
      <c r="G48" s="331"/>
    </row>
    <row r="49" spans="2:7" ht="12.75">
      <c r="B49" s="331"/>
      <c r="C49" s="331"/>
      <c r="D49" s="331"/>
      <c r="E49" s="331"/>
      <c r="F49" s="331"/>
      <c r="G49" s="331"/>
    </row>
    <row r="50" spans="2:7" ht="12.75">
      <c r="B50" s="331"/>
      <c r="C50" s="331"/>
      <c r="D50" s="331"/>
      <c r="E50" s="331"/>
      <c r="F50" s="331"/>
      <c r="G50" s="331"/>
    </row>
    <row r="51" spans="2:7" ht="12.75">
      <c r="B51" s="331"/>
      <c r="C51" s="331"/>
      <c r="D51" s="331"/>
      <c r="E51" s="331"/>
      <c r="F51" s="331"/>
      <c r="G51" s="33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65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37" t="s">
        <v>2</v>
      </c>
      <c r="B1" s="338"/>
      <c r="C1" s="183" t="s">
        <v>106</v>
      </c>
      <c r="D1" s="184"/>
      <c r="E1" s="185"/>
      <c r="F1" s="184"/>
      <c r="G1" s="186" t="s">
        <v>75</v>
      </c>
      <c r="H1" s="187" t="s">
        <v>104</v>
      </c>
      <c r="I1" s="188"/>
    </row>
    <row r="2" spans="1:9" ht="13.8" thickBot="1">
      <c r="A2" s="339" t="s">
        <v>76</v>
      </c>
      <c r="B2" s="340"/>
      <c r="C2" s="189" t="s">
        <v>109</v>
      </c>
      <c r="D2" s="190"/>
      <c r="E2" s="191"/>
      <c r="F2" s="190"/>
      <c r="G2" s="341" t="s">
        <v>108</v>
      </c>
      <c r="H2" s="342"/>
      <c r="I2" s="343"/>
    </row>
    <row r="3" ht="13.8" thickTop="1">
      <c r="F3" s="124"/>
    </row>
    <row r="4" spans="1:9" ht="19.5" customHeight="1">
      <c r="A4" s="192" t="s">
        <v>77</v>
      </c>
      <c r="B4" s="193"/>
      <c r="C4" s="193"/>
      <c r="D4" s="193"/>
      <c r="E4" s="194"/>
      <c r="F4" s="193"/>
      <c r="G4" s="193"/>
      <c r="H4" s="193"/>
      <c r="I4" s="193"/>
    </row>
    <row r="5" ht="13.8" thickBot="1"/>
    <row r="6" spans="1:9" s="124" customFormat="1" ht="13.8" thickBot="1">
      <c r="A6" s="195"/>
      <c r="B6" s="196" t="s">
        <v>78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ht="13.8" thickBot="1">
      <c r="A7" s="291" t="str">
        <f>'00 201812 Pol'!B7</f>
        <v>0</v>
      </c>
      <c r="B7" s="62" t="str">
        <f>'00 201812 Pol'!C7</f>
        <v>Vedlejší rozpočtové náklady</v>
      </c>
      <c r="D7" s="201"/>
      <c r="E7" s="292">
        <f>'00 201812 Pol'!BA23</f>
        <v>0</v>
      </c>
      <c r="F7" s="293">
        <f>'00 201812 Pol'!BB23</f>
        <v>0</v>
      </c>
      <c r="G7" s="293">
        <f>'00 201812 Pol'!BC23</f>
        <v>0</v>
      </c>
      <c r="H7" s="293">
        <f>'00 201812 Pol'!BD23</f>
        <v>0</v>
      </c>
      <c r="I7" s="294">
        <f>'00 201812 Pol'!BE23</f>
        <v>0</v>
      </c>
    </row>
    <row r="8" spans="1:9" s="14" customFormat="1" ht="13.8" thickBot="1">
      <c r="A8" s="202"/>
      <c r="B8" s="203" t="s">
        <v>79</v>
      </c>
      <c r="C8" s="203"/>
      <c r="D8" s="204"/>
      <c r="E8" s="205">
        <f>SUM(E7:E7)</f>
        <v>0</v>
      </c>
      <c r="F8" s="206">
        <f>SUM(F7:F7)</f>
        <v>0</v>
      </c>
      <c r="G8" s="206">
        <f>SUM(G7:G7)</f>
        <v>0</v>
      </c>
      <c r="H8" s="206">
        <f>SUM(H7:H7)</f>
        <v>0</v>
      </c>
      <c r="I8" s="207">
        <f>SUM(I7:I7)</f>
        <v>0</v>
      </c>
    </row>
    <row r="9" spans="1:9" ht="12.75">
      <c r="A9" s="124"/>
      <c r="B9" s="124"/>
      <c r="C9" s="124"/>
      <c r="D9" s="124"/>
      <c r="E9" s="124"/>
      <c r="F9" s="124"/>
      <c r="G9" s="124"/>
      <c r="H9" s="124"/>
      <c r="I9" s="124"/>
    </row>
    <row r="10" spans="1:57" ht="19.5" customHeight="1">
      <c r="A10" s="193" t="s">
        <v>80</v>
      </c>
      <c r="B10" s="193"/>
      <c r="C10" s="193"/>
      <c r="D10" s="193"/>
      <c r="E10" s="193"/>
      <c r="F10" s="193"/>
      <c r="G10" s="208"/>
      <c r="H10" s="193"/>
      <c r="I10" s="193"/>
      <c r="BA10" s="130"/>
      <c r="BB10" s="130"/>
      <c r="BC10" s="130"/>
      <c r="BD10" s="130"/>
      <c r="BE10" s="130"/>
    </row>
    <row r="11" ht="13.8" thickBot="1"/>
    <row r="12" spans="1:9" ht="12.75">
      <c r="A12" s="159" t="s">
        <v>81</v>
      </c>
      <c r="B12" s="160"/>
      <c r="C12" s="160"/>
      <c r="D12" s="209"/>
      <c r="E12" s="210" t="s">
        <v>82</v>
      </c>
      <c r="F12" s="211" t="s">
        <v>12</v>
      </c>
      <c r="G12" s="212" t="s">
        <v>83</v>
      </c>
      <c r="H12" s="213"/>
      <c r="I12" s="214" t="s">
        <v>82</v>
      </c>
    </row>
    <row r="13" spans="1:53" ht="12.75">
      <c r="A13" s="153"/>
      <c r="B13" s="144"/>
      <c r="C13" s="144"/>
      <c r="D13" s="215"/>
      <c r="E13" s="216"/>
      <c r="F13" s="217"/>
      <c r="G13" s="218">
        <f>CHOOSE(BA13+1,E8+F8,E8+F8+H8,E8+F8+G8+H8,E8,F8,H8,G8,H8+G8,0)</f>
        <v>0</v>
      </c>
      <c r="H13" s="219"/>
      <c r="I13" s="220">
        <f>E13+F13*G13/100</f>
        <v>0</v>
      </c>
      <c r="BA13" s="1">
        <v>8</v>
      </c>
    </row>
    <row r="14" spans="1:9" ht="13.8" thickBot="1">
      <c r="A14" s="221"/>
      <c r="B14" s="222" t="s">
        <v>84</v>
      </c>
      <c r="C14" s="223"/>
      <c r="D14" s="224"/>
      <c r="E14" s="225"/>
      <c r="F14" s="226"/>
      <c r="G14" s="226"/>
      <c r="H14" s="344">
        <f>SUM(I13:I13)</f>
        <v>0</v>
      </c>
      <c r="I14" s="345"/>
    </row>
    <row r="16" spans="2:9" ht="12.75">
      <c r="B16" s="14"/>
      <c r="F16" s="227"/>
      <c r="G16" s="228"/>
      <c r="H16" s="228"/>
      <c r="I16" s="46"/>
    </row>
    <row r="17" spans="6:9" ht="12.75">
      <c r="F17" s="227"/>
      <c r="G17" s="228"/>
      <c r="H17" s="228"/>
      <c r="I17" s="46"/>
    </row>
    <row r="18" spans="6:9" ht="12.75">
      <c r="F18" s="227"/>
      <c r="G18" s="228"/>
      <c r="H18" s="228"/>
      <c r="I18" s="46"/>
    </row>
    <row r="19" spans="6:9" ht="12.75">
      <c r="F19" s="227"/>
      <c r="G19" s="228"/>
      <c r="H19" s="228"/>
      <c r="I19" s="46"/>
    </row>
    <row r="20" spans="6:9" ht="12.75">
      <c r="F20" s="227"/>
      <c r="G20" s="228"/>
      <c r="H20" s="228"/>
      <c r="I20" s="46"/>
    </row>
    <row r="21" spans="6:9" ht="12.75">
      <c r="F21" s="227"/>
      <c r="G21" s="228"/>
      <c r="H21" s="228"/>
      <c r="I21" s="46"/>
    </row>
    <row r="22" spans="6:9" ht="12.75">
      <c r="F22" s="227"/>
      <c r="G22" s="228"/>
      <c r="H22" s="228"/>
      <c r="I22" s="46"/>
    </row>
    <row r="23" spans="6:9" ht="12.75">
      <c r="F23" s="227"/>
      <c r="G23" s="228"/>
      <c r="H23" s="228"/>
      <c r="I23" s="46"/>
    </row>
    <row r="24" spans="6:9" ht="12.75">
      <c r="F24" s="227"/>
      <c r="G24" s="228"/>
      <c r="H24" s="228"/>
      <c r="I24" s="46"/>
    </row>
    <row r="25" spans="6:9" ht="12.75">
      <c r="F25" s="227"/>
      <c r="G25" s="228"/>
      <c r="H25" s="228"/>
      <c r="I25" s="46"/>
    </row>
    <row r="26" spans="6:9" ht="12.75">
      <c r="F26" s="227"/>
      <c r="G26" s="228"/>
      <c r="H26" s="228"/>
      <c r="I26" s="46"/>
    </row>
    <row r="27" spans="6:9" ht="12.75">
      <c r="F27" s="227"/>
      <c r="G27" s="228"/>
      <c r="H27" s="228"/>
      <c r="I27" s="46"/>
    </row>
    <row r="28" spans="6:9" ht="12.75">
      <c r="F28" s="227"/>
      <c r="G28" s="228"/>
      <c r="H28" s="228"/>
      <c r="I28" s="46"/>
    </row>
    <row r="29" spans="6:9" ht="12.75">
      <c r="F29" s="227"/>
      <c r="G29" s="228"/>
      <c r="H29" s="228"/>
      <c r="I29" s="46"/>
    </row>
    <row r="30" spans="6:9" ht="12.75">
      <c r="F30" s="227"/>
      <c r="G30" s="228"/>
      <c r="H30" s="228"/>
      <c r="I30" s="46"/>
    </row>
    <row r="31" spans="6:9" ht="12.75">
      <c r="F31" s="227"/>
      <c r="G31" s="228"/>
      <c r="H31" s="228"/>
      <c r="I31" s="46"/>
    </row>
    <row r="32" spans="6:9" ht="12.75">
      <c r="F32" s="227"/>
      <c r="G32" s="228"/>
      <c r="H32" s="228"/>
      <c r="I32" s="46"/>
    </row>
    <row r="33" spans="6:9" ht="12.75">
      <c r="F33" s="227"/>
      <c r="G33" s="228"/>
      <c r="H33" s="228"/>
      <c r="I33" s="46"/>
    </row>
    <row r="34" spans="6:9" ht="12.75">
      <c r="F34" s="227"/>
      <c r="G34" s="228"/>
      <c r="H34" s="228"/>
      <c r="I34" s="46"/>
    </row>
    <row r="35" spans="6:9" ht="12.75">
      <c r="F35" s="227"/>
      <c r="G35" s="228"/>
      <c r="H35" s="228"/>
      <c r="I35" s="46"/>
    </row>
    <row r="36" spans="6:9" ht="12.75">
      <c r="F36" s="227"/>
      <c r="G36" s="228"/>
      <c r="H36" s="228"/>
      <c r="I36" s="46"/>
    </row>
    <row r="37" spans="6:9" ht="12.75">
      <c r="F37" s="227"/>
      <c r="G37" s="228"/>
      <c r="H37" s="228"/>
      <c r="I37" s="46"/>
    </row>
    <row r="38" spans="6:9" ht="12.75">
      <c r="F38" s="227"/>
      <c r="G38" s="228"/>
      <c r="H38" s="228"/>
      <c r="I38" s="46"/>
    </row>
    <row r="39" spans="6:9" ht="12.75">
      <c r="F39" s="227"/>
      <c r="G39" s="228"/>
      <c r="H39" s="228"/>
      <c r="I39" s="46"/>
    </row>
    <row r="40" spans="6:9" ht="12.75">
      <c r="F40" s="227"/>
      <c r="G40" s="228"/>
      <c r="H40" s="228"/>
      <c r="I40" s="46"/>
    </row>
    <row r="41" spans="6:9" ht="12.75">
      <c r="F41" s="227"/>
      <c r="G41" s="228"/>
      <c r="H41" s="228"/>
      <c r="I41" s="46"/>
    </row>
    <row r="42" spans="6:9" ht="12.75">
      <c r="F42" s="227"/>
      <c r="G42" s="228"/>
      <c r="H42" s="228"/>
      <c r="I42" s="46"/>
    </row>
    <row r="43" spans="6:9" ht="12.75">
      <c r="F43" s="227"/>
      <c r="G43" s="228"/>
      <c r="H43" s="228"/>
      <c r="I43" s="46"/>
    </row>
    <row r="44" spans="6:9" ht="12.75">
      <c r="F44" s="227"/>
      <c r="G44" s="228"/>
      <c r="H44" s="228"/>
      <c r="I44" s="46"/>
    </row>
    <row r="45" spans="6:9" ht="12.75">
      <c r="F45" s="227"/>
      <c r="G45" s="228"/>
      <c r="H45" s="228"/>
      <c r="I45" s="46"/>
    </row>
    <row r="46" spans="6:9" ht="12.75">
      <c r="F46" s="227"/>
      <c r="G46" s="228"/>
      <c r="H46" s="228"/>
      <c r="I46" s="46"/>
    </row>
    <row r="47" spans="6:9" ht="12.75">
      <c r="F47" s="227"/>
      <c r="G47" s="228"/>
      <c r="H47" s="228"/>
      <c r="I47" s="46"/>
    </row>
    <row r="48" spans="6:9" ht="12.75">
      <c r="F48" s="227"/>
      <c r="G48" s="228"/>
      <c r="H48" s="228"/>
      <c r="I48" s="46"/>
    </row>
    <row r="49" spans="6:9" ht="12.75"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96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29" customWidth="1"/>
    <col min="2" max="2" width="11.50390625" style="229" customWidth="1"/>
    <col min="3" max="3" width="40.50390625" style="229" customWidth="1"/>
    <col min="4" max="4" width="5.50390625" style="229" customWidth="1"/>
    <col min="5" max="5" width="8.50390625" style="239" customWidth="1"/>
    <col min="6" max="6" width="9.875" style="229" customWidth="1"/>
    <col min="7" max="7" width="13.875" style="229" customWidth="1"/>
    <col min="8" max="8" width="11.625" style="229" hidden="1" customWidth="1"/>
    <col min="9" max="9" width="11.50390625" style="229" hidden="1" customWidth="1"/>
    <col min="10" max="10" width="11.00390625" style="229" hidden="1" customWidth="1"/>
    <col min="11" max="11" width="10.50390625" style="229" hidden="1" customWidth="1"/>
    <col min="12" max="12" width="75.50390625" style="229" customWidth="1"/>
    <col min="13" max="13" width="45.375" style="229" customWidth="1"/>
    <col min="14" max="16384" width="9.125" style="229" customWidth="1"/>
  </cols>
  <sheetData>
    <row r="1" spans="1:7" ht="15.6">
      <c r="A1" s="349" t="s">
        <v>103</v>
      </c>
      <c r="B1" s="349"/>
      <c r="C1" s="349"/>
      <c r="D1" s="349"/>
      <c r="E1" s="349"/>
      <c r="F1" s="349"/>
      <c r="G1" s="349"/>
    </row>
    <row r="2" spans="2:7" ht="14.25" customHeight="1" thickBot="1">
      <c r="B2" s="230"/>
      <c r="C2" s="231"/>
      <c r="D2" s="231"/>
      <c r="E2" s="232"/>
      <c r="F2" s="231"/>
      <c r="G2" s="231"/>
    </row>
    <row r="3" spans="1:7" ht="13.8" thickTop="1">
      <c r="A3" s="337" t="s">
        <v>2</v>
      </c>
      <c r="B3" s="338"/>
      <c r="C3" s="183" t="s">
        <v>106</v>
      </c>
      <c r="D3" s="233"/>
      <c r="E3" s="234" t="s">
        <v>85</v>
      </c>
      <c r="F3" s="235" t="str">
        <f>'00 201812 Rek'!H1</f>
        <v>2018/12</v>
      </c>
      <c r="G3" s="236"/>
    </row>
    <row r="4" spans="1:7" ht="13.8" thickBot="1">
      <c r="A4" s="350" t="s">
        <v>76</v>
      </c>
      <c r="B4" s="340"/>
      <c r="C4" s="189" t="s">
        <v>109</v>
      </c>
      <c r="D4" s="237"/>
      <c r="E4" s="351" t="str">
        <f>'00 201812 Rek'!G2</f>
        <v>Vedlejší rozpočtové náklady</v>
      </c>
      <c r="F4" s="352"/>
      <c r="G4" s="353"/>
    </row>
    <row r="5" spans="1:7" ht="13.8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110</v>
      </c>
      <c r="C7" s="248" t="s">
        <v>108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112</v>
      </c>
      <c r="C8" s="259" t="s">
        <v>113</v>
      </c>
      <c r="D8" s="260" t="s">
        <v>114</v>
      </c>
      <c r="E8" s="261">
        <v>1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/>
      <c r="K8" s="264">
        <f>E8*J8</f>
        <v>0</v>
      </c>
      <c r="O8" s="256">
        <v>2</v>
      </c>
      <c r="AA8" s="229">
        <v>12</v>
      </c>
      <c r="AB8" s="229">
        <v>0</v>
      </c>
      <c r="AC8" s="229">
        <v>1</v>
      </c>
      <c r="AZ8" s="229">
        <v>1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6">
        <v>12</v>
      </c>
      <c r="CB8" s="256">
        <v>0</v>
      </c>
    </row>
    <row r="9" spans="1:15" ht="21">
      <c r="A9" s="265"/>
      <c r="B9" s="266"/>
      <c r="C9" s="346" t="s">
        <v>115</v>
      </c>
      <c r="D9" s="347"/>
      <c r="E9" s="347"/>
      <c r="F9" s="347"/>
      <c r="G9" s="348"/>
      <c r="I9" s="267"/>
      <c r="K9" s="267"/>
      <c r="L9" s="268" t="s">
        <v>115</v>
      </c>
      <c r="O9" s="256">
        <v>3</v>
      </c>
    </row>
    <row r="10" spans="1:15" ht="12.75">
      <c r="A10" s="265"/>
      <c r="B10" s="266"/>
      <c r="C10" s="346" t="s">
        <v>116</v>
      </c>
      <c r="D10" s="347"/>
      <c r="E10" s="347"/>
      <c r="F10" s="347"/>
      <c r="G10" s="348"/>
      <c r="I10" s="267"/>
      <c r="K10" s="267"/>
      <c r="L10" s="268" t="s">
        <v>116</v>
      </c>
      <c r="O10" s="256">
        <v>3</v>
      </c>
    </row>
    <row r="11" spans="1:15" ht="12.75">
      <c r="A11" s="265"/>
      <c r="B11" s="266"/>
      <c r="C11" s="346" t="s">
        <v>117</v>
      </c>
      <c r="D11" s="347"/>
      <c r="E11" s="347"/>
      <c r="F11" s="347"/>
      <c r="G11" s="348"/>
      <c r="I11" s="267"/>
      <c r="K11" s="267"/>
      <c r="L11" s="268" t="s">
        <v>117</v>
      </c>
      <c r="O11" s="256">
        <v>3</v>
      </c>
    </row>
    <row r="12" spans="1:15" ht="12.75">
      <c r="A12" s="265"/>
      <c r="B12" s="266"/>
      <c r="C12" s="346" t="s">
        <v>118</v>
      </c>
      <c r="D12" s="347"/>
      <c r="E12" s="347"/>
      <c r="F12" s="347"/>
      <c r="G12" s="348"/>
      <c r="I12" s="267"/>
      <c r="K12" s="267"/>
      <c r="L12" s="268" t="s">
        <v>118</v>
      </c>
      <c r="O12" s="256">
        <v>3</v>
      </c>
    </row>
    <row r="13" spans="1:15" ht="12.75">
      <c r="A13" s="265"/>
      <c r="B13" s="266"/>
      <c r="C13" s="346" t="s">
        <v>119</v>
      </c>
      <c r="D13" s="347"/>
      <c r="E13" s="347"/>
      <c r="F13" s="347"/>
      <c r="G13" s="348"/>
      <c r="I13" s="267"/>
      <c r="K13" s="267"/>
      <c r="L13" s="268" t="s">
        <v>119</v>
      </c>
      <c r="O13" s="256">
        <v>3</v>
      </c>
    </row>
    <row r="14" spans="1:15" ht="12.75">
      <c r="A14" s="265"/>
      <c r="B14" s="266"/>
      <c r="C14" s="346" t="s">
        <v>120</v>
      </c>
      <c r="D14" s="347"/>
      <c r="E14" s="347"/>
      <c r="F14" s="347"/>
      <c r="G14" s="348"/>
      <c r="I14" s="267"/>
      <c r="K14" s="267"/>
      <c r="L14" s="268" t="s">
        <v>120</v>
      </c>
      <c r="O14" s="256">
        <v>3</v>
      </c>
    </row>
    <row r="15" spans="1:15" ht="12.75">
      <c r="A15" s="265"/>
      <c r="B15" s="266"/>
      <c r="C15" s="346" t="s">
        <v>121</v>
      </c>
      <c r="D15" s="347"/>
      <c r="E15" s="347"/>
      <c r="F15" s="347"/>
      <c r="G15" s="348"/>
      <c r="I15" s="267"/>
      <c r="K15" s="267"/>
      <c r="L15" s="268" t="s">
        <v>121</v>
      </c>
      <c r="O15" s="256">
        <v>3</v>
      </c>
    </row>
    <row r="16" spans="1:15" ht="12.75">
      <c r="A16" s="265"/>
      <c r="B16" s="266"/>
      <c r="C16" s="346" t="s">
        <v>122</v>
      </c>
      <c r="D16" s="347"/>
      <c r="E16" s="347"/>
      <c r="F16" s="347"/>
      <c r="G16" s="348"/>
      <c r="I16" s="267"/>
      <c r="K16" s="267"/>
      <c r="L16" s="268" t="s">
        <v>122</v>
      </c>
      <c r="O16" s="256">
        <v>3</v>
      </c>
    </row>
    <row r="17" spans="1:15" ht="12.75">
      <c r="A17" s="265"/>
      <c r="B17" s="266"/>
      <c r="C17" s="346" t="s">
        <v>123</v>
      </c>
      <c r="D17" s="347"/>
      <c r="E17" s="347"/>
      <c r="F17" s="347"/>
      <c r="G17" s="348"/>
      <c r="I17" s="267"/>
      <c r="K17" s="267"/>
      <c r="L17" s="268" t="s">
        <v>123</v>
      </c>
      <c r="O17" s="256">
        <v>3</v>
      </c>
    </row>
    <row r="18" spans="1:15" ht="21">
      <c r="A18" s="265"/>
      <c r="B18" s="266"/>
      <c r="C18" s="346" t="s">
        <v>124</v>
      </c>
      <c r="D18" s="347"/>
      <c r="E18" s="347"/>
      <c r="F18" s="347"/>
      <c r="G18" s="348"/>
      <c r="I18" s="267"/>
      <c r="K18" s="267"/>
      <c r="L18" s="268" t="s">
        <v>124</v>
      </c>
      <c r="O18" s="256">
        <v>3</v>
      </c>
    </row>
    <row r="19" spans="1:15" ht="12.75">
      <c r="A19" s="265"/>
      <c r="B19" s="266"/>
      <c r="C19" s="346" t="s">
        <v>125</v>
      </c>
      <c r="D19" s="347"/>
      <c r="E19" s="347"/>
      <c r="F19" s="347"/>
      <c r="G19" s="348"/>
      <c r="I19" s="267"/>
      <c r="K19" s="267"/>
      <c r="L19" s="268" t="s">
        <v>125</v>
      </c>
      <c r="O19" s="256">
        <v>3</v>
      </c>
    </row>
    <row r="20" spans="1:15" ht="12.75">
      <c r="A20" s="265"/>
      <c r="B20" s="266"/>
      <c r="C20" s="346"/>
      <c r="D20" s="347"/>
      <c r="E20" s="347"/>
      <c r="F20" s="347"/>
      <c r="G20" s="348"/>
      <c r="I20" s="267"/>
      <c r="K20" s="267"/>
      <c r="L20" s="268"/>
      <c r="O20" s="256">
        <v>3</v>
      </c>
    </row>
    <row r="21" spans="1:15" ht="12.75">
      <c r="A21" s="265"/>
      <c r="B21" s="266"/>
      <c r="C21" s="346" t="s">
        <v>126</v>
      </c>
      <c r="D21" s="347"/>
      <c r="E21" s="347"/>
      <c r="F21" s="347"/>
      <c r="G21" s="348"/>
      <c r="I21" s="267"/>
      <c r="K21" s="267"/>
      <c r="L21" s="268" t="s">
        <v>126</v>
      </c>
      <c r="O21" s="256">
        <v>3</v>
      </c>
    </row>
    <row r="22" spans="1:15" ht="41.4">
      <c r="A22" s="265"/>
      <c r="B22" s="266"/>
      <c r="C22" s="346" t="s">
        <v>127</v>
      </c>
      <c r="D22" s="347"/>
      <c r="E22" s="347"/>
      <c r="F22" s="347"/>
      <c r="G22" s="348"/>
      <c r="I22" s="267"/>
      <c r="K22" s="267"/>
      <c r="L22" s="268" t="s">
        <v>127</v>
      </c>
      <c r="O22" s="256">
        <v>3</v>
      </c>
    </row>
    <row r="23" spans="1:57" ht="12.75">
      <c r="A23" s="275"/>
      <c r="B23" s="276" t="s">
        <v>101</v>
      </c>
      <c r="C23" s="277" t="s">
        <v>111</v>
      </c>
      <c r="D23" s="278"/>
      <c r="E23" s="279"/>
      <c r="F23" s="280"/>
      <c r="G23" s="281">
        <f>SUM(G7:G22)</f>
        <v>0</v>
      </c>
      <c r="H23" s="282"/>
      <c r="I23" s="283">
        <f>SUM(I7:I22)</f>
        <v>0</v>
      </c>
      <c r="J23" s="282"/>
      <c r="K23" s="283">
        <f>SUM(K7:K22)</f>
        <v>0</v>
      </c>
      <c r="O23" s="256">
        <v>4</v>
      </c>
      <c r="BA23" s="284">
        <f>SUM(BA7:BA22)</f>
        <v>0</v>
      </c>
      <c r="BB23" s="284">
        <f>SUM(BB7:BB22)</f>
        <v>0</v>
      </c>
      <c r="BC23" s="284">
        <f>SUM(BC7:BC22)</f>
        <v>0</v>
      </c>
      <c r="BD23" s="284">
        <f>SUM(BD7:BD22)</f>
        <v>0</v>
      </c>
      <c r="BE23" s="284">
        <f>SUM(BE7:BE22)</f>
        <v>0</v>
      </c>
    </row>
    <row r="24" ht="12.75">
      <c r="E24" s="229"/>
    </row>
    <row r="25" ht="12.75">
      <c r="E25" s="229"/>
    </row>
    <row r="26" ht="12.75">
      <c r="E26" s="229"/>
    </row>
    <row r="27" ht="12.75">
      <c r="E27" s="229"/>
    </row>
    <row r="28" ht="12.75">
      <c r="E28" s="229"/>
    </row>
    <row r="29" ht="12.75">
      <c r="E29" s="229"/>
    </row>
    <row r="30" ht="12.75">
      <c r="E30" s="229"/>
    </row>
    <row r="31" ht="12.75">
      <c r="E31" s="229"/>
    </row>
    <row r="32" ht="12.75">
      <c r="E32" s="229"/>
    </row>
    <row r="33" ht="12.75">
      <c r="E33" s="229"/>
    </row>
    <row r="34" ht="12.75">
      <c r="E34" s="229"/>
    </row>
    <row r="35" ht="12.75">
      <c r="E35" s="229"/>
    </row>
    <row r="36" ht="12.75">
      <c r="E36" s="229"/>
    </row>
    <row r="37" ht="12.75">
      <c r="E37" s="229"/>
    </row>
    <row r="38" ht="12.75">
      <c r="E38" s="229"/>
    </row>
    <row r="39" ht="12.75">
      <c r="E39" s="229"/>
    </row>
    <row r="40" ht="12.75">
      <c r="E40" s="229"/>
    </row>
    <row r="41" ht="12.75">
      <c r="E41" s="229"/>
    </row>
    <row r="42" ht="12.75">
      <c r="E42" s="229"/>
    </row>
    <row r="43" ht="12.75">
      <c r="E43" s="229"/>
    </row>
    <row r="44" ht="12.75">
      <c r="E44" s="229"/>
    </row>
    <row r="45" ht="12.75">
      <c r="E45" s="229"/>
    </row>
    <row r="46" ht="12.75">
      <c r="E46" s="229"/>
    </row>
    <row r="47" spans="1:7" ht="12.75">
      <c r="A47" s="274"/>
      <c r="B47" s="274"/>
      <c r="C47" s="274"/>
      <c r="D47" s="274"/>
      <c r="E47" s="274"/>
      <c r="F47" s="274"/>
      <c r="G47" s="274"/>
    </row>
    <row r="48" spans="1:7" ht="12.75">
      <c r="A48" s="274"/>
      <c r="B48" s="274"/>
      <c r="C48" s="274"/>
      <c r="D48" s="274"/>
      <c r="E48" s="274"/>
      <c r="F48" s="274"/>
      <c r="G48" s="274"/>
    </row>
    <row r="49" spans="1:7" ht="12.75">
      <c r="A49" s="274"/>
      <c r="B49" s="274"/>
      <c r="C49" s="274"/>
      <c r="D49" s="274"/>
      <c r="E49" s="274"/>
      <c r="F49" s="274"/>
      <c r="G49" s="274"/>
    </row>
    <row r="50" spans="1:7" ht="12.75">
      <c r="A50" s="274"/>
      <c r="B50" s="274"/>
      <c r="C50" s="274"/>
      <c r="D50" s="274"/>
      <c r="E50" s="274"/>
      <c r="F50" s="274"/>
      <c r="G50" s="274"/>
    </row>
    <row r="51" ht="12.75">
      <c r="E51" s="229"/>
    </row>
    <row r="52" ht="12.75">
      <c r="E52" s="229"/>
    </row>
    <row r="53" ht="12.75">
      <c r="E53" s="229"/>
    </row>
    <row r="54" ht="12.75">
      <c r="E54" s="229"/>
    </row>
    <row r="55" ht="12.75">
      <c r="E55" s="229"/>
    </row>
    <row r="56" ht="12.75">
      <c r="E56" s="229"/>
    </row>
    <row r="57" ht="12.75">
      <c r="E57" s="229"/>
    </row>
    <row r="58" ht="12.75">
      <c r="E58" s="229"/>
    </row>
    <row r="59" ht="12.75">
      <c r="E59" s="229"/>
    </row>
    <row r="60" ht="12.75">
      <c r="E60" s="229"/>
    </row>
    <row r="61" ht="12.75">
      <c r="E61" s="229"/>
    </row>
    <row r="62" ht="12.75">
      <c r="E62" s="229"/>
    </row>
    <row r="63" ht="12.75">
      <c r="E63" s="229"/>
    </row>
    <row r="64" ht="12.75">
      <c r="E64" s="229"/>
    </row>
    <row r="65" ht="12.75">
      <c r="E65" s="229"/>
    </row>
    <row r="66" ht="12.75">
      <c r="E66" s="229"/>
    </row>
    <row r="67" ht="12.75">
      <c r="E67" s="229"/>
    </row>
    <row r="68" ht="12.75">
      <c r="E68" s="229"/>
    </row>
    <row r="69" ht="12.75">
      <c r="E69" s="229"/>
    </row>
    <row r="70" ht="12.75">
      <c r="E70" s="229"/>
    </row>
    <row r="71" ht="12.75">
      <c r="E71" s="229"/>
    </row>
    <row r="72" ht="12.75">
      <c r="E72" s="229"/>
    </row>
    <row r="73" ht="12.75">
      <c r="E73" s="229"/>
    </row>
    <row r="74" ht="12.75">
      <c r="E74" s="229"/>
    </row>
    <row r="75" ht="12.75">
      <c r="E75" s="229"/>
    </row>
    <row r="76" ht="12.75">
      <c r="E76" s="229"/>
    </row>
    <row r="77" ht="12.75">
      <c r="E77" s="229"/>
    </row>
    <row r="78" ht="12.75">
      <c r="E78" s="229"/>
    </row>
    <row r="79" ht="12.75">
      <c r="E79" s="229"/>
    </row>
    <row r="80" ht="12.75">
      <c r="E80" s="229"/>
    </row>
    <row r="81" ht="12.75">
      <c r="E81" s="229"/>
    </row>
    <row r="82" spans="1:2" ht="12.75">
      <c r="A82" s="285"/>
      <c r="B82" s="285"/>
    </row>
    <row r="83" spans="1:7" ht="12.75">
      <c r="A83" s="274"/>
      <c r="B83" s="274"/>
      <c r="C83" s="286"/>
      <c r="D83" s="286"/>
      <c r="E83" s="287"/>
      <c r="F83" s="286"/>
      <c r="G83" s="288"/>
    </row>
    <row r="84" spans="1:7" ht="12.75">
      <c r="A84" s="289"/>
      <c r="B84" s="289"/>
      <c r="C84" s="274"/>
      <c r="D84" s="274"/>
      <c r="E84" s="290"/>
      <c r="F84" s="274"/>
      <c r="G84" s="274"/>
    </row>
    <row r="85" spans="1:7" ht="12.75">
      <c r="A85" s="274"/>
      <c r="B85" s="274"/>
      <c r="C85" s="274"/>
      <c r="D85" s="274"/>
      <c r="E85" s="290"/>
      <c r="F85" s="274"/>
      <c r="G85" s="274"/>
    </row>
    <row r="86" spans="1:7" ht="12.75">
      <c r="A86" s="274"/>
      <c r="B86" s="274"/>
      <c r="C86" s="274"/>
      <c r="D86" s="274"/>
      <c r="E86" s="290"/>
      <c r="F86" s="274"/>
      <c r="G86" s="274"/>
    </row>
    <row r="87" spans="1:7" ht="12.75">
      <c r="A87" s="274"/>
      <c r="B87" s="274"/>
      <c r="C87" s="274"/>
      <c r="D87" s="274"/>
      <c r="E87" s="290"/>
      <c r="F87" s="274"/>
      <c r="G87" s="274"/>
    </row>
    <row r="88" spans="1:7" ht="12.75">
      <c r="A88" s="274"/>
      <c r="B88" s="274"/>
      <c r="C88" s="274"/>
      <c r="D88" s="274"/>
      <c r="E88" s="290"/>
      <c r="F88" s="274"/>
      <c r="G88" s="274"/>
    </row>
    <row r="89" spans="1:7" ht="12.75">
      <c r="A89" s="274"/>
      <c r="B89" s="274"/>
      <c r="C89" s="274"/>
      <c r="D89" s="274"/>
      <c r="E89" s="290"/>
      <c r="F89" s="274"/>
      <c r="G89" s="274"/>
    </row>
    <row r="90" spans="1:7" ht="12.75">
      <c r="A90" s="274"/>
      <c r="B90" s="274"/>
      <c r="C90" s="274"/>
      <c r="D90" s="274"/>
      <c r="E90" s="290"/>
      <c r="F90" s="274"/>
      <c r="G90" s="274"/>
    </row>
    <row r="91" spans="1:7" ht="12.75">
      <c r="A91" s="274"/>
      <c r="B91" s="274"/>
      <c r="C91" s="274"/>
      <c r="D91" s="274"/>
      <c r="E91" s="290"/>
      <c r="F91" s="274"/>
      <c r="G91" s="274"/>
    </row>
    <row r="92" spans="1:7" ht="12.75">
      <c r="A92" s="274"/>
      <c r="B92" s="274"/>
      <c r="C92" s="274"/>
      <c r="D92" s="274"/>
      <c r="E92" s="290"/>
      <c r="F92" s="274"/>
      <c r="G92" s="274"/>
    </row>
    <row r="93" spans="1:7" ht="12.75">
      <c r="A93" s="274"/>
      <c r="B93" s="274"/>
      <c r="C93" s="274"/>
      <c r="D93" s="274"/>
      <c r="E93" s="290"/>
      <c r="F93" s="274"/>
      <c r="G93" s="274"/>
    </row>
    <row r="94" spans="1:7" ht="12.75">
      <c r="A94" s="274"/>
      <c r="B94" s="274"/>
      <c r="C94" s="274"/>
      <c r="D94" s="274"/>
      <c r="E94" s="290"/>
      <c r="F94" s="274"/>
      <c r="G94" s="274"/>
    </row>
    <row r="95" spans="1:7" ht="12.75">
      <c r="A95" s="274"/>
      <c r="B95" s="274"/>
      <c r="C95" s="274"/>
      <c r="D95" s="274"/>
      <c r="E95" s="290"/>
      <c r="F95" s="274"/>
      <c r="G95" s="274"/>
    </row>
    <row r="96" spans="1:7" ht="12.75">
      <c r="A96" s="274"/>
      <c r="B96" s="274"/>
      <c r="C96" s="274"/>
      <c r="D96" s="274"/>
      <c r="E96" s="290"/>
      <c r="F96" s="274"/>
      <c r="G96" s="274"/>
    </row>
  </sheetData>
  <mergeCells count="18">
    <mergeCell ref="C19:G19"/>
    <mergeCell ref="C20:G20"/>
    <mergeCell ref="C21:G21"/>
    <mergeCell ref="C22:G22"/>
    <mergeCell ref="C13:G13"/>
    <mergeCell ref="C14:G14"/>
    <mergeCell ref="C15:G15"/>
    <mergeCell ref="C16:G16"/>
    <mergeCell ref="C17:G17"/>
    <mergeCell ref="C18:G18"/>
    <mergeCell ref="C10:G10"/>
    <mergeCell ref="C11:G11"/>
    <mergeCell ref="C12:G12"/>
    <mergeCell ref="A1:G1"/>
    <mergeCell ref="A3:B3"/>
    <mergeCell ref="A4:B4"/>
    <mergeCell ref="E4:G4"/>
    <mergeCell ref="C9:G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51"/>
  <sheetViews>
    <sheetView workbookViewId="0" topLeftCell="A13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0" t="s">
        <v>102</v>
      </c>
      <c r="B1" s="91"/>
      <c r="C1" s="91"/>
      <c r="D1" s="91"/>
      <c r="E1" s="91"/>
      <c r="F1" s="91"/>
      <c r="G1" s="91"/>
    </row>
    <row r="2" spans="1:7" ht="12.75" customHeight="1">
      <c r="A2" s="92" t="s">
        <v>32</v>
      </c>
      <c r="B2" s="93"/>
      <c r="C2" s="94" t="s">
        <v>133</v>
      </c>
      <c r="D2" s="94" t="s">
        <v>131</v>
      </c>
      <c r="E2" s="95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101"/>
      <c r="F3" s="102"/>
      <c r="G3" s="103"/>
    </row>
    <row r="4" spans="1:7" ht="12" customHeight="1">
      <c r="A4" s="104" t="s">
        <v>34</v>
      </c>
      <c r="B4" s="99"/>
      <c r="C4" s="100"/>
      <c r="D4" s="100"/>
      <c r="E4" s="101"/>
      <c r="F4" s="102" t="s">
        <v>35</v>
      </c>
      <c r="G4" s="105"/>
    </row>
    <row r="5" spans="1:7" ht="12.9" customHeight="1">
      <c r="A5" s="106" t="s">
        <v>130</v>
      </c>
      <c r="B5" s="107"/>
      <c r="C5" s="108" t="s">
        <v>131</v>
      </c>
      <c r="D5" s="109"/>
      <c r="E5" s="107"/>
      <c r="F5" s="102" t="s">
        <v>36</v>
      </c>
      <c r="G5" s="103"/>
    </row>
    <row r="6" spans="1:15" ht="12.9" customHeight="1">
      <c r="A6" s="104" t="s">
        <v>37</v>
      </c>
      <c r="B6" s="99"/>
      <c r="C6" s="100"/>
      <c r="D6" s="100"/>
      <c r="E6" s="101"/>
      <c r="F6" s="110" t="s">
        <v>38</v>
      </c>
      <c r="G6" s="111"/>
      <c r="O6" s="112"/>
    </row>
    <row r="7" spans="1:7" ht="12.9" customHeight="1">
      <c r="A7" s="113" t="s">
        <v>104</v>
      </c>
      <c r="B7" s="114"/>
      <c r="C7" s="115" t="s">
        <v>105</v>
      </c>
      <c r="D7" s="116"/>
      <c r="E7" s="116"/>
      <c r="F7" s="117" t="s">
        <v>39</v>
      </c>
      <c r="G7" s="111">
        <f>IF(G6=0,,ROUND((F30+F32)/G6,1))</f>
        <v>0</v>
      </c>
    </row>
    <row r="8" spans="1:9" ht="12.75">
      <c r="A8" s="118" t="s">
        <v>40</v>
      </c>
      <c r="B8" s="102"/>
      <c r="C8" s="328"/>
      <c r="D8" s="328"/>
      <c r="E8" s="329"/>
      <c r="F8" s="119" t="s">
        <v>41</v>
      </c>
      <c r="G8" s="120"/>
      <c r="H8" s="121"/>
      <c r="I8" s="122"/>
    </row>
    <row r="9" spans="1:8" ht="12.75">
      <c r="A9" s="118" t="s">
        <v>42</v>
      </c>
      <c r="B9" s="102"/>
      <c r="C9" s="328"/>
      <c r="D9" s="328"/>
      <c r="E9" s="329"/>
      <c r="F9" s="102"/>
      <c r="G9" s="123"/>
      <c r="H9" s="124"/>
    </row>
    <row r="10" spans="1:8" ht="12.75">
      <c r="A10" s="118" t="s">
        <v>43</v>
      </c>
      <c r="B10" s="102"/>
      <c r="C10" s="328" t="s">
        <v>128</v>
      </c>
      <c r="D10" s="328"/>
      <c r="E10" s="328"/>
      <c r="F10" s="125"/>
      <c r="G10" s="126"/>
      <c r="H10" s="127"/>
    </row>
    <row r="11" spans="1:57" ht="13.5" customHeight="1">
      <c r="A11" s="118" t="s">
        <v>44</v>
      </c>
      <c r="B11" s="102"/>
      <c r="C11" s="328"/>
      <c r="D11" s="328"/>
      <c r="E11" s="328"/>
      <c r="F11" s="128" t="s">
        <v>45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46</v>
      </c>
      <c r="B12" s="99"/>
      <c r="C12" s="330"/>
      <c r="D12" s="330"/>
      <c r="E12" s="330"/>
      <c r="F12" s="132" t="s">
        <v>47</v>
      </c>
      <c r="G12" s="133"/>
      <c r="H12" s="124"/>
    </row>
    <row r="13" spans="1:8" ht="28.5" customHeight="1" thickBot="1">
      <c r="A13" s="134" t="s">
        <v>48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49</v>
      </c>
      <c r="B14" s="139"/>
      <c r="C14" s="140"/>
      <c r="D14" s="141" t="s">
        <v>50</v>
      </c>
      <c r="E14" s="142"/>
      <c r="F14" s="142"/>
      <c r="G14" s="140"/>
    </row>
    <row r="15" spans="1:7" ht="15.9" customHeight="1">
      <c r="A15" s="143"/>
      <c r="B15" s="144" t="s">
        <v>51</v>
      </c>
      <c r="C15" s="145">
        <f>'01 201812,k Rek'!E41</f>
        <v>0</v>
      </c>
      <c r="D15" s="146">
        <f>'01 201812,k Rek'!A49</f>
        <v>0</v>
      </c>
      <c r="E15" s="147"/>
      <c r="F15" s="148"/>
      <c r="G15" s="145">
        <f>'01 201812,k Rek'!I49</f>
        <v>0</v>
      </c>
    </row>
    <row r="16" spans="1:7" ht="15.9" customHeight="1">
      <c r="A16" s="143" t="s">
        <v>52</v>
      </c>
      <c r="B16" s="144" t="s">
        <v>53</v>
      </c>
      <c r="C16" s="145">
        <f>'01 201812,k Rek'!F41</f>
        <v>0</v>
      </c>
      <c r="D16" s="98"/>
      <c r="E16" s="149"/>
      <c r="F16" s="150"/>
      <c r="G16" s="145"/>
    </row>
    <row r="17" spans="1:7" ht="15.9" customHeight="1">
      <c r="A17" s="143" t="s">
        <v>54</v>
      </c>
      <c r="B17" s="144" t="s">
        <v>55</v>
      </c>
      <c r="C17" s="145">
        <f>'01 201812,k Rek'!H41</f>
        <v>0</v>
      </c>
      <c r="D17" s="98"/>
      <c r="E17" s="149"/>
      <c r="F17" s="150"/>
      <c r="G17" s="145"/>
    </row>
    <row r="18" spans="1:7" ht="15.9" customHeight="1">
      <c r="A18" s="151" t="s">
        <v>56</v>
      </c>
      <c r="B18" s="152" t="s">
        <v>57</v>
      </c>
      <c r="C18" s="145">
        <f>'01 201812,k Rek'!G41</f>
        <v>0</v>
      </c>
      <c r="D18" s="98"/>
      <c r="E18" s="149"/>
      <c r="F18" s="150"/>
      <c r="G18" s="145"/>
    </row>
    <row r="19" spans="1:7" ht="15.9" customHeight="1">
      <c r="A19" s="153" t="s">
        <v>58</v>
      </c>
      <c r="B19" s="144"/>
      <c r="C19" s="145">
        <f>SUM(C15:C18)</f>
        <v>0</v>
      </c>
      <c r="D19" s="98"/>
      <c r="E19" s="149"/>
      <c r="F19" s="150"/>
      <c r="G19" s="145"/>
    </row>
    <row r="20" spans="1:7" ht="15.9" customHeight="1">
      <c r="A20" s="153"/>
      <c r="B20" s="144"/>
      <c r="C20" s="145"/>
      <c r="D20" s="98"/>
      <c r="E20" s="149"/>
      <c r="F20" s="150"/>
      <c r="G20" s="145"/>
    </row>
    <row r="21" spans="1:7" ht="15.9" customHeight="1">
      <c r="A21" s="153" t="s">
        <v>29</v>
      </c>
      <c r="B21" s="144"/>
      <c r="C21" s="145">
        <f>'01 201812,k Rek'!I41</f>
        <v>0</v>
      </c>
      <c r="D21" s="98"/>
      <c r="E21" s="149"/>
      <c r="F21" s="150"/>
      <c r="G21" s="145"/>
    </row>
    <row r="22" spans="1:7" ht="15.9" customHeight="1">
      <c r="A22" s="154" t="s">
        <v>59</v>
      </c>
      <c r="B22" s="124"/>
      <c r="C22" s="145">
        <f>C19+C21</f>
        <v>0</v>
      </c>
      <c r="D22" s="98" t="s">
        <v>60</v>
      </c>
      <c r="E22" s="149"/>
      <c r="F22" s="150"/>
      <c r="G22" s="145">
        <f>G23-SUM(G15:G21)</f>
        <v>0</v>
      </c>
    </row>
    <row r="23" spans="1:7" ht="15.9" customHeight="1" thickBot="1">
      <c r="A23" s="326" t="s">
        <v>61</v>
      </c>
      <c r="B23" s="327"/>
      <c r="C23" s="155">
        <f>C22+G23</f>
        <v>0</v>
      </c>
      <c r="D23" s="156" t="s">
        <v>62</v>
      </c>
      <c r="E23" s="157"/>
      <c r="F23" s="158"/>
      <c r="G23" s="145">
        <f>'01 201812,k Rek'!H47</f>
        <v>0</v>
      </c>
    </row>
    <row r="24" spans="1:7" ht="12.75">
      <c r="A24" s="159" t="s">
        <v>63</v>
      </c>
      <c r="B24" s="160"/>
      <c r="C24" s="161"/>
      <c r="D24" s="160" t="s">
        <v>64</v>
      </c>
      <c r="E24" s="160"/>
      <c r="F24" s="162" t="s">
        <v>65</v>
      </c>
      <c r="G24" s="163"/>
    </row>
    <row r="25" spans="1:7" ht="12.75">
      <c r="A25" s="154" t="s">
        <v>66</v>
      </c>
      <c r="B25" s="124"/>
      <c r="C25" s="164"/>
      <c r="D25" s="124" t="s">
        <v>66</v>
      </c>
      <c r="F25" s="165" t="s">
        <v>66</v>
      </c>
      <c r="G25" s="166"/>
    </row>
    <row r="26" spans="1:7" ht="37.5" customHeight="1">
      <c r="A26" s="154" t="s">
        <v>67</v>
      </c>
      <c r="B26" s="167"/>
      <c r="C26" s="164"/>
      <c r="D26" s="124" t="s">
        <v>67</v>
      </c>
      <c r="F26" s="165" t="s">
        <v>67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68</v>
      </c>
      <c r="B28" s="124"/>
      <c r="C28" s="164"/>
      <c r="D28" s="165" t="s">
        <v>69</v>
      </c>
      <c r="E28" s="164"/>
      <c r="F28" s="169" t="s">
        <v>69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11</v>
      </c>
      <c r="B30" s="173"/>
      <c r="C30" s="174">
        <v>15</v>
      </c>
      <c r="D30" s="173" t="s">
        <v>70</v>
      </c>
      <c r="E30" s="175"/>
      <c r="F30" s="332">
        <f>C23-F32</f>
        <v>0</v>
      </c>
      <c r="G30" s="333"/>
    </row>
    <row r="31" spans="1:7" ht="12.75">
      <c r="A31" s="172" t="s">
        <v>71</v>
      </c>
      <c r="B31" s="173"/>
      <c r="C31" s="174">
        <f>C30</f>
        <v>15</v>
      </c>
      <c r="D31" s="173" t="s">
        <v>72</v>
      </c>
      <c r="E31" s="175"/>
      <c r="F31" s="332">
        <f>ROUND(PRODUCT(F30,C31/100),0)</f>
        <v>0</v>
      </c>
      <c r="G31" s="333"/>
    </row>
    <row r="32" spans="1:7" ht="12.75">
      <c r="A32" s="172" t="s">
        <v>11</v>
      </c>
      <c r="B32" s="173"/>
      <c r="C32" s="174">
        <v>0</v>
      </c>
      <c r="D32" s="173" t="s">
        <v>72</v>
      </c>
      <c r="E32" s="175"/>
      <c r="F32" s="332">
        <v>0</v>
      </c>
      <c r="G32" s="333"/>
    </row>
    <row r="33" spans="1:7" ht="12.75">
      <c r="A33" s="172" t="s">
        <v>71</v>
      </c>
      <c r="B33" s="176"/>
      <c r="C33" s="177">
        <f>C32</f>
        <v>0</v>
      </c>
      <c r="D33" s="173" t="s">
        <v>72</v>
      </c>
      <c r="E33" s="150"/>
      <c r="F33" s="332">
        <f>ROUND(PRODUCT(F32,C33/100),0)</f>
        <v>0</v>
      </c>
      <c r="G33" s="333"/>
    </row>
    <row r="34" spans="1:7" s="181" customFormat="1" ht="19.5" customHeight="1" thickBot="1">
      <c r="A34" s="178" t="s">
        <v>73</v>
      </c>
      <c r="B34" s="179"/>
      <c r="C34" s="179"/>
      <c r="D34" s="179"/>
      <c r="E34" s="180"/>
      <c r="F34" s="334">
        <f>ROUND(SUM(F30:F33),0)</f>
        <v>0</v>
      </c>
      <c r="G34" s="335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36"/>
      <c r="C37" s="336"/>
      <c r="D37" s="336"/>
      <c r="E37" s="336"/>
      <c r="F37" s="336"/>
      <c r="G37" s="336"/>
      <c r="H37" s="1" t="s">
        <v>1</v>
      </c>
    </row>
    <row r="38" spans="1:8" ht="12.75" customHeight="1">
      <c r="A38" s="182"/>
      <c r="B38" s="336"/>
      <c r="C38" s="336"/>
      <c r="D38" s="336"/>
      <c r="E38" s="336"/>
      <c r="F38" s="336"/>
      <c r="G38" s="336"/>
      <c r="H38" s="1" t="s">
        <v>1</v>
      </c>
    </row>
    <row r="39" spans="1:8" ht="12.75">
      <c r="A39" s="182"/>
      <c r="B39" s="336"/>
      <c r="C39" s="336"/>
      <c r="D39" s="336"/>
      <c r="E39" s="336"/>
      <c r="F39" s="336"/>
      <c r="G39" s="336"/>
      <c r="H39" s="1" t="s">
        <v>1</v>
      </c>
    </row>
    <row r="40" spans="1:8" ht="12.75">
      <c r="A40" s="182"/>
      <c r="B40" s="336"/>
      <c r="C40" s="336"/>
      <c r="D40" s="336"/>
      <c r="E40" s="336"/>
      <c r="F40" s="336"/>
      <c r="G40" s="336"/>
      <c r="H40" s="1" t="s">
        <v>1</v>
      </c>
    </row>
    <row r="41" spans="1:8" ht="12.75">
      <c r="A41" s="182"/>
      <c r="B41" s="336"/>
      <c r="C41" s="336"/>
      <c r="D41" s="336"/>
      <c r="E41" s="336"/>
      <c r="F41" s="336"/>
      <c r="G41" s="336"/>
      <c r="H41" s="1" t="s">
        <v>1</v>
      </c>
    </row>
    <row r="42" spans="1:8" ht="12.75">
      <c r="A42" s="182"/>
      <c r="B42" s="336"/>
      <c r="C42" s="336"/>
      <c r="D42" s="336"/>
      <c r="E42" s="336"/>
      <c r="F42" s="336"/>
      <c r="G42" s="336"/>
      <c r="H42" s="1" t="s">
        <v>1</v>
      </c>
    </row>
    <row r="43" spans="1:8" ht="12.75">
      <c r="A43" s="182"/>
      <c r="B43" s="336"/>
      <c r="C43" s="336"/>
      <c r="D43" s="336"/>
      <c r="E43" s="336"/>
      <c r="F43" s="336"/>
      <c r="G43" s="336"/>
      <c r="H43" s="1" t="s">
        <v>1</v>
      </c>
    </row>
    <row r="44" spans="1:8" ht="12.75" customHeight="1">
      <c r="A44" s="182"/>
      <c r="B44" s="336"/>
      <c r="C44" s="336"/>
      <c r="D44" s="336"/>
      <c r="E44" s="336"/>
      <c r="F44" s="336"/>
      <c r="G44" s="336"/>
      <c r="H44" s="1" t="s">
        <v>1</v>
      </c>
    </row>
    <row r="45" spans="1:8" ht="12.75" customHeight="1">
      <c r="A45" s="182"/>
      <c r="B45" s="336"/>
      <c r="C45" s="336"/>
      <c r="D45" s="336"/>
      <c r="E45" s="336"/>
      <c r="F45" s="336"/>
      <c r="G45" s="336"/>
      <c r="H45" s="1" t="s">
        <v>1</v>
      </c>
    </row>
    <row r="46" spans="2:7" ht="12.75">
      <c r="B46" s="331"/>
      <c r="C46" s="331"/>
      <c r="D46" s="331"/>
      <c r="E46" s="331"/>
      <c r="F46" s="331"/>
      <c r="G46" s="331"/>
    </row>
    <row r="47" spans="2:7" ht="12.75">
      <c r="B47" s="331"/>
      <c r="C47" s="331"/>
      <c r="D47" s="331"/>
      <c r="E47" s="331"/>
      <c r="F47" s="331"/>
      <c r="G47" s="331"/>
    </row>
    <row r="48" spans="2:7" ht="12.75">
      <c r="B48" s="331"/>
      <c r="C48" s="331"/>
      <c r="D48" s="331"/>
      <c r="E48" s="331"/>
      <c r="F48" s="331"/>
      <c r="G48" s="331"/>
    </row>
    <row r="49" spans="2:7" ht="12.75">
      <c r="B49" s="331"/>
      <c r="C49" s="331"/>
      <c r="D49" s="331"/>
      <c r="E49" s="331"/>
      <c r="F49" s="331"/>
      <c r="G49" s="331"/>
    </row>
    <row r="50" spans="2:7" ht="12.75">
      <c r="B50" s="331"/>
      <c r="C50" s="331"/>
      <c r="D50" s="331"/>
      <c r="E50" s="331"/>
      <c r="F50" s="331"/>
      <c r="G50" s="331"/>
    </row>
    <row r="51" spans="2:7" ht="12.75">
      <c r="B51" s="331"/>
      <c r="C51" s="331"/>
      <c r="D51" s="331"/>
      <c r="E51" s="331"/>
      <c r="F51" s="331"/>
      <c r="G51" s="33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98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37" t="s">
        <v>2</v>
      </c>
      <c r="B1" s="338"/>
      <c r="C1" s="183" t="s">
        <v>106</v>
      </c>
      <c r="D1" s="184"/>
      <c r="E1" s="185"/>
      <c r="F1" s="184"/>
      <c r="G1" s="186" t="s">
        <v>75</v>
      </c>
      <c r="H1" s="187" t="s">
        <v>133</v>
      </c>
      <c r="I1" s="188"/>
    </row>
    <row r="2" spans="1:9" ht="13.8" thickBot="1">
      <c r="A2" s="339" t="s">
        <v>76</v>
      </c>
      <c r="B2" s="340"/>
      <c r="C2" s="189" t="s">
        <v>132</v>
      </c>
      <c r="D2" s="190"/>
      <c r="E2" s="191"/>
      <c r="F2" s="190"/>
      <c r="G2" s="341" t="s">
        <v>131</v>
      </c>
      <c r="H2" s="342"/>
      <c r="I2" s="343"/>
    </row>
    <row r="3" ht="13.8" thickTop="1">
      <c r="F3" s="124"/>
    </row>
    <row r="4" spans="1:9" ht="19.5" customHeight="1">
      <c r="A4" s="192" t="s">
        <v>77</v>
      </c>
      <c r="B4" s="193"/>
      <c r="C4" s="193"/>
      <c r="D4" s="193"/>
      <c r="E4" s="194"/>
      <c r="F4" s="193"/>
      <c r="G4" s="193"/>
      <c r="H4" s="193"/>
      <c r="I4" s="193"/>
    </row>
    <row r="5" ht="13.8" thickBot="1"/>
    <row r="6" spans="1:9" s="124" customFormat="1" ht="13.8" thickBot="1">
      <c r="A6" s="195"/>
      <c r="B6" s="196" t="s">
        <v>78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ht="12.75">
      <c r="A7" s="291" t="str">
        <f>'01 201812,k Pol'!B7</f>
        <v>1</v>
      </c>
      <c r="B7" s="62" t="str">
        <f>'01 201812,k Pol'!C7</f>
        <v>Zemní práce</v>
      </c>
      <c r="D7" s="201"/>
      <c r="E7" s="292">
        <f>'01 201812,k Pol'!BA29</f>
        <v>0</v>
      </c>
      <c r="F7" s="293">
        <f>'01 201812,k Pol'!BB29</f>
        <v>0</v>
      </c>
      <c r="G7" s="293">
        <f>'01 201812,k Pol'!BC29</f>
        <v>0</v>
      </c>
      <c r="H7" s="293">
        <f>'01 201812,k Pol'!BD29</f>
        <v>0</v>
      </c>
      <c r="I7" s="294">
        <f>'01 201812,k Pol'!BE29</f>
        <v>0</v>
      </c>
    </row>
    <row r="8" spans="1:9" s="124" customFormat="1" ht="12.75">
      <c r="A8" s="291" t="str">
        <f>'01 201812,k Pol'!B30</f>
        <v>2</v>
      </c>
      <c r="B8" s="62" t="str">
        <f>'01 201812,k Pol'!C30</f>
        <v>Základy a zvláštní zakládání</v>
      </c>
      <c r="D8" s="201"/>
      <c r="E8" s="292">
        <f>'01 201812,k Pol'!BA48</f>
        <v>0</v>
      </c>
      <c r="F8" s="293">
        <f>'01 201812,k Pol'!BB48</f>
        <v>0</v>
      </c>
      <c r="G8" s="293">
        <f>'01 201812,k Pol'!BC48</f>
        <v>0</v>
      </c>
      <c r="H8" s="293">
        <f>'01 201812,k Pol'!BD48</f>
        <v>0</v>
      </c>
      <c r="I8" s="294">
        <f>'01 201812,k Pol'!BE48</f>
        <v>0</v>
      </c>
    </row>
    <row r="9" spans="1:9" s="124" customFormat="1" ht="12.75">
      <c r="A9" s="291" t="str">
        <f>'01 201812,k Pol'!B49</f>
        <v>3</v>
      </c>
      <c r="B9" s="62" t="str">
        <f>'01 201812,k Pol'!C49</f>
        <v>Svislé a kompletní konstrukce</v>
      </c>
      <c r="D9" s="201"/>
      <c r="E9" s="292">
        <f>'01 201812,k Pol'!BA239</f>
        <v>0</v>
      </c>
      <c r="F9" s="293">
        <f>'01 201812,k Pol'!BB239</f>
        <v>0</v>
      </c>
      <c r="G9" s="293">
        <f>'01 201812,k Pol'!BC239</f>
        <v>0</v>
      </c>
      <c r="H9" s="293">
        <f>'01 201812,k Pol'!BD239</f>
        <v>0</v>
      </c>
      <c r="I9" s="294">
        <f>'01 201812,k Pol'!BE239</f>
        <v>0</v>
      </c>
    </row>
    <row r="10" spans="1:9" s="124" customFormat="1" ht="12.75">
      <c r="A10" s="291" t="str">
        <f>'01 201812,k Pol'!B240</f>
        <v>4</v>
      </c>
      <c r="B10" s="62" t="str">
        <f>'01 201812,k Pol'!C240</f>
        <v>Vodorovné konstrukce</v>
      </c>
      <c r="D10" s="201"/>
      <c r="E10" s="292">
        <f>'01 201812,k Pol'!BA294</f>
        <v>0</v>
      </c>
      <c r="F10" s="293">
        <f>'01 201812,k Pol'!BB294</f>
        <v>0</v>
      </c>
      <c r="G10" s="293">
        <f>'01 201812,k Pol'!BC294</f>
        <v>0</v>
      </c>
      <c r="H10" s="293">
        <f>'01 201812,k Pol'!BD294</f>
        <v>0</v>
      </c>
      <c r="I10" s="294">
        <f>'01 201812,k Pol'!BE294</f>
        <v>0</v>
      </c>
    </row>
    <row r="11" spans="1:9" s="124" customFormat="1" ht="12.75">
      <c r="A11" s="291" t="str">
        <f>'01 201812,k Pol'!B295</f>
        <v>5</v>
      </c>
      <c r="B11" s="62" t="str">
        <f>'01 201812,k Pol'!C295</f>
        <v>Komunikace</v>
      </c>
      <c r="D11" s="201"/>
      <c r="E11" s="292">
        <f>'01 201812,k Pol'!BA305</f>
        <v>0</v>
      </c>
      <c r="F11" s="293">
        <f>'01 201812,k Pol'!BB305</f>
        <v>0</v>
      </c>
      <c r="G11" s="293">
        <f>'01 201812,k Pol'!BC305</f>
        <v>0</v>
      </c>
      <c r="H11" s="293">
        <f>'01 201812,k Pol'!BD305</f>
        <v>0</v>
      </c>
      <c r="I11" s="294">
        <f>'01 201812,k Pol'!BE305</f>
        <v>0</v>
      </c>
    </row>
    <row r="12" spans="1:9" s="124" customFormat="1" ht="12.75">
      <c r="A12" s="291" t="str">
        <f>'01 201812,k Pol'!B306</f>
        <v>61</v>
      </c>
      <c r="B12" s="62" t="str">
        <f>'01 201812,k Pol'!C306</f>
        <v>Upravy povrchů vnitřní</v>
      </c>
      <c r="D12" s="201"/>
      <c r="E12" s="292">
        <f>'01 201812,k Pol'!BA435</f>
        <v>0</v>
      </c>
      <c r="F12" s="293">
        <f>'01 201812,k Pol'!BB435</f>
        <v>0</v>
      </c>
      <c r="G12" s="293">
        <f>'01 201812,k Pol'!BC435</f>
        <v>0</v>
      </c>
      <c r="H12" s="293">
        <f>'01 201812,k Pol'!BD435</f>
        <v>0</v>
      </c>
      <c r="I12" s="294">
        <f>'01 201812,k Pol'!BE435</f>
        <v>0</v>
      </c>
    </row>
    <row r="13" spans="1:9" s="124" customFormat="1" ht="12.75">
      <c r="A13" s="291" t="str">
        <f>'01 201812,k Pol'!B436</f>
        <v>62</v>
      </c>
      <c r="B13" s="62" t="str">
        <f>'01 201812,k Pol'!C436</f>
        <v>Úpravy povrchů vnější</v>
      </c>
      <c r="D13" s="201"/>
      <c r="E13" s="292">
        <f>'01 201812,k Pol'!BA547</f>
        <v>0</v>
      </c>
      <c r="F13" s="293">
        <f>'01 201812,k Pol'!BB547</f>
        <v>0</v>
      </c>
      <c r="G13" s="293">
        <f>'01 201812,k Pol'!BC547</f>
        <v>0</v>
      </c>
      <c r="H13" s="293">
        <f>'01 201812,k Pol'!BD547</f>
        <v>0</v>
      </c>
      <c r="I13" s="294">
        <f>'01 201812,k Pol'!BE547</f>
        <v>0</v>
      </c>
    </row>
    <row r="14" spans="1:9" s="124" customFormat="1" ht="12.75">
      <c r="A14" s="291" t="str">
        <f>'01 201812,k Pol'!B548</f>
        <v>63</v>
      </c>
      <c r="B14" s="62" t="str">
        <f>'01 201812,k Pol'!C548</f>
        <v>Podlahy a podlahové konstrukce</v>
      </c>
      <c r="D14" s="201"/>
      <c r="E14" s="292">
        <f>'01 201812,k Pol'!BA606</f>
        <v>0</v>
      </c>
      <c r="F14" s="293">
        <f>'01 201812,k Pol'!BB606</f>
        <v>0</v>
      </c>
      <c r="G14" s="293">
        <f>'01 201812,k Pol'!BC606</f>
        <v>0</v>
      </c>
      <c r="H14" s="293">
        <f>'01 201812,k Pol'!BD606</f>
        <v>0</v>
      </c>
      <c r="I14" s="294">
        <f>'01 201812,k Pol'!BE606</f>
        <v>0</v>
      </c>
    </row>
    <row r="15" spans="1:9" s="124" customFormat="1" ht="12.75">
      <c r="A15" s="291" t="str">
        <f>'01 201812,k Pol'!B607</f>
        <v>64</v>
      </c>
      <c r="B15" s="62" t="str">
        <f>'01 201812,k Pol'!C607</f>
        <v>Výplně otvorů</v>
      </c>
      <c r="D15" s="201"/>
      <c r="E15" s="292">
        <f>'01 201812,k Pol'!BA616</f>
        <v>0</v>
      </c>
      <c r="F15" s="293">
        <f>'01 201812,k Pol'!BB616</f>
        <v>0</v>
      </c>
      <c r="G15" s="293">
        <f>'01 201812,k Pol'!BC616</f>
        <v>0</v>
      </c>
      <c r="H15" s="293">
        <f>'01 201812,k Pol'!BD616</f>
        <v>0</v>
      </c>
      <c r="I15" s="294">
        <f>'01 201812,k Pol'!BE616</f>
        <v>0</v>
      </c>
    </row>
    <row r="16" spans="1:9" s="124" customFormat="1" ht="12.75">
      <c r="A16" s="291" t="str">
        <f>'01 201812,k Pol'!B617</f>
        <v>94</v>
      </c>
      <c r="B16" s="62" t="str">
        <f>'01 201812,k Pol'!C617</f>
        <v>Lešení a stavební výtahy</v>
      </c>
      <c r="D16" s="201"/>
      <c r="E16" s="292">
        <f>'01 201812,k Pol'!BA634</f>
        <v>0</v>
      </c>
      <c r="F16" s="293">
        <f>'01 201812,k Pol'!BB634</f>
        <v>0</v>
      </c>
      <c r="G16" s="293">
        <f>'01 201812,k Pol'!BC634</f>
        <v>0</v>
      </c>
      <c r="H16" s="293">
        <f>'01 201812,k Pol'!BD634</f>
        <v>0</v>
      </c>
      <c r="I16" s="294">
        <f>'01 201812,k Pol'!BE634</f>
        <v>0</v>
      </c>
    </row>
    <row r="17" spans="1:9" s="124" customFormat="1" ht="12.75">
      <c r="A17" s="291" t="str">
        <f>'01 201812,k Pol'!B635</f>
        <v>95</v>
      </c>
      <c r="B17" s="62" t="str">
        <f>'01 201812,k Pol'!C635</f>
        <v>Dokončovací konstrukce na pozemních stavbách</v>
      </c>
      <c r="D17" s="201"/>
      <c r="E17" s="292">
        <f>'01 201812,k Pol'!BA674</f>
        <v>0</v>
      </c>
      <c r="F17" s="293">
        <f>'01 201812,k Pol'!BB674</f>
        <v>0</v>
      </c>
      <c r="G17" s="293">
        <f>'01 201812,k Pol'!BC674</f>
        <v>0</v>
      </c>
      <c r="H17" s="293">
        <f>'01 201812,k Pol'!BD674</f>
        <v>0</v>
      </c>
      <c r="I17" s="294">
        <f>'01 201812,k Pol'!BE674</f>
        <v>0</v>
      </c>
    </row>
    <row r="18" spans="1:9" s="124" customFormat="1" ht="12.75">
      <c r="A18" s="291" t="str">
        <f>'01 201812,k Pol'!B675</f>
        <v>96</v>
      </c>
      <c r="B18" s="62" t="str">
        <f>'01 201812,k Pol'!C675</f>
        <v>Bourání konstrukcí</v>
      </c>
      <c r="D18" s="201"/>
      <c r="E18" s="292">
        <f>'01 201812,k Pol'!BA750</f>
        <v>0</v>
      </c>
      <c r="F18" s="293">
        <f>'01 201812,k Pol'!BB750</f>
        <v>0</v>
      </c>
      <c r="G18" s="293">
        <f>'01 201812,k Pol'!BC750</f>
        <v>0</v>
      </c>
      <c r="H18" s="293">
        <f>'01 201812,k Pol'!BD750</f>
        <v>0</v>
      </c>
      <c r="I18" s="294">
        <f>'01 201812,k Pol'!BE750</f>
        <v>0</v>
      </c>
    </row>
    <row r="19" spans="1:9" s="124" customFormat="1" ht="12.75">
      <c r="A19" s="291" t="str">
        <f>'01 201812,k Pol'!B751</f>
        <v>97</v>
      </c>
      <c r="B19" s="62" t="str">
        <f>'01 201812,k Pol'!C751</f>
        <v>Prorážení otvorů</v>
      </c>
      <c r="D19" s="201"/>
      <c r="E19" s="292">
        <f>'01 201812,k Pol'!BA848</f>
        <v>0</v>
      </c>
      <c r="F19" s="293">
        <f>'01 201812,k Pol'!BB848</f>
        <v>0</v>
      </c>
      <c r="G19" s="293">
        <f>'01 201812,k Pol'!BC848</f>
        <v>0</v>
      </c>
      <c r="H19" s="293">
        <f>'01 201812,k Pol'!BD848</f>
        <v>0</v>
      </c>
      <c r="I19" s="294">
        <f>'01 201812,k Pol'!BE848</f>
        <v>0</v>
      </c>
    </row>
    <row r="20" spans="1:9" s="124" customFormat="1" ht="12.75">
      <c r="A20" s="291" t="str">
        <f>'01 201812,k Pol'!B849</f>
        <v>99</v>
      </c>
      <c r="B20" s="62" t="str">
        <f>'01 201812,k Pol'!C849</f>
        <v>Staveništní přesun hmot</v>
      </c>
      <c r="D20" s="201"/>
      <c r="E20" s="292">
        <f>'01 201812,k Pol'!BA851</f>
        <v>0</v>
      </c>
      <c r="F20" s="293">
        <f>'01 201812,k Pol'!BB851</f>
        <v>0</v>
      </c>
      <c r="G20" s="293">
        <f>'01 201812,k Pol'!BC851</f>
        <v>0</v>
      </c>
      <c r="H20" s="293">
        <f>'01 201812,k Pol'!BD851</f>
        <v>0</v>
      </c>
      <c r="I20" s="294">
        <f>'01 201812,k Pol'!BE851</f>
        <v>0</v>
      </c>
    </row>
    <row r="21" spans="1:9" s="124" customFormat="1" ht="12.75">
      <c r="A21" s="291" t="str">
        <f>'01 201812,k Pol'!B852</f>
        <v>711</v>
      </c>
      <c r="B21" s="62" t="str">
        <f>'01 201812,k Pol'!C852</f>
        <v>Izolace proti vodě</v>
      </c>
      <c r="D21" s="201"/>
      <c r="E21" s="292">
        <f>'01 201812,k Pol'!BA888</f>
        <v>0</v>
      </c>
      <c r="F21" s="293">
        <f>'01 201812,k Pol'!BB888</f>
        <v>0</v>
      </c>
      <c r="G21" s="293">
        <f>'01 201812,k Pol'!BC888</f>
        <v>0</v>
      </c>
      <c r="H21" s="293">
        <f>'01 201812,k Pol'!BD888</f>
        <v>0</v>
      </c>
      <c r="I21" s="294">
        <f>'01 201812,k Pol'!BE888</f>
        <v>0</v>
      </c>
    </row>
    <row r="22" spans="1:9" s="124" customFormat="1" ht="12.75">
      <c r="A22" s="291" t="str">
        <f>'01 201812,k Pol'!B889</f>
        <v>712</v>
      </c>
      <c r="B22" s="62" t="str">
        <f>'01 201812,k Pol'!C889</f>
        <v>Živičné krytiny</v>
      </c>
      <c r="D22" s="201"/>
      <c r="E22" s="292">
        <f>'01 201812,k Pol'!BA910</f>
        <v>0</v>
      </c>
      <c r="F22" s="293">
        <f>'01 201812,k Pol'!BB910</f>
        <v>0</v>
      </c>
      <c r="G22" s="293">
        <f>'01 201812,k Pol'!BC910</f>
        <v>0</v>
      </c>
      <c r="H22" s="293">
        <f>'01 201812,k Pol'!BD910</f>
        <v>0</v>
      </c>
      <c r="I22" s="294">
        <f>'01 201812,k Pol'!BE910</f>
        <v>0</v>
      </c>
    </row>
    <row r="23" spans="1:9" s="124" customFormat="1" ht="12.75">
      <c r="A23" s="291" t="str">
        <f>'01 201812,k Pol'!B911</f>
        <v>713</v>
      </c>
      <c r="B23" s="62" t="str">
        <f>'01 201812,k Pol'!C911</f>
        <v>Izolace tepelné</v>
      </c>
      <c r="D23" s="201"/>
      <c r="E23" s="292">
        <f>'01 201812,k Pol'!BA983</f>
        <v>0</v>
      </c>
      <c r="F23" s="293">
        <f>'01 201812,k Pol'!BB983</f>
        <v>0</v>
      </c>
      <c r="G23" s="293">
        <f>'01 201812,k Pol'!BC983</f>
        <v>0</v>
      </c>
      <c r="H23" s="293">
        <f>'01 201812,k Pol'!BD983</f>
        <v>0</v>
      </c>
      <c r="I23" s="294">
        <f>'01 201812,k Pol'!BE983</f>
        <v>0</v>
      </c>
    </row>
    <row r="24" spans="1:9" s="124" customFormat="1" ht="12.75">
      <c r="A24" s="291" t="str">
        <f>'01 201812,k Pol'!B984</f>
        <v>725</v>
      </c>
      <c r="B24" s="62" t="str">
        <f>'01 201812,k Pol'!C984</f>
        <v>Zařizovací předměty</v>
      </c>
      <c r="D24" s="201"/>
      <c r="E24" s="292">
        <f>'01 201812,k Pol'!BA1004</f>
        <v>0</v>
      </c>
      <c r="F24" s="293">
        <f>'01 201812,k Pol'!BB1004</f>
        <v>0</v>
      </c>
      <c r="G24" s="293">
        <f>'01 201812,k Pol'!BC1004</f>
        <v>0</v>
      </c>
      <c r="H24" s="293">
        <f>'01 201812,k Pol'!BD1004</f>
        <v>0</v>
      </c>
      <c r="I24" s="294">
        <f>'01 201812,k Pol'!BE1004</f>
        <v>0</v>
      </c>
    </row>
    <row r="25" spans="1:9" s="124" customFormat="1" ht="12.75">
      <c r="A25" s="291" t="str">
        <f>'01 201812,k Pol'!B1005</f>
        <v>762</v>
      </c>
      <c r="B25" s="62" t="str">
        <f>'01 201812,k Pol'!C1005</f>
        <v>Konstrukce tesařské</v>
      </c>
      <c r="D25" s="201"/>
      <c r="E25" s="292">
        <f>'01 201812,k Pol'!BA1090</f>
        <v>0</v>
      </c>
      <c r="F25" s="293">
        <f>'01 201812,k Pol'!BB1090</f>
        <v>0</v>
      </c>
      <c r="G25" s="293">
        <f>'01 201812,k Pol'!BC1090</f>
        <v>0</v>
      </c>
      <c r="H25" s="293">
        <f>'01 201812,k Pol'!BD1090</f>
        <v>0</v>
      </c>
      <c r="I25" s="294">
        <f>'01 201812,k Pol'!BE1090</f>
        <v>0</v>
      </c>
    </row>
    <row r="26" spans="1:9" s="124" customFormat="1" ht="12.75">
      <c r="A26" s="291" t="str">
        <f>'01 201812,k Pol'!B1091</f>
        <v>764</v>
      </c>
      <c r="B26" s="62" t="str">
        <f>'01 201812,k Pol'!C1091</f>
        <v>Konstrukce klempířské</v>
      </c>
      <c r="D26" s="201"/>
      <c r="E26" s="292">
        <f>'01 201812,k Pol'!BA1142</f>
        <v>0</v>
      </c>
      <c r="F26" s="293">
        <f>'01 201812,k Pol'!BB1142</f>
        <v>0</v>
      </c>
      <c r="G26" s="293">
        <f>'01 201812,k Pol'!BC1142</f>
        <v>0</v>
      </c>
      <c r="H26" s="293">
        <f>'01 201812,k Pol'!BD1142</f>
        <v>0</v>
      </c>
      <c r="I26" s="294">
        <f>'01 201812,k Pol'!BE1142</f>
        <v>0</v>
      </c>
    </row>
    <row r="27" spans="1:9" s="124" customFormat="1" ht="12.75">
      <c r="A27" s="291" t="str">
        <f>'01 201812,k Pol'!B1143</f>
        <v>765</v>
      </c>
      <c r="B27" s="62" t="str">
        <f>'01 201812,k Pol'!C1143</f>
        <v>Krytiny tvrdé</v>
      </c>
      <c r="D27" s="201"/>
      <c r="E27" s="292">
        <f>'01 201812,k Pol'!BA1171</f>
        <v>0</v>
      </c>
      <c r="F27" s="293">
        <f>'01 201812,k Pol'!BB1171</f>
        <v>0</v>
      </c>
      <c r="G27" s="293">
        <f>'01 201812,k Pol'!BC1171</f>
        <v>0</v>
      </c>
      <c r="H27" s="293">
        <f>'01 201812,k Pol'!BD1171</f>
        <v>0</v>
      </c>
      <c r="I27" s="294">
        <f>'01 201812,k Pol'!BE1171</f>
        <v>0</v>
      </c>
    </row>
    <row r="28" spans="1:9" s="124" customFormat="1" ht="12.75">
      <c r="A28" s="291" t="str">
        <f>'01 201812,k Pol'!B1172</f>
        <v>766</v>
      </c>
      <c r="B28" s="62" t="str">
        <f>'01 201812,k Pol'!C1172</f>
        <v>Konstrukce truhlářské</v>
      </c>
      <c r="D28" s="201"/>
      <c r="E28" s="292">
        <f>'01 201812,k Pol'!BA1321</f>
        <v>0</v>
      </c>
      <c r="F28" s="293">
        <f>'01 201812,k Pol'!BB1321</f>
        <v>0</v>
      </c>
      <c r="G28" s="293">
        <f>'01 201812,k Pol'!BC1321</f>
        <v>0</v>
      </c>
      <c r="H28" s="293">
        <f>'01 201812,k Pol'!BD1321</f>
        <v>0</v>
      </c>
      <c r="I28" s="294">
        <f>'01 201812,k Pol'!BE1321</f>
        <v>0</v>
      </c>
    </row>
    <row r="29" spans="1:9" s="124" customFormat="1" ht="12.75">
      <c r="A29" s="291" t="str">
        <f>'01 201812,k Pol'!B1322</f>
        <v>767</v>
      </c>
      <c r="B29" s="62" t="str">
        <f>'01 201812,k Pol'!C1322</f>
        <v>Konstrukce zámečnické</v>
      </c>
      <c r="D29" s="201"/>
      <c r="E29" s="292">
        <f>'01 201812,k Pol'!BA1338</f>
        <v>0</v>
      </c>
      <c r="F29" s="293">
        <f>'01 201812,k Pol'!BB1338</f>
        <v>0</v>
      </c>
      <c r="G29" s="293">
        <f>'01 201812,k Pol'!BC1338</f>
        <v>0</v>
      </c>
      <c r="H29" s="293">
        <f>'01 201812,k Pol'!BD1338</f>
        <v>0</v>
      </c>
      <c r="I29" s="294">
        <f>'01 201812,k Pol'!BE1338</f>
        <v>0</v>
      </c>
    </row>
    <row r="30" spans="1:9" s="124" customFormat="1" ht="12.75">
      <c r="A30" s="291" t="str">
        <f>'01 201812,k Pol'!B1339</f>
        <v>771</v>
      </c>
      <c r="B30" s="62" t="str">
        <f>'01 201812,k Pol'!C1339</f>
        <v>Podlahy z dlaždic a obklady</v>
      </c>
      <c r="D30" s="201"/>
      <c r="E30" s="292">
        <f>'01 201812,k Pol'!BA1411</f>
        <v>0</v>
      </c>
      <c r="F30" s="293">
        <f>'01 201812,k Pol'!BB1411</f>
        <v>0</v>
      </c>
      <c r="G30" s="293">
        <f>'01 201812,k Pol'!BC1411</f>
        <v>0</v>
      </c>
      <c r="H30" s="293">
        <f>'01 201812,k Pol'!BD1411</f>
        <v>0</v>
      </c>
      <c r="I30" s="294">
        <f>'01 201812,k Pol'!BE1411</f>
        <v>0</v>
      </c>
    </row>
    <row r="31" spans="1:9" s="124" customFormat="1" ht="12.75">
      <c r="A31" s="291" t="str">
        <f>'01 201812,k Pol'!B1412</f>
        <v>775</v>
      </c>
      <c r="B31" s="62" t="str">
        <f>'01 201812,k Pol'!C1412</f>
        <v>Podlahy vlysové a parketové</v>
      </c>
      <c r="D31" s="201"/>
      <c r="E31" s="292">
        <f>'01 201812,k Pol'!BA1416</f>
        <v>0</v>
      </c>
      <c r="F31" s="293">
        <f>'01 201812,k Pol'!BB1416</f>
        <v>0</v>
      </c>
      <c r="G31" s="293">
        <f>'01 201812,k Pol'!BC1416</f>
        <v>0</v>
      </c>
      <c r="H31" s="293">
        <f>'01 201812,k Pol'!BD1416</f>
        <v>0</v>
      </c>
      <c r="I31" s="294">
        <f>'01 201812,k Pol'!BE1416</f>
        <v>0</v>
      </c>
    </row>
    <row r="32" spans="1:9" s="124" customFormat="1" ht="12.75">
      <c r="A32" s="291" t="str">
        <f>'01 201812,k Pol'!B1417</f>
        <v>776</v>
      </c>
      <c r="B32" s="62" t="str">
        <f>'01 201812,k Pol'!C1417</f>
        <v>Podlahy povlakové</v>
      </c>
      <c r="D32" s="201"/>
      <c r="E32" s="292">
        <f>'01 201812,k Pol'!BA1451</f>
        <v>0</v>
      </c>
      <c r="F32" s="293">
        <f>'01 201812,k Pol'!BB1451</f>
        <v>0</v>
      </c>
      <c r="G32" s="293">
        <f>'01 201812,k Pol'!BC1451</f>
        <v>0</v>
      </c>
      <c r="H32" s="293">
        <f>'01 201812,k Pol'!BD1451</f>
        <v>0</v>
      </c>
      <c r="I32" s="294">
        <f>'01 201812,k Pol'!BE1451</f>
        <v>0</v>
      </c>
    </row>
    <row r="33" spans="1:9" s="124" customFormat="1" ht="12.75">
      <c r="A33" s="291" t="str">
        <f>'01 201812,k Pol'!B1452</f>
        <v>781</v>
      </c>
      <c r="B33" s="62" t="str">
        <f>'01 201812,k Pol'!C1452</f>
        <v>Obklady keramické</v>
      </c>
      <c r="D33" s="201"/>
      <c r="E33" s="292">
        <f>'01 201812,k Pol'!BA1498</f>
        <v>0</v>
      </c>
      <c r="F33" s="293">
        <f>'01 201812,k Pol'!BB1498</f>
        <v>0</v>
      </c>
      <c r="G33" s="293">
        <f>'01 201812,k Pol'!BC1498</f>
        <v>0</v>
      </c>
      <c r="H33" s="293">
        <f>'01 201812,k Pol'!BD1498</f>
        <v>0</v>
      </c>
      <c r="I33" s="294">
        <f>'01 201812,k Pol'!BE1498</f>
        <v>0</v>
      </c>
    </row>
    <row r="34" spans="1:9" s="124" customFormat="1" ht="12.75">
      <c r="A34" s="291" t="str">
        <f>'01 201812,k Pol'!B1499</f>
        <v>783</v>
      </c>
      <c r="B34" s="62" t="str">
        <f>'01 201812,k Pol'!C1499</f>
        <v>Nátěry</v>
      </c>
      <c r="D34" s="201"/>
      <c r="E34" s="292">
        <f>'01 201812,k Pol'!BA1539</f>
        <v>0</v>
      </c>
      <c r="F34" s="293">
        <f>'01 201812,k Pol'!BB1539</f>
        <v>0</v>
      </c>
      <c r="G34" s="293">
        <f>'01 201812,k Pol'!BC1539</f>
        <v>0</v>
      </c>
      <c r="H34" s="293">
        <f>'01 201812,k Pol'!BD1539</f>
        <v>0</v>
      </c>
      <c r="I34" s="294">
        <f>'01 201812,k Pol'!BE1539</f>
        <v>0</v>
      </c>
    </row>
    <row r="35" spans="1:9" s="124" customFormat="1" ht="12.75">
      <c r="A35" s="291" t="str">
        <f>'01 201812,k Pol'!B1540</f>
        <v>784</v>
      </c>
      <c r="B35" s="62" t="str">
        <f>'01 201812,k Pol'!C1540</f>
        <v>Malby</v>
      </c>
      <c r="D35" s="201"/>
      <c r="E35" s="292">
        <f>'01 201812,k Pol'!BA1628</f>
        <v>0</v>
      </c>
      <c r="F35" s="293">
        <f>'01 201812,k Pol'!BB1628</f>
        <v>0</v>
      </c>
      <c r="G35" s="293">
        <f>'01 201812,k Pol'!BC1628</f>
        <v>0</v>
      </c>
      <c r="H35" s="293">
        <f>'01 201812,k Pol'!BD1628</f>
        <v>0</v>
      </c>
      <c r="I35" s="294">
        <f>'01 201812,k Pol'!BE1628</f>
        <v>0</v>
      </c>
    </row>
    <row r="36" spans="1:9" s="124" customFormat="1" ht="12.75">
      <c r="A36" s="291" t="str">
        <f>'01 201812,k Pol'!B1629</f>
        <v>786</v>
      </c>
      <c r="B36" s="62" t="str">
        <f>'01 201812,k Pol'!C1629</f>
        <v>Čalounické úpravy</v>
      </c>
      <c r="D36" s="201"/>
      <c r="E36" s="292">
        <f>'01 201812,k Pol'!BA1643</f>
        <v>0</v>
      </c>
      <c r="F36" s="293">
        <f>'01 201812,k Pol'!BB1643</f>
        <v>0</v>
      </c>
      <c r="G36" s="293">
        <f>'01 201812,k Pol'!BC1643</f>
        <v>0</v>
      </c>
      <c r="H36" s="293">
        <f>'01 201812,k Pol'!BD1643</f>
        <v>0</v>
      </c>
      <c r="I36" s="294">
        <f>'01 201812,k Pol'!BE1643</f>
        <v>0</v>
      </c>
    </row>
    <row r="37" spans="1:9" s="124" customFormat="1" ht="12.75">
      <c r="A37" s="291" t="str">
        <f>'01 201812,k Pol'!B1644</f>
        <v>787</v>
      </c>
      <c r="B37" s="62" t="str">
        <f>'01 201812,k Pol'!C1644</f>
        <v>Zasklívání</v>
      </c>
      <c r="D37" s="201"/>
      <c r="E37" s="292">
        <f>'01 201812,k Pol'!BA1651</f>
        <v>0</v>
      </c>
      <c r="F37" s="293">
        <f>'01 201812,k Pol'!BB1651</f>
        <v>0</v>
      </c>
      <c r="G37" s="293">
        <f>'01 201812,k Pol'!BC1651</f>
        <v>0</v>
      </c>
      <c r="H37" s="293">
        <f>'01 201812,k Pol'!BD1651</f>
        <v>0</v>
      </c>
      <c r="I37" s="294">
        <f>'01 201812,k Pol'!BE1651</f>
        <v>0</v>
      </c>
    </row>
    <row r="38" spans="1:9" s="124" customFormat="1" ht="12.75">
      <c r="A38" s="291" t="str">
        <f>'01 201812,k Pol'!B1652</f>
        <v>M21</v>
      </c>
      <c r="B38" s="62" t="str">
        <f>'01 201812,k Pol'!C1652</f>
        <v>Elektromontáže</v>
      </c>
      <c r="D38" s="201"/>
      <c r="E38" s="292">
        <f>'01 201812,k Pol'!BA1655</f>
        <v>0</v>
      </c>
      <c r="F38" s="293">
        <f>'01 201812,k Pol'!BB1655</f>
        <v>0</v>
      </c>
      <c r="G38" s="293">
        <f>'01 201812,k Pol'!BC1655</f>
        <v>0</v>
      </c>
      <c r="H38" s="293">
        <f>'01 201812,k Pol'!BD1655</f>
        <v>0</v>
      </c>
      <c r="I38" s="294">
        <f>'01 201812,k Pol'!BE1655</f>
        <v>0</v>
      </c>
    </row>
    <row r="39" spans="1:9" s="124" customFormat="1" ht="12.75">
      <c r="A39" s="291" t="str">
        <f>'01 201812,k Pol'!B1656</f>
        <v>M24</v>
      </c>
      <c r="B39" s="62" t="str">
        <f>'01 201812,k Pol'!C1656</f>
        <v>Montáže vzduchotechnických zařízení</v>
      </c>
      <c r="D39" s="201"/>
      <c r="E39" s="292">
        <f>'01 201812,k Pol'!BA1675</f>
        <v>0</v>
      </c>
      <c r="F39" s="293">
        <f>'01 201812,k Pol'!BB1675</f>
        <v>0</v>
      </c>
      <c r="G39" s="293">
        <f>'01 201812,k Pol'!BC1675</f>
        <v>0</v>
      </c>
      <c r="H39" s="293">
        <f>'01 201812,k Pol'!BD1675</f>
        <v>0</v>
      </c>
      <c r="I39" s="294">
        <f>'01 201812,k Pol'!BE1675</f>
        <v>0</v>
      </c>
    </row>
    <row r="40" spans="1:9" s="124" customFormat="1" ht="13.8" thickBot="1">
      <c r="A40" s="291" t="str">
        <f>'01 201812,k Pol'!B1676</f>
        <v>D96</v>
      </c>
      <c r="B40" s="62" t="str">
        <f>'01 201812,k Pol'!C1676</f>
        <v>Přesuny suti a vybouraných hmot</v>
      </c>
      <c r="D40" s="201"/>
      <c r="E40" s="292">
        <f>'01 201812,k Pol'!BA1685</f>
        <v>0</v>
      </c>
      <c r="F40" s="293">
        <f>'01 201812,k Pol'!BB1685</f>
        <v>0</v>
      </c>
      <c r="G40" s="293">
        <f>'01 201812,k Pol'!BC1685</f>
        <v>0</v>
      </c>
      <c r="H40" s="293">
        <f>'01 201812,k Pol'!BD1685</f>
        <v>0</v>
      </c>
      <c r="I40" s="294">
        <f>'01 201812,k Pol'!BE1685</f>
        <v>0</v>
      </c>
    </row>
    <row r="41" spans="1:9" s="14" customFormat="1" ht="13.8" thickBot="1">
      <c r="A41" s="202"/>
      <c r="B41" s="203" t="s">
        <v>79</v>
      </c>
      <c r="C41" s="203"/>
      <c r="D41" s="204"/>
      <c r="E41" s="205">
        <f>SUM(E7:E40)</f>
        <v>0</v>
      </c>
      <c r="F41" s="206">
        <f>SUM(F7:F40)</f>
        <v>0</v>
      </c>
      <c r="G41" s="206">
        <f>SUM(G7:G40)</f>
        <v>0</v>
      </c>
      <c r="H41" s="206">
        <f>SUM(H7:H40)</f>
        <v>0</v>
      </c>
      <c r="I41" s="207">
        <f>SUM(I7:I40)</f>
        <v>0</v>
      </c>
    </row>
    <row r="42" spans="1:9" ht="12.75">
      <c r="A42" s="124"/>
      <c r="B42" s="124"/>
      <c r="C42" s="124"/>
      <c r="D42" s="124"/>
      <c r="E42" s="124"/>
      <c r="F42" s="124"/>
      <c r="G42" s="124"/>
      <c r="H42" s="124"/>
      <c r="I42" s="124"/>
    </row>
    <row r="43" spans="1:57" ht="19.5" customHeight="1">
      <c r="A43" s="193" t="s">
        <v>80</v>
      </c>
      <c r="B43" s="193"/>
      <c r="C43" s="193"/>
      <c r="D43" s="193"/>
      <c r="E43" s="193"/>
      <c r="F43" s="193"/>
      <c r="G43" s="208"/>
      <c r="H43" s="193"/>
      <c r="I43" s="193"/>
      <c r="BA43" s="130"/>
      <c r="BB43" s="130"/>
      <c r="BC43" s="130"/>
      <c r="BD43" s="130"/>
      <c r="BE43" s="130"/>
    </row>
    <row r="44" ht="13.8" thickBot="1"/>
    <row r="45" spans="1:9" ht="12.75">
      <c r="A45" s="159" t="s">
        <v>81</v>
      </c>
      <c r="B45" s="160"/>
      <c r="C45" s="160"/>
      <c r="D45" s="209"/>
      <c r="E45" s="210" t="s">
        <v>82</v>
      </c>
      <c r="F45" s="211" t="s">
        <v>12</v>
      </c>
      <c r="G45" s="212" t="s">
        <v>83</v>
      </c>
      <c r="H45" s="213"/>
      <c r="I45" s="214" t="s">
        <v>82</v>
      </c>
    </row>
    <row r="46" spans="1:53" ht="12.75">
      <c r="A46" s="153"/>
      <c r="B46" s="144"/>
      <c r="C46" s="144"/>
      <c r="D46" s="215"/>
      <c r="E46" s="216"/>
      <c r="F46" s="217"/>
      <c r="G46" s="218">
        <f>CHOOSE(BA46+1,E41+F41,E41+F41+H41,E41+F41+G41+H41,E41,F41,H41,G41,H41+G41,0)</f>
        <v>0</v>
      </c>
      <c r="H46" s="219"/>
      <c r="I46" s="220">
        <f>E46+F46*G46/100</f>
        <v>0</v>
      </c>
      <c r="BA46" s="1">
        <v>8</v>
      </c>
    </row>
    <row r="47" spans="1:9" ht="13.8" thickBot="1">
      <c r="A47" s="221"/>
      <c r="B47" s="222" t="s">
        <v>84</v>
      </c>
      <c r="C47" s="223"/>
      <c r="D47" s="224"/>
      <c r="E47" s="225"/>
      <c r="F47" s="226"/>
      <c r="G47" s="226"/>
      <c r="H47" s="344">
        <f>SUM(I46:I46)</f>
        <v>0</v>
      </c>
      <c r="I47" s="345"/>
    </row>
    <row r="49" spans="2:9" ht="12.75">
      <c r="B49" s="14"/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  <row r="66" spans="6:9" ht="12.75">
      <c r="F66" s="227"/>
      <c r="G66" s="228"/>
      <c r="H66" s="228"/>
      <c r="I66" s="46"/>
    </row>
    <row r="67" spans="6:9" ht="12.75">
      <c r="F67" s="227"/>
      <c r="G67" s="228"/>
      <c r="H67" s="228"/>
      <c r="I67" s="46"/>
    </row>
    <row r="68" spans="6:9" ht="12.75">
      <c r="F68" s="227"/>
      <c r="G68" s="228"/>
      <c r="H68" s="228"/>
      <c r="I68" s="46"/>
    </row>
    <row r="69" spans="6:9" ht="12.75">
      <c r="F69" s="227"/>
      <c r="G69" s="228"/>
      <c r="H69" s="228"/>
      <c r="I69" s="46"/>
    </row>
    <row r="70" spans="6:9" ht="12.75">
      <c r="F70" s="227"/>
      <c r="G70" s="228"/>
      <c r="H70" s="228"/>
      <c r="I70" s="46"/>
    </row>
    <row r="71" spans="6:9" ht="12.75">
      <c r="F71" s="227"/>
      <c r="G71" s="228"/>
      <c r="H71" s="228"/>
      <c r="I71" s="46"/>
    </row>
    <row r="72" spans="6:9" ht="12.75">
      <c r="F72" s="227"/>
      <c r="G72" s="228"/>
      <c r="H72" s="228"/>
      <c r="I72" s="46"/>
    </row>
    <row r="73" spans="6:9" ht="12.75">
      <c r="F73" s="227"/>
      <c r="G73" s="228"/>
      <c r="H73" s="228"/>
      <c r="I73" s="46"/>
    </row>
    <row r="74" spans="6:9" ht="12.75">
      <c r="F74" s="227"/>
      <c r="G74" s="228"/>
      <c r="H74" s="228"/>
      <c r="I74" s="46"/>
    </row>
    <row r="75" spans="6:9" ht="12.75">
      <c r="F75" s="227"/>
      <c r="G75" s="228"/>
      <c r="H75" s="228"/>
      <c r="I75" s="46"/>
    </row>
    <row r="76" spans="6:9" ht="12.75">
      <c r="F76" s="227"/>
      <c r="G76" s="228"/>
      <c r="H76" s="228"/>
      <c r="I76" s="46"/>
    </row>
    <row r="77" spans="6:9" ht="12.75">
      <c r="F77" s="227"/>
      <c r="G77" s="228"/>
      <c r="H77" s="228"/>
      <c r="I77" s="46"/>
    </row>
    <row r="78" spans="6:9" ht="12.75">
      <c r="F78" s="227"/>
      <c r="G78" s="228"/>
      <c r="H78" s="228"/>
      <c r="I78" s="46"/>
    </row>
    <row r="79" spans="6:9" ht="12.75">
      <c r="F79" s="227"/>
      <c r="G79" s="228"/>
      <c r="H79" s="228"/>
      <c r="I79" s="46"/>
    </row>
    <row r="80" spans="6:9" ht="12.75">
      <c r="F80" s="227"/>
      <c r="G80" s="228"/>
      <c r="H80" s="228"/>
      <c r="I80" s="46"/>
    </row>
    <row r="81" spans="6:9" ht="12.75">
      <c r="F81" s="227"/>
      <c r="G81" s="228"/>
      <c r="H81" s="228"/>
      <c r="I81" s="46"/>
    </row>
    <row r="82" spans="6:9" ht="12.75">
      <c r="F82" s="227"/>
      <c r="G82" s="228"/>
      <c r="H82" s="228"/>
      <c r="I82" s="46"/>
    </row>
    <row r="83" spans="6:9" ht="12.75">
      <c r="F83" s="227"/>
      <c r="G83" s="228"/>
      <c r="H83" s="228"/>
      <c r="I83" s="46"/>
    </row>
    <row r="84" spans="6:9" ht="12.75">
      <c r="F84" s="227"/>
      <c r="G84" s="228"/>
      <c r="H84" s="228"/>
      <c r="I84" s="46"/>
    </row>
    <row r="85" spans="6:9" ht="12.75">
      <c r="F85" s="227"/>
      <c r="G85" s="228"/>
      <c r="H85" s="228"/>
      <c r="I85" s="46"/>
    </row>
    <row r="86" spans="6:9" ht="12.75">
      <c r="F86" s="227"/>
      <c r="G86" s="228"/>
      <c r="H86" s="228"/>
      <c r="I86" s="46"/>
    </row>
    <row r="87" spans="6:9" ht="12.75">
      <c r="F87" s="227"/>
      <c r="G87" s="228"/>
      <c r="H87" s="228"/>
      <c r="I87" s="46"/>
    </row>
    <row r="88" spans="6:9" ht="12.75">
      <c r="F88" s="227"/>
      <c r="G88" s="228"/>
      <c r="H88" s="228"/>
      <c r="I88" s="46"/>
    </row>
    <row r="89" spans="6:9" ht="12.75">
      <c r="F89" s="227"/>
      <c r="G89" s="228"/>
      <c r="H89" s="228"/>
      <c r="I89" s="46"/>
    </row>
    <row r="90" spans="6:9" ht="12.75">
      <c r="F90" s="227"/>
      <c r="G90" s="228"/>
      <c r="H90" s="228"/>
      <c r="I90" s="46"/>
    </row>
    <row r="91" spans="6:9" ht="12.75">
      <c r="F91" s="227"/>
      <c r="G91" s="228"/>
      <c r="H91" s="228"/>
      <c r="I91" s="46"/>
    </row>
    <row r="92" spans="6:9" ht="12.75">
      <c r="F92" s="227"/>
      <c r="G92" s="228"/>
      <c r="H92" s="228"/>
      <c r="I92" s="46"/>
    </row>
    <row r="93" spans="6:9" ht="12.75">
      <c r="F93" s="227"/>
      <c r="G93" s="228"/>
      <c r="H93" s="228"/>
      <c r="I93" s="46"/>
    </row>
    <row r="94" spans="6:9" ht="12.75">
      <c r="F94" s="227"/>
      <c r="G94" s="228"/>
      <c r="H94" s="228"/>
      <c r="I94" s="46"/>
    </row>
    <row r="95" spans="6:9" ht="12.75">
      <c r="F95" s="227"/>
      <c r="G95" s="228"/>
      <c r="H95" s="228"/>
      <c r="I95" s="46"/>
    </row>
    <row r="96" spans="6:9" ht="12.75">
      <c r="F96" s="227"/>
      <c r="G96" s="228"/>
      <c r="H96" s="228"/>
      <c r="I96" s="46"/>
    </row>
    <row r="97" spans="6:9" ht="12.75">
      <c r="F97" s="227"/>
      <c r="G97" s="228"/>
      <c r="H97" s="228"/>
      <c r="I97" s="46"/>
    </row>
    <row r="98" spans="6:9" ht="12.75">
      <c r="F98" s="227"/>
      <c r="G98" s="228"/>
      <c r="H98" s="228"/>
      <c r="I98" s="46"/>
    </row>
  </sheetData>
  <mergeCells count="4">
    <mergeCell ref="A1:B1"/>
    <mergeCell ref="A2:B2"/>
    <mergeCell ref="G2:I2"/>
    <mergeCell ref="H47:I4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B1758"/>
  <sheetViews>
    <sheetView showGridLines="0" showZeros="0" tabSelected="1" zoomScaleSheetLayoutView="100" workbookViewId="0" topLeftCell="A1628">
      <selection activeCell="E1636" sqref="E1636"/>
    </sheetView>
  </sheetViews>
  <sheetFormatPr defaultColWidth="9.125" defaultRowHeight="12.75"/>
  <cols>
    <col min="1" max="1" width="4.50390625" style="229" customWidth="1"/>
    <col min="2" max="2" width="11.50390625" style="229" customWidth="1"/>
    <col min="3" max="3" width="40.50390625" style="229" customWidth="1"/>
    <col min="4" max="4" width="5.50390625" style="229" customWidth="1"/>
    <col min="5" max="5" width="8.50390625" style="239" customWidth="1"/>
    <col min="6" max="6" width="9.875" style="229" customWidth="1"/>
    <col min="7" max="7" width="13.875" style="229" customWidth="1"/>
    <col min="8" max="8" width="11.625" style="229" hidden="1" customWidth="1"/>
    <col min="9" max="9" width="11.50390625" style="229" hidden="1" customWidth="1"/>
    <col min="10" max="10" width="11.00390625" style="229" hidden="1" customWidth="1"/>
    <col min="11" max="11" width="10.50390625" style="229" hidden="1" customWidth="1"/>
    <col min="12" max="12" width="75.50390625" style="229" customWidth="1"/>
    <col min="13" max="13" width="45.375" style="229" customWidth="1"/>
    <col min="14" max="16384" width="9.125" style="229" customWidth="1"/>
  </cols>
  <sheetData>
    <row r="1" spans="1:7" ht="15.6">
      <c r="A1" s="349" t="s">
        <v>103</v>
      </c>
      <c r="B1" s="349"/>
      <c r="C1" s="349"/>
      <c r="D1" s="349"/>
      <c r="E1" s="349"/>
      <c r="F1" s="349"/>
      <c r="G1" s="349"/>
    </row>
    <row r="2" spans="2:7" ht="14.25" customHeight="1" thickBot="1">
      <c r="B2" s="230"/>
      <c r="C2" s="231"/>
      <c r="D2" s="231"/>
      <c r="E2" s="232"/>
      <c r="F2" s="231"/>
      <c r="G2" s="231"/>
    </row>
    <row r="3" spans="1:7" ht="13.8" thickTop="1">
      <c r="A3" s="337" t="s">
        <v>2</v>
      </c>
      <c r="B3" s="338"/>
      <c r="C3" s="183" t="s">
        <v>106</v>
      </c>
      <c r="D3" s="233"/>
      <c r="E3" s="234" t="s">
        <v>85</v>
      </c>
      <c r="F3" s="235" t="str">
        <f>'01 201812,k Rek'!H1</f>
        <v>2018/12,k</v>
      </c>
      <c r="G3" s="236"/>
    </row>
    <row r="4" spans="1:7" ht="13.8" thickBot="1">
      <c r="A4" s="350" t="s">
        <v>76</v>
      </c>
      <c r="B4" s="340"/>
      <c r="C4" s="189" t="s">
        <v>132</v>
      </c>
      <c r="D4" s="237"/>
      <c r="E4" s="351" t="str">
        <f>'01 201812,k Rek'!G2</f>
        <v>Vlastní objekt</v>
      </c>
      <c r="F4" s="352"/>
      <c r="G4" s="353"/>
    </row>
    <row r="5" spans="1:7" ht="13.8" thickTop="1">
      <c r="A5" s="238"/>
      <c r="G5" s="240"/>
    </row>
    <row r="6" spans="1:11" ht="27" customHeight="1">
      <c r="A6" s="241" t="s">
        <v>86</v>
      </c>
      <c r="B6" s="242" t="s">
        <v>87</v>
      </c>
      <c r="C6" s="242" t="s">
        <v>88</v>
      </c>
      <c r="D6" s="242" t="s">
        <v>89</v>
      </c>
      <c r="E6" s="243" t="s">
        <v>90</v>
      </c>
      <c r="F6" s="242" t="s">
        <v>91</v>
      </c>
      <c r="G6" s="244" t="s">
        <v>92</v>
      </c>
      <c r="H6" s="245" t="s">
        <v>93</v>
      </c>
      <c r="I6" s="245" t="s">
        <v>94</v>
      </c>
      <c r="J6" s="245" t="s">
        <v>95</v>
      </c>
      <c r="K6" s="245" t="s">
        <v>96</v>
      </c>
    </row>
    <row r="7" spans="1:15" ht="12.75">
      <c r="A7" s="246" t="s">
        <v>97</v>
      </c>
      <c r="B7" s="247" t="s">
        <v>98</v>
      </c>
      <c r="C7" s="248" t="s">
        <v>99</v>
      </c>
      <c r="D7" s="249"/>
      <c r="E7" s="250"/>
      <c r="F7" s="250"/>
      <c r="G7" s="251"/>
      <c r="H7" s="252"/>
      <c r="I7" s="253"/>
      <c r="J7" s="254"/>
      <c r="K7" s="255"/>
      <c r="O7" s="256">
        <v>1</v>
      </c>
    </row>
    <row r="8" spans="1:80" ht="12.75">
      <c r="A8" s="257">
        <v>1</v>
      </c>
      <c r="B8" s="258" t="s">
        <v>135</v>
      </c>
      <c r="C8" s="259" t="s">
        <v>136</v>
      </c>
      <c r="D8" s="260" t="s">
        <v>137</v>
      </c>
      <c r="E8" s="261">
        <v>12.47</v>
      </c>
      <c r="F8" s="261">
        <v>0</v>
      </c>
      <c r="G8" s="262">
        <f>E8*F8</f>
        <v>0</v>
      </c>
      <c r="H8" s="263">
        <v>0</v>
      </c>
      <c r="I8" s="264">
        <f>E8*H8</f>
        <v>0</v>
      </c>
      <c r="J8" s="263">
        <v>-0.138</v>
      </c>
      <c r="K8" s="264">
        <f>E8*J8</f>
        <v>-1.7208600000000003</v>
      </c>
      <c r="O8" s="256">
        <v>2</v>
      </c>
      <c r="AA8" s="229">
        <v>1</v>
      </c>
      <c r="AB8" s="229">
        <v>1</v>
      </c>
      <c r="AC8" s="229">
        <v>1</v>
      </c>
      <c r="AZ8" s="229">
        <v>1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6">
        <v>1</v>
      </c>
      <c r="CB8" s="256">
        <v>1</v>
      </c>
    </row>
    <row r="9" spans="1:15" ht="12.75">
      <c r="A9" s="265"/>
      <c r="B9" s="269"/>
      <c r="C9" s="354" t="s">
        <v>138</v>
      </c>
      <c r="D9" s="355"/>
      <c r="E9" s="270">
        <v>12.47</v>
      </c>
      <c r="F9" s="271"/>
      <c r="G9" s="272"/>
      <c r="H9" s="273"/>
      <c r="I9" s="267"/>
      <c r="J9" s="274"/>
      <c r="K9" s="267"/>
      <c r="M9" s="268" t="s">
        <v>138</v>
      </c>
      <c r="O9" s="256"/>
    </row>
    <row r="10" spans="1:80" ht="12.75">
      <c r="A10" s="257">
        <v>2</v>
      </c>
      <c r="B10" s="258" t="s">
        <v>139</v>
      </c>
      <c r="C10" s="259" t="s">
        <v>140</v>
      </c>
      <c r="D10" s="260" t="s">
        <v>137</v>
      </c>
      <c r="E10" s="261">
        <v>8</v>
      </c>
      <c r="F10" s="261">
        <v>0</v>
      </c>
      <c r="G10" s="262">
        <f>E10*F10</f>
        <v>0</v>
      </c>
      <c r="H10" s="263">
        <v>0</v>
      </c>
      <c r="I10" s="264">
        <f>E10*H10</f>
        <v>0</v>
      </c>
      <c r="J10" s="263">
        <v>-0.24</v>
      </c>
      <c r="K10" s="264">
        <f>E10*J10</f>
        <v>-1.92</v>
      </c>
      <c r="O10" s="256">
        <v>2</v>
      </c>
      <c r="AA10" s="229">
        <v>1</v>
      </c>
      <c r="AB10" s="229">
        <v>0</v>
      </c>
      <c r="AC10" s="229">
        <v>0</v>
      </c>
      <c r="AZ10" s="229">
        <v>1</v>
      </c>
      <c r="BA10" s="229">
        <f>IF(AZ10=1,G10,0)</f>
        <v>0</v>
      </c>
      <c r="BB10" s="229">
        <f>IF(AZ10=2,G10,0)</f>
        <v>0</v>
      </c>
      <c r="BC10" s="229">
        <f>IF(AZ10=3,G10,0)</f>
        <v>0</v>
      </c>
      <c r="BD10" s="229">
        <f>IF(AZ10=4,G10,0)</f>
        <v>0</v>
      </c>
      <c r="BE10" s="229">
        <f>IF(AZ10=5,G10,0)</f>
        <v>0</v>
      </c>
      <c r="CA10" s="256">
        <v>1</v>
      </c>
      <c r="CB10" s="256">
        <v>0</v>
      </c>
    </row>
    <row r="11" spans="1:15" ht="12.75">
      <c r="A11" s="265"/>
      <c r="B11" s="269"/>
      <c r="C11" s="354" t="s">
        <v>141</v>
      </c>
      <c r="D11" s="355"/>
      <c r="E11" s="270">
        <v>8</v>
      </c>
      <c r="F11" s="271"/>
      <c r="G11" s="272"/>
      <c r="H11" s="273"/>
      <c r="I11" s="267"/>
      <c r="J11" s="274"/>
      <c r="K11" s="267"/>
      <c r="M11" s="268" t="s">
        <v>141</v>
      </c>
      <c r="O11" s="256"/>
    </row>
    <row r="12" spans="1:80" ht="12.75">
      <c r="A12" s="257">
        <v>3</v>
      </c>
      <c r="B12" s="258" t="s">
        <v>142</v>
      </c>
      <c r="C12" s="259" t="s">
        <v>143</v>
      </c>
      <c r="D12" s="260" t="s">
        <v>144</v>
      </c>
      <c r="E12" s="261">
        <v>1.02</v>
      </c>
      <c r="F12" s="261">
        <v>0</v>
      </c>
      <c r="G12" s="262">
        <f>E12*F12</f>
        <v>0</v>
      </c>
      <c r="H12" s="263">
        <v>0</v>
      </c>
      <c r="I12" s="264">
        <f>E12*H12</f>
        <v>0</v>
      </c>
      <c r="J12" s="263">
        <v>0</v>
      </c>
      <c r="K12" s="264">
        <f>E12*J12</f>
        <v>0</v>
      </c>
      <c r="O12" s="256">
        <v>2</v>
      </c>
      <c r="AA12" s="229">
        <v>1</v>
      </c>
      <c r="AB12" s="229">
        <v>1</v>
      </c>
      <c r="AC12" s="229">
        <v>1</v>
      </c>
      <c r="AZ12" s="229">
        <v>1</v>
      </c>
      <c r="BA12" s="229">
        <f>IF(AZ12=1,G12,0)</f>
        <v>0</v>
      </c>
      <c r="BB12" s="229">
        <f>IF(AZ12=2,G12,0)</f>
        <v>0</v>
      </c>
      <c r="BC12" s="229">
        <f>IF(AZ12=3,G12,0)</f>
        <v>0</v>
      </c>
      <c r="BD12" s="229">
        <f>IF(AZ12=4,G12,0)</f>
        <v>0</v>
      </c>
      <c r="BE12" s="229">
        <f>IF(AZ12=5,G12,0)</f>
        <v>0</v>
      </c>
      <c r="CA12" s="256">
        <v>1</v>
      </c>
      <c r="CB12" s="256">
        <v>1</v>
      </c>
    </row>
    <row r="13" spans="1:15" ht="12.75">
      <c r="A13" s="265"/>
      <c r="B13" s="269"/>
      <c r="C13" s="354" t="s">
        <v>145</v>
      </c>
      <c r="D13" s="355"/>
      <c r="E13" s="270">
        <v>1.02</v>
      </c>
      <c r="F13" s="271"/>
      <c r="G13" s="272"/>
      <c r="H13" s="273"/>
      <c r="I13" s="267"/>
      <c r="J13" s="274"/>
      <c r="K13" s="267"/>
      <c r="M13" s="268" t="s">
        <v>145</v>
      </c>
      <c r="O13" s="256"/>
    </row>
    <row r="14" spans="1:80" ht="12.75">
      <c r="A14" s="257">
        <v>4</v>
      </c>
      <c r="B14" s="258" t="s">
        <v>146</v>
      </c>
      <c r="C14" s="259" t="s">
        <v>147</v>
      </c>
      <c r="D14" s="260" t="s">
        <v>144</v>
      </c>
      <c r="E14" s="261">
        <v>9</v>
      </c>
      <c r="F14" s="261">
        <v>0</v>
      </c>
      <c r="G14" s="262">
        <f>E14*F14</f>
        <v>0</v>
      </c>
      <c r="H14" s="263">
        <v>0</v>
      </c>
      <c r="I14" s="264">
        <f>E14*H14</f>
        <v>0</v>
      </c>
      <c r="J14" s="263">
        <v>0</v>
      </c>
      <c r="K14" s="264">
        <f>E14*J14</f>
        <v>0</v>
      </c>
      <c r="O14" s="256">
        <v>2</v>
      </c>
      <c r="AA14" s="229">
        <v>1</v>
      </c>
      <c r="AB14" s="229">
        <v>1</v>
      </c>
      <c r="AC14" s="229">
        <v>1</v>
      </c>
      <c r="AZ14" s="229">
        <v>1</v>
      </c>
      <c r="BA14" s="229">
        <f>IF(AZ14=1,G14,0)</f>
        <v>0</v>
      </c>
      <c r="BB14" s="229">
        <f>IF(AZ14=2,G14,0)</f>
        <v>0</v>
      </c>
      <c r="BC14" s="229">
        <f>IF(AZ14=3,G14,0)</f>
        <v>0</v>
      </c>
      <c r="BD14" s="229">
        <f>IF(AZ14=4,G14,0)</f>
        <v>0</v>
      </c>
      <c r="BE14" s="229">
        <f>IF(AZ14=5,G14,0)</f>
        <v>0</v>
      </c>
      <c r="CA14" s="256">
        <v>1</v>
      </c>
      <c r="CB14" s="256">
        <v>1</v>
      </c>
    </row>
    <row r="15" spans="1:15" ht="12.75">
      <c r="A15" s="265"/>
      <c r="B15" s="269"/>
      <c r="C15" s="354" t="s">
        <v>148</v>
      </c>
      <c r="D15" s="355"/>
      <c r="E15" s="270">
        <v>6.3</v>
      </c>
      <c r="F15" s="271"/>
      <c r="G15" s="272"/>
      <c r="H15" s="273"/>
      <c r="I15" s="267"/>
      <c r="J15" s="274"/>
      <c r="K15" s="267"/>
      <c r="M15" s="268" t="s">
        <v>148</v>
      </c>
      <c r="O15" s="256"/>
    </row>
    <row r="16" spans="1:15" ht="12.75">
      <c r="A16" s="265"/>
      <c r="B16" s="269"/>
      <c r="C16" s="354" t="s">
        <v>149</v>
      </c>
      <c r="D16" s="355"/>
      <c r="E16" s="270">
        <v>2.7</v>
      </c>
      <c r="F16" s="271"/>
      <c r="G16" s="272"/>
      <c r="H16" s="273"/>
      <c r="I16" s="267"/>
      <c r="J16" s="274"/>
      <c r="K16" s="267"/>
      <c r="M16" s="268" t="s">
        <v>149</v>
      </c>
      <c r="O16" s="256"/>
    </row>
    <row r="17" spans="1:80" ht="12.75">
      <c r="A17" s="257">
        <v>5</v>
      </c>
      <c r="B17" s="258" t="s">
        <v>150</v>
      </c>
      <c r="C17" s="259" t="s">
        <v>151</v>
      </c>
      <c r="D17" s="260" t="s">
        <v>144</v>
      </c>
      <c r="E17" s="261">
        <v>9</v>
      </c>
      <c r="F17" s="261">
        <v>0</v>
      </c>
      <c r="G17" s="262">
        <f>E17*F17</f>
        <v>0</v>
      </c>
      <c r="H17" s="263">
        <v>0</v>
      </c>
      <c r="I17" s="264">
        <f>E17*H17</f>
        <v>0</v>
      </c>
      <c r="J17" s="263">
        <v>0</v>
      </c>
      <c r="K17" s="264">
        <f>E17*J17</f>
        <v>0</v>
      </c>
      <c r="O17" s="256">
        <v>2</v>
      </c>
      <c r="AA17" s="229">
        <v>1</v>
      </c>
      <c r="AB17" s="229">
        <v>1</v>
      </c>
      <c r="AC17" s="229">
        <v>1</v>
      </c>
      <c r="AZ17" s="229">
        <v>1</v>
      </c>
      <c r="BA17" s="229">
        <f>IF(AZ17=1,G17,0)</f>
        <v>0</v>
      </c>
      <c r="BB17" s="229">
        <f>IF(AZ17=2,G17,0)</f>
        <v>0</v>
      </c>
      <c r="BC17" s="229">
        <f>IF(AZ17=3,G17,0)</f>
        <v>0</v>
      </c>
      <c r="BD17" s="229">
        <f>IF(AZ17=4,G17,0)</f>
        <v>0</v>
      </c>
      <c r="BE17" s="229">
        <f>IF(AZ17=5,G17,0)</f>
        <v>0</v>
      </c>
      <c r="CA17" s="256">
        <v>1</v>
      </c>
      <c r="CB17" s="256">
        <v>1</v>
      </c>
    </row>
    <row r="18" spans="1:80" ht="12.75">
      <c r="A18" s="257">
        <v>6</v>
      </c>
      <c r="B18" s="258" t="s">
        <v>152</v>
      </c>
      <c r="C18" s="259" t="s">
        <v>153</v>
      </c>
      <c r="D18" s="260" t="s">
        <v>144</v>
      </c>
      <c r="E18" s="261">
        <v>25.592</v>
      </c>
      <c r="F18" s="261">
        <v>0</v>
      </c>
      <c r="G18" s="262">
        <f>E18*F18</f>
        <v>0</v>
      </c>
      <c r="H18" s="263">
        <v>0</v>
      </c>
      <c r="I18" s="264">
        <f>E18*H18</f>
        <v>0</v>
      </c>
      <c r="J18" s="263">
        <v>0</v>
      </c>
      <c r="K18" s="264">
        <f>E18*J18</f>
        <v>0</v>
      </c>
      <c r="O18" s="256">
        <v>2</v>
      </c>
      <c r="AA18" s="229">
        <v>1</v>
      </c>
      <c r="AB18" s="229">
        <v>1</v>
      </c>
      <c r="AC18" s="229">
        <v>1</v>
      </c>
      <c r="AZ18" s="229">
        <v>1</v>
      </c>
      <c r="BA18" s="229">
        <f>IF(AZ18=1,G18,0)</f>
        <v>0</v>
      </c>
      <c r="BB18" s="229">
        <f>IF(AZ18=2,G18,0)</f>
        <v>0</v>
      </c>
      <c r="BC18" s="229">
        <f>IF(AZ18=3,G18,0)</f>
        <v>0</v>
      </c>
      <c r="BD18" s="229">
        <f>IF(AZ18=4,G18,0)</f>
        <v>0</v>
      </c>
      <c r="BE18" s="229">
        <f>IF(AZ18=5,G18,0)</f>
        <v>0</v>
      </c>
      <c r="CA18" s="256">
        <v>1</v>
      </c>
      <c r="CB18" s="256">
        <v>1</v>
      </c>
    </row>
    <row r="19" spans="1:15" ht="12.75">
      <c r="A19" s="265"/>
      <c r="B19" s="269"/>
      <c r="C19" s="354" t="s">
        <v>154</v>
      </c>
      <c r="D19" s="355"/>
      <c r="E19" s="270">
        <v>25.592</v>
      </c>
      <c r="F19" s="271"/>
      <c r="G19" s="272"/>
      <c r="H19" s="273"/>
      <c r="I19" s="267"/>
      <c r="J19" s="274"/>
      <c r="K19" s="267"/>
      <c r="M19" s="268" t="s">
        <v>154</v>
      </c>
      <c r="O19" s="256"/>
    </row>
    <row r="20" spans="1:80" ht="12.75">
      <c r="A20" s="257">
        <v>7</v>
      </c>
      <c r="B20" s="258" t="s">
        <v>155</v>
      </c>
      <c r="C20" s="259" t="s">
        <v>156</v>
      </c>
      <c r="D20" s="260" t="s">
        <v>144</v>
      </c>
      <c r="E20" s="261">
        <v>3.4638</v>
      </c>
      <c r="F20" s="261">
        <v>0</v>
      </c>
      <c r="G20" s="262">
        <f>E20*F20</f>
        <v>0</v>
      </c>
      <c r="H20" s="263">
        <v>0</v>
      </c>
      <c r="I20" s="264">
        <f>E20*H20</f>
        <v>0</v>
      </c>
      <c r="J20" s="263">
        <v>0</v>
      </c>
      <c r="K20" s="264">
        <f>E20*J20</f>
        <v>0</v>
      </c>
      <c r="O20" s="256">
        <v>2</v>
      </c>
      <c r="AA20" s="229">
        <v>1</v>
      </c>
      <c r="AB20" s="229">
        <v>1</v>
      </c>
      <c r="AC20" s="229">
        <v>1</v>
      </c>
      <c r="AZ20" s="229">
        <v>1</v>
      </c>
      <c r="BA20" s="229">
        <f>IF(AZ20=1,G20,0)</f>
        <v>0</v>
      </c>
      <c r="BB20" s="229">
        <f>IF(AZ20=2,G20,0)</f>
        <v>0</v>
      </c>
      <c r="BC20" s="229">
        <f>IF(AZ20=3,G20,0)</f>
        <v>0</v>
      </c>
      <c r="BD20" s="229">
        <f>IF(AZ20=4,G20,0)</f>
        <v>0</v>
      </c>
      <c r="BE20" s="229">
        <f>IF(AZ20=5,G20,0)</f>
        <v>0</v>
      </c>
      <c r="CA20" s="256">
        <v>1</v>
      </c>
      <c r="CB20" s="256">
        <v>1</v>
      </c>
    </row>
    <row r="21" spans="1:15" ht="12.75">
      <c r="A21" s="265"/>
      <c r="B21" s="269"/>
      <c r="C21" s="354" t="s">
        <v>157</v>
      </c>
      <c r="D21" s="355"/>
      <c r="E21" s="270">
        <v>0</v>
      </c>
      <c r="F21" s="271"/>
      <c r="G21" s="272"/>
      <c r="H21" s="273"/>
      <c r="I21" s="267"/>
      <c r="J21" s="274"/>
      <c r="K21" s="267"/>
      <c r="M21" s="268" t="s">
        <v>157</v>
      </c>
      <c r="O21" s="256"/>
    </row>
    <row r="22" spans="1:15" ht="12.75">
      <c r="A22" s="265"/>
      <c r="B22" s="269"/>
      <c r="C22" s="354" t="s">
        <v>158</v>
      </c>
      <c r="D22" s="355"/>
      <c r="E22" s="270">
        <v>3.4638</v>
      </c>
      <c r="F22" s="271"/>
      <c r="G22" s="272"/>
      <c r="H22" s="273"/>
      <c r="I22" s="267"/>
      <c r="J22" s="274"/>
      <c r="K22" s="267"/>
      <c r="M22" s="268" t="s">
        <v>158</v>
      </c>
      <c r="O22" s="256"/>
    </row>
    <row r="23" spans="1:80" ht="12.75">
      <c r="A23" s="257">
        <v>8</v>
      </c>
      <c r="B23" s="258" t="s">
        <v>159</v>
      </c>
      <c r="C23" s="259" t="s">
        <v>160</v>
      </c>
      <c r="D23" s="260" t="s">
        <v>144</v>
      </c>
      <c r="E23" s="261">
        <v>2.475</v>
      </c>
      <c r="F23" s="261">
        <v>0</v>
      </c>
      <c r="G23" s="262">
        <f>E23*F23</f>
        <v>0</v>
      </c>
      <c r="H23" s="263">
        <v>0</v>
      </c>
      <c r="I23" s="264">
        <f>E23*H23</f>
        <v>0</v>
      </c>
      <c r="J23" s="263">
        <v>0</v>
      </c>
      <c r="K23" s="264">
        <f>E23*J23</f>
        <v>0</v>
      </c>
      <c r="O23" s="256">
        <v>2</v>
      </c>
      <c r="AA23" s="229">
        <v>1</v>
      </c>
      <c r="AB23" s="229">
        <v>1</v>
      </c>
      <c r="AC23" s="229">
        <v>1</v>
      </c>
      <c r="AZ23" s="229">
        <v>1</v>
      </c>
      <c r="BA23" s="229">
        <f>IF(AZ23=1,G23,0)</f>
        <v>0</v>
      </c>
      <c r="BB23" s="229">
        <f>IF(AZ23=2,G23,0)</f>
        <v>0</v>
      </c>
      <c r="BC23" s="229">
        <f>IF(AZ23=3,G23,0)</f>
        <v>0</v>
      </c>
      <c r="BD23" s="229">
        <f>IF(AZ23=4,G23,0)</f>
        <v>0</v>
      </c>
      <c r="BE23" s="229">
        <f>IF(AZ23=5,G23,0)</f>
        <v>0</v>
      </c>
      <c r="CA23" s="256">
        <v>1</v>
      </c>
      <c r="CB23" s="256">
        <v>1</v>
      </c>
    </row>
    <row r="24" spans="1:15" ht="12.75">
      <c r="A24" s="265"/>
      <c r="B24" s="269"/>
      <c r="C24" s="354" t="s">
        <v>161</v>
      </c>
      <c r="D24" s="355"/>
      <c r="E24" s="270">
        <v>2.475</v>
      </c>
      <c r="F24" s="271"/>
      <c r="G24" s="272"/>
      <c r="H24" s="273"/>
      <c r="I24" s="267"/>
      <c r="J24" s="274"/>
      <c r="K24" s="267"/>
      <c r="M24" s="268" t="s">
        <v>161</v>
      </c>
      <c r="O24" s="256"/>
    </row>
    <row r="25" spans="1:80" ht="12.75">
      <c r="A25" s="257">
        <v>9</v>
      </c>
      <c r="B25" s="258" t="s">
        <v>162</v>
      </c>
      <c r="C25" s="259" t="s">
        <v>163</v>
      </c>
      <c r="D25" s="260" t="s">
        <v>144</v>
      </c>
      <c r="E25" s="261">
        <v>25.592</v>
      </c>
      <c r="F25" s="261">
        <v>0</v>
      </c>
      <c r="G25" s="262">
        <f>E25*F25</f>
        <v>0</v>
      </c>
      <c r="H25" s="263">
        <v>0</v>
      </c>
      <c r="I25" s="264">
        <f>E25*H25</f>
        <v>0</v>
      </c>
      <c r="J25" s="263">
        <v>0</v>
      </c>
      <c r="K25" s="264">
        <f>E25*J25</f>
        <v>0</v>
      </c>
      <c r="O25" s="256">
        <v>2</v>
      </c>
      <c r="AA25" s="229">
        <v>1</v>
      </c>
      <c r="AB25" s="229">
        <v>1</v>
      </c>
      <c r="AC25" s="229">
        <v>1</v>
      </c>
      <c r="AZ25" s="229">
        <v>1</v>
      </c>
      <c r="BA25" s="229">
        <f>IF(AZ25=1,G25,0)</f>
        <v>0</v>
      </c>
      <c r="BB25" s="229">
        <f>IF(AZ25=2,G25,0)</f>
        <v>0</v>
      </c>
      <c r="BC25" s="229">
        <f>IF(AZ25=3,G25,0)</f>
        <v>0</v>
      </c>
      <c r="BD25" s="229">
        <f>IF(AZ25=4,G25,0)</f>
        <v>0</v>
      </c>
      <c r="BE25" s="229">
        <f>IF(AZ25=5,G25,0)</f>
        <v>0</v>
      </c>
      <c r="CA25" s="256">
        <v>1</v>
      </c>
      <c r="CB25" s="256">
        <v>1</v>
      </c>
    </row>
    <row r="26" spans="1:15" ht="12.75">
      <c r="A26" s="265"/>
      <c r="B26" s="269"/>
      <c r="C26" s="354" t="s">
        <v>154</v>
      </c>
      <c r="D26" s="355"/>
      <c r="E26" s="270">
        <v>25.592</v>
      </c>
      <c r="F26" s="271"/>
      <c r="G26" s="272"/>
      <c r="H26" s="273"/>
      <c r="I26" s="267"/>
      <c r="J26" s="274"/>
      <c r="K26" s="267"/>
      <c r="M26" s="268" t="s">
        <v>154</v>
      </c>
      <c r="O26" s="256"/>
    </row>
    <row r="27" spans="1:80" ht="12.75">
      <c r="A27" s="257">
        <v>10</v>
      </c>
      <c r="B27" s="258" t="s">
        <v>164</v>
      </c>
      <c r="C27" s="259" t="s">
        <v>165</v>
      </c>
      <c r="D27" s="260" t="s">
        <v>166</v>
      </c>
      <c r="E27" s="261">
        <v>4.455</v>
      </c>
      <c r="F27" s="261">
        <v>0</v>
      </c>
      <c r="G27" s="262">
        <f>E27*F27</f>
        <v>0</v>
      </c>
      <c r="H27" s="263">
        <v>1</v>
      </c>
      <c r="I27" s="264">
        <f>E27*H27</f>
        <v>4.455</v>
      </c>
      <c r="J27" s="263"/>
      <c r="K27" s="264">
        <f>E27*J27</f>
        <v>0</v>
      </c>
      <c r="O27" s="256">
        <v>2</v>
      </c>
      <c r="AA27" s="229">
        <v>3</v>
      </c>
      <c r="AB27" s="229">
        <v>1</v>
      </c>
      <c r="AC27" s="229">
        <v>583318004</v>
      </c>
      <c r="AZ27" s="229">
        <v>1</v>
      </c>
      <c r="BA27" s="229">
        <f>IF(AZ27=1,G27,0)</f>
        <v>0</v>
      </c>
      <c r="BB27" s="229">
        <f>IF(AZ27=2,G27,0)</f>
        <v>0</v>
      </c>
      <c r="BC27" s="229">
        <f>IF(AZ27=3,G27,0)</f>
        <v>0</v>
      </c>
      <c r="BD27" s="229">
        <f>IF(AZ27=4,G27,0)</f>
        <v>0</v>
      </c>
      <c r="BE27" s="229">
        <f>IF(AZ27=5,G27,0)</f>
        <v>0</v>
      </c>
      <c r="CA27" s="256">
        <v>3</v>
      </c>
      <c r="CB27" s="256">
        <v>1</v>
      </c>
    </row>
    <row r="28" spans="1:15" ht="12.75">
      <c r="A28" s="265"/>
      <c r="B28" s="269"/>
      <c r="C28" s="354" t="s">
        <v>167</v>
      </c>
      <c r="D28" s="355"/>
      <c r="E28" s="270">
        <v>4.455</v>
      </c>
      <c r="F28" s="271"/>
      <c r="G28" s="272"/>
      <c r="H28" s="273"/>
      <c r="I28" s="267"/>
      <c r="J28" s="274"/>
      <c r="K28" s="267"/>
      <c r="M28" s="268" t="s">
        <v>167</v>
      </c>
      <c r="O28" s="256"/>
    </row>
    <row r="29" spans="1:57" ht="12.75">
      <c r="A29" s="275"/>
      <c r="B29" s="276" t="s">
        <v>101</v>
      </c>
      <c r="C29" s="277" t="s">
        <v>134</v>
      </c>
      <c r="D29" s="278"/>
      <c r="E29" s="279"/>
      <c r="F29" s="280"/>
      <c r="G29" s="281">
        <f>SUM(G7:G28)</f>
        <v>0</v>
      </c>
      <c r="H29" s="282"/>
      <c r="I29" s="283">
        <f>SUM(I7:I28)</f>
        <v>4.455</v>
      </c>
      <c r="J29" s="282"/>
      <c r="K29" s="283">
        <f>SUM(K7:K28)</f>
        <v>-3.64086</v>
      </c>
      <c r="O29" s="256">
        <v>4</v>
      </c>
      <c r="BA29" s="284">
        <f>SUM(BA7:BA28)</f>
        <v>0</v>
      </c>
      <c r="BB29" s="284">
        <f>SUM(BB7:BB28)</f>
        <v>0</v>
      </c>
      <c r="BC29" s="284">
        <f>SUM(BC7:BC28)</f>
        <v>0</v>
      </c>
      <c r="BD29" s="284">
        <f>SUM(BD7:BD28)</f>
        <v>0</v>
      </c>
      <c r="BE29" s="284">
        <f>SUM(BE7:BE28)</f>
        <v>0</v>
      </c>
    </row>
    <row r="30" spans="1:15" ht="12.75">
      <c r="A30" s="246" t="s">
        <v>97</v>
      </c>
      <c r="B30" s="247" t="s">
        <v>168</v>
      </c>
      <c r="C30" s="248" t="s">
        <v>169</v>
      </c>
      <c r="D30" s="249"/>
      <c r="E30" s="250"/>
      <c r="F30" s="250"/>
      <c r="G30" s="251"/>
      <c r="H30" s="252"/>
      <c r="I30" s="253"/>
      <c r="J30" s="254"/>
      <c r="K30" s="255"/>
      <c r="O30" s="256">
        <v>1</v>
      </c>
    </row>
    <row r="31" spans="1:80" ht="20.4">
      <c r="A31" s="257">
        <v>11</v>
      </c>
      <c r="B31" s="258" t="s">
        <v>171</v>
      </c>
      <c r="C31" s="259" t="s">
        <v>172</v>
      </c>
      <c r="D31" s="260" t="s">
        <v>137</v>
      </c>
      <c r="E31" s="261">
        <v>4.5</v>
      </c>
      <c r="F31" s="261">
        <v>0</v>
      </c>
      <c r="G31" s="262">
        <f>E31*F31</f>
        <v>0</v>
      </c>
      <c r="H31" s="263">
        <v>1.175</v>
      </c>
      <c r="I31" s="264">
        <f>E31*H31</f>
        <v>5.2875000000000005</v>
      </c>
      <c r="J31" s="263">
        <v>0</v>
      </c>
      <c r="K31" s="264">
        <f>E31*J31</f>
        <v>0</v>
      </c>
      <c r="O31" s="256">
        <v>2</v>
      </c>
      <c r="AA31" s="229">
        <v>1</v>
      </c>
      <c r="AB31" s="229">
        <v>1</v>
      </c>
      <c r="AC31" s="229">
        <v>1</v>
      </c>
      <c r="AZ31" s="229">
        <v>1</v>
      </c>
      <c r="BA31" s="229">
        <f>IF(AZ31=1,G31,0)</f>
        <v>0</v>
      </c>
      <c r="BB31" s="229">
        <f>IF(AZ31=2,G31,0)</f>
        <v>0</v>
      </c>
      <c r="BC31" s="229">
        <f>IF(AZ31=3,G31,0)</f>
        <v>0</v>
      </c>
      <c r="BD31" s="229">
        <f>IF(AZ31=4,G31,0)</f>
        <v>0</v>
      </c>
      <c r="BE31" s="229">
        <f>IF(AZ31=5,G31,0)</f>
        <v>0</v>
      </c>
      <c r="CA31" s="256">
        <v>1</v>
      </c>
      <c r="CB31" s="256">
        <v>1</v>
      </c>
    </row>
    <row r="32" spans="1:15" ht="12.75">
      <c r="A32" s="265"/>
      <c r="B32" s="269"/>
      <c r="C32" s="354" t="s">
        <v>173</v>
      </c>
      <c r="D32" s="355"/>
      <c r="E32" s="270">
        <v>4.5</v>
      </c>
      <c r="F32" s="271"/>
      <c r="G32" s="272"/>
      <c r="H32" s="273"/>
      <c r="I32" s="267"/>
      <c r="J32" s="274"/>
      <c r="K32" s="267"/>
      <c r="M32" s="268" t="s">
        <v>173</v>
      </c>
      <c r="O32" s="256"/>
    </row>
    <row r="33" spans="1:80" ht="12.75">
      <c r="A33" s="257">
        <v>12</v>
      </c>
      <c r="B33" s="258" t="s">
        <v>174</v>
      </c>
      <c r="C33" s="259" t="s">
        <v>175</v>
      </c>
      <c r="D33" s="260" t="s">
        <v>144</v>
      </c>
      <c r="E33" s="261">
        <v>2.52</v>
      </c>
      <c r="F33" s="261">
        <v>0</v>
      </c>
      <c r="G33" s="262">
        <f>E33*F33</f>
        <v>0</v>
      </c>
      <c r="H33" s="263">
        <v>2.525</v>
      </c>
      <c r="I33" s="264">
        <f>E33*H33</f>
        <v>6.3629999999999995</v>
      </c>
      <c r="J33" s="263">
        <v>0</v>
      </c>
      <c r="K33" s="264">
        <f>E33*J33</f>
        <v>0</v>
      </c>
      <c r="O33" s="256">
        <v>2</v>
      </c>
      <c r="AA33" s="229">
        <v>1</v>
      </c>
      <c r="AB33" s="229">
        <v>1</v>
      </c>
      <c r="AC33" s="229">
        <v>1</v>
      </c>
      <c r="AZ33" s="229">
        <v>1</v>
      </c>
      <c r="BA33" s="229">
        <f>IF(AZ33=1,G33,0)</f>
        <v>0</v>
      </c>
      <c r="BB33" s="229">
        <f>IF(AZ33=2,G33,0)</f>
        <v>0</v>
      </c>
      <c r="BC33" s="229">
        <f>IF(AZ33=3,G33,0)</f>
        <v>0</v>
      </c>
      <c r="BD33" s="229">
        <f>IF(AZ33=4,G33,0)</f>
        <v>0</v>
      </c>
      <c r="BE33" s="229">
        <f>IF(AZ33=5,G33,0)</f>
        <v>0</v>
      </c>
      <c r="CA33" s="256">
        <v>1</v>
      </c>
      <c r="CB33" s="256">
        <v>1</v>
      </c>
    </row>
    <row r="34" spans="1:15" ht="12.75">
      <c r="A34" s="265"/>
      <c r="B34" s="269"/>
      <c r="C34" s="354" t="s">
        <v>176</v>
      </c>
      <c r="D34" s="355"/>
      <c r="E34" s="270">
        <v>2.52</v>
      </c>
      <c r="F34" s="271"/>
      <c r="G34" s="272"/>
      <c r="H34" s="273"/>
      <c r="I34" s="267"/>
      <c r="J34" s="274"/>
      <c r="K34" s="267"/>
      <c r="M34" s="268" t="s">
        <v>176</v>
      </c>
      <c r="O34" s="256"/>
    </row>
    <row r="35" spans="1:80" ht="12.75">
      <c r="A35" s="257">
        <v>13</v>
      </c>
      <c r="B35" s="258" t="s">
        <v>177</v>
      </c>
      <c r="C35" s="259" t="s">
        <v>178</v>
      </c>
      <c r="D35" s="260" t="s">
        <v>179</v>
      </c>
      <c r="E35" s="261">
        <v>12.8</v>
      </c>
      <c r="F35" s="261">
        <v>0</v>
      </c>
      <c r="G35" s="262">
        <f>E35*F35</f>
        <v>0</v>
      </c>
      <c r="H35" s="263">
        <v>0.00631</v>
      </c>
      <c r="I35" s="264">
        <f>E35*H35</f>
        <v>0.080768</v>
      </c>
      <c r="J35" s="263">
        <v>0</v>
      </c>
      <c r="K35" s="264">
        <f>E35*J35</f>
        <v>0</v>
      </c>
      <c r="O35" s="256">
        <v>2</v>
      </c>
      <c r="AA35" s="229">
        <v>2</v>
      </c>
      <c r="AB35" s="229">
        <v>1</v>
      </c>
      <c r="AC35" s="229">
        <v>1</v>
      </c>
      <c r="AZ35" s="229">
        <v>1</v>
      </c>
      <c r="BA35" s="229">
        <f>IF(AZ35=1,G35,0)</f>
        <v>0</v>
      </c>
      <c r="BB35" s="229">
        <f>IF(AZ35=2,G35,0)</f>
        <v>0</v>
      </c>
      <c r="BC35" s="229">
        <f>IF(AZ35=3,G35,0)</f>
        <v>0</v>
      </c>
      <c r="BD35" s="229">
        <f>IF(AZ35=4,G35,0)</f>
        <v>0</v>
      </c>
      <c r="BE35" s="229">
        <f>IF(AZ35=5,G35,0)</f>
        <v>0</v>
      </c>
      <c r="CA35" s="256">
        <v>2</v>
      </c>
      <c r="CB35" s="256">
        <v>1</v>
      </c>
    </row>
    <row r="36" spans="1:15" ht="12.75">
      <c r="A36" s="265"/>
      <c r="B36" s="266"/>
      <c r="C36" s="346" t="s">
        <v>180</v>
      </c>
      <c r="D36" s="347"/>
      <c r="E36" s="347"/>
      <c r="F36" s="347"/>
      <c r="G36" s="348"/>
      <c r="I36" s="267"/>
      <c r="K36" s="267"/>
      <c r="L36" s="268" t="s">
        <v>180</v>
      </c>
      <c r="O36" s="256">
        <v>3</v>
      </c>
    </row>
    <row r="37" spans="1:15" ht="12.75">
      <c r="A37" s="265"/>
      <c r="B37" s="269"/>
      <c r="C37" s="354" t="s">
        <v>181</v>
      </c>
      <c r="D37" s="355"/>
      <c r="E37" s="270">
        <v>12.8</v>
      </c>
      <c r="F37" s="271"/>
      <c r="G37" s="272"/>
      <c r="H37" s="273"/>
      <c r="I37" s="267"/>
      <c r="J37" s="274"/>
      <c r="K37" s="267"/>
      <c r="M37" s="268" t="s">
        <v>181</v>
      </c>
      <c r="O37" s="256"/>
    </row>
    <row r="38" spans="1:80" ht="12.75">
      <c r="A38" s="257">
        <v>14</v>
      </c>
      <c r="B38" s="258" t="s">
        <v>182</v>
      </c>
      <c r="C38" s="259" t="s">
        <v>183</v>
      </c>
      <c r="D38" s="260" t="s">
        <v>179</v>
      </c>
      <c r="E38" s="261">
        <v>7</v>
      </c>
      <c r="F38" s="261">
        <v>0</v>
      </c>
      <c r="G38" s="262">
        <f>E38*F38</f>
        <v>0</v>
      </c>
      <c r="H38" s="263">
        <v>0.01009</v>
      </c>
      <c r="I38" s="264">
        <f>E38*H38</f>
        <v>0.07063</v>
      </c>
      <c r="J38" s="263">
        <v>0</v>
      </c>
      <c r="K38" s="264">
        <f>E38*J38</f>
        <v>0</v>
      </c>
      <c r="O38" s="256">
        <v>2</v>
      </c>
      <c r="AA38" s="229">
        <v>2</v>
      </c>
      <c r="AB38" s="229">
        <v>1</v>
      </c>
      <c r="AC38" s="229">
        <v>1</v>
      </c>
      <c r="AZ38" s="229">
        <v>1</v>
      </c>
      <c r="BA38" s="229">
        <f>IF(AZ38=1,G38,0)</f>
        <v>0</v>
      </c>
      <c r="BB38" s="229">
        <f>IF(AZ38=2,G38,0)</f>
        <v>0</v>
      </c>
      <c r="BC38" s="229">
        <f>IF(AZ38=3,G38,0)</f>
        <v>0</v>
      </c>
      <c r="BD38" s="229">
        <f>IF(AZ38=4,G38,0)</f>
        <v>0</v>
      </c>
      <c r="BE38" s="229">
        <f>IF(AZ38=5,G38,0)</f>
        <v>0</v>
      </c>
      <c r="CA38" s="256">
        <v>2</v>
      </c>
      <c r="CB38" s="256">
        <v>1</v>
      </c>
    </row>
    <row r="39" spans="1:15" ht="12.75">
      <c r="A39" s="265"/>
      <c r="B39" s="266"/>
      <c r="C39" s="346" t="s">
        <v>180</v>
      </c>
      <c r="D39" s="347"/>
      <c r="E39" s="347"/>
      <c r="F39" s="347"/>
      <c r="G39" s="348"/>
      <c r="I39" s="267"/>
      <c r="K39" s="267"/>
      <c r="L39" s="268" t="s">
        <v>180</v>
      </c>
      <c r="O39" s="256">
        <v>3</v>
      </c>
    </row>
    <row r="40" spans="1:15" ht="12.75">
      <c r="A40" s="265"/>
      <c r="B40" s="269"/>
      <c r="C40" s="354" t="s">
        <v>157</v>
      </c>
      <c r="D40" s="355"/>
      <c r="E40" s="270">
        <v>0</v>
      </c>
      <c r="F40" s="271"/>
      <c r="G40" s="272"/>
      <c r="H40" s="273"/>
      <c r="I40" s="267"/>
      <c r="J40" s="274"/>
      <c r="K40" s="267"/>
      <c r="M40" s="268" t="s">
        <v>157</v>
      </c>
      <c r="O40" s="256"/>
    </row>
    <row r="41" spans="1:15" ht="12.75">
      <c r="A41" s="265"/>
      <c r="B41" s="269"/>
      <c r="C41" s="354" t="s">
        <v>184</v>
      </c>
      <c r="D41" s="355"/>
      <c r="E41" s="270">
        <v>7</v>
      </c>
      <c r="F41" s="271"/>
      <c r="G41" s="272"/>
      <c r="H41" s="273"/>
      <c r="I41" s="267"/>
      <c r="J41" s="274"/>
      <c r="K41" s="267"/>
      <c r="M41" s="268" t="s">
        <v>184</v>
      </c>
      <c r="O41" s="256"/>
    </row>
    <row r="42" spans="1:80" ht="12.75">
      <c r="A42" s="257">
        <v>15</v>
      </c>
      <c r="B42" s="258" t="s">
        <v>185</v>
      </c>
      <c r="C42" s="259" t="s">
        <v>186</v>
      </c>
      <c r="D42" s="260" t="s">
        <v>179</v>
      </c>
      <c r="E42" s="261">
        <v>90</v>
      </c>
      <c r="F42" s="261">
        <v>0</v>
      </c>
      <c r="G42" s="262">
        <f>E42*F42</f>
        <v>0</v>
      </c>
      <c r="H42" s="263">
        <v>0.01387</v>
      </c>
      <c r="I42" s="264">
        <f>E42*H42</f>
        <v>1.2483</v>
      </c>
      <c r="J42" s="263">
        <v>0</v>
      </c>
      <c r="K42" s="264">
        <f>E42*J42</f>
        <v>0</v>
      </c>
      <c r="O42" s="256">
        <v>2</v>
      </c>
      <c r="AA42" s="229">
        <v>2</v>
      </c>
      <c r="AB42" s="229">
        <v>1</v>
      </c>
      <c r="AC42" s="229">
        <v>1</v>
      </c>
      <c r="AZ42" s="229">
        <v>1</v>
      </c>
      <c r="BA42" s="229">
        <f>IF(AZ42=1,G42,0)</f>
        <v>0</v>
      </c>
      <c r="BB42" s="229">
        <f>IF(AZ42=2,G42,0)</f>
        <v>0</v>
      </c>
      <c r="BC42" s="229">
        <f>IF(AZ42=3,G42,0)</f>
        <v>0</v>
      </c>
      <c r="BD42" s="229">
        <f>IF(AZ42=4,G42,0)</f>
        <v>0</v>
      </c>
      <c r="BE42" s="229">
        <f>IF(AZ42=5,G42,0)</f>
        <v>0</v>
      </c>
      <c r="CA42" s="256">
        <v>2</v>
      </c>
      <c r="CB42" s="256">
        <v>1</v>
      </c>
    </row>
    <row r="43" spans="1:15" ht="12.75">
      <c r="A43" s="265"/>
      <c r="B43" s="266"/>
      <c r="C43" s="346" t="s">
        <v>180</v>
      </c>
      <c r="D43" s="347"/>
      <c r="E43" s="347"/>
      <c r="F43" s="347"/>
      <c r="G43" s="348"/>
      <c r="I43" s="267"/>
      <c r="K43" s="267"/>
      <c r="L43" s="268" t="s">
        <v>180</v>
      </c>
      <c r="O43" s="256">
        <v>3</v>
      </c>
    </row>
    <row r="44" spans="1:15" ht="12.75">
      <c r="A44" s="265"/>
      <c r="B44" s="269"/>
      <c r="C44" s="354" t="s">
        <v>187</v>
      </c>
      <c r="D44" s="355"/>
      <c r="E44" s="270">
        <v>90</v>
      </c>
      <c r="F44" s="271"/>
      <c r="G44" s="272"/>
      <c r="H44" s="273"/>
      <c r="I44" s="267"/>
      <c r="J44" s="274"/>
      <c r="K44" s="267"/>
      <c r="M44" s="268" t="s">
        <v>187</v>
      </c>
      <c r="O44" s="256"/>
    </row>
    <row r="45" spans="1:80" ht="12.75">
      <c r="A45" s="257">
        <v>16</v>
      </c>
      <c r="B45" s="258" t="s">
        <v>188</v>
      </c>
      <c r="C45" s="259" t="s">
        <v>189</v>
      </c>
      <c r="D45" s="260" t="s">
        <v>179</v>
      </c>
      <c r="E45" s="261">
        <v>2</v>
      </c>
      <c r="F45" s="261">
        <v>0</v>
      </c>
      <c r="G45" s="262">
        <f>E45*F45</f>
        <v>0</v>
      </c>
      <c r="H45" s="263">
        <v>0.0227</v>
      </c>
      <c r="I45" s="264">
        <f>E45*H45</f>
        <v>0.0454</v>
      </c>
      <c r="J45" s="263">
        <v>0</v>
      </c>
      <c r="K45" s="264">
        <f>E45*J45</f>
        <v>0</v>
      </c>
      <c r="O45" s="256">
        <v>2</v>
      </c>
      <c r="AA45" s="229">
        <v>2</v>
      </c>
      <c r="AB45" s="229">
        <v>1</v>
      </c>
      <c r="AC45" s="229">
        <v>1</v>
      </c>
      <c r="AZ45" s="229">
        <v>1</v>
      </c>
      <c r="BA45" s="229">
        <f>IF(AZ45=1,G45,0)</f>
        <v>0</v>
      </c>
      <c r="BB45" s="229">
        <f>IF(AZ45=2,G45,0)</f>
        <v>0</v>
      </c>
      <c r="BC45" s="229">
        <f>IF(AZ45=3,G45,0)</f>
        <v>0</v>
      </c>
      <c r="BD45" s="229">
        <f>IF(AZ45=4,G45,0)</f>
        <v>0</v>
      </c>
      <c r="BE45" s="229">
        <f>IF(AZ45=5,G45,0)</f>
        <v>0</v>
      </c>
      <c r="CA45" s="256">
        <v>2</v>
      </c>
      <c r="CB45" s="256">
        <v>1</v>
      </c>
    </row>
    <row r="46" spans="1:15" ht="12.75">
      <c r="A46" s="265"/>
      <c r="B46" s="266"/>
      <c r="C46" s="346" t="s">
        <v>180</v>
      </c>
      <c r="D46" s="347"/>
      <c r="E46" s="347"/>
      <c r="F46" s="347"/>
      <c r="G46" s="348"/>
      <c r="I46" s="267"/>
      <c r="K46" s="267"/>
      <c r="L46" s="268" t="s">
        <v>180</v>
      </c>
      <c r="O46" s="256">
        <v>3</v>
      </c>
    </row>
    <row r="47" spans="1:15" ht="12.75">
      <c r="A47" s="265"/>
      <c r="B47" s="269"/>
      <c r="C47" s="354" t="s">
        <v>168</v>
      </c>
      <c r="D47" s="355"/>
      <c r="E47" s="270">
        <v>2</v>
      </c>
      <c r="F47" s="271"/>
      <c r="G47" s="272"/>
      <c r="H47" s="273"/>
      <c r="I47" s="267"/>
      <c r="J47" s="274"/>
      <c r="K47" s="267"/>
      <c r="M47" s="268">
        <v>2</v>
      </c>
      <c r="O47" s="256"/>
    </row>
    <row r="48" spans="1:57" ht="12.75">
      <c r="A48" s="275"/>
      <c r="B48" s="276" t="s">
        <v>101</v>
      </c>
      <c r="C48" s="277" t="s">
        <v>170</v>
      </c>
      <c r="D48" s="278"/>
      <c r="E48" s="279"/>
      <c r="F48" s="280"/>
      <c r="G48" s="281">
        <f>SUM(G30:G47)</f>
        <v>0</v>
      </c>
      <c r="H48" s="282"/>
      <c r="I48" s="283">
        <f>SUM(I30:I47)</f>
        <v>13.095598000000003</v>
      </c>
      <c r="J48" s="282"/>
      <c r="K48" s="283">
        <f>SUM(K30:K47)</f>
        <v>0</v>
      </c>
      <c r="O48" s="256">
        <v>4</v>
      </c>
      <c r="BA48" s="284">
        <f>SUM(BA30:BA47)</f>
        <v>0</v>
      </c>
      <c r="BB48" s="284">
        <f>SUM(BB30:BB47)</f>
        <v>0</v>
      </c>
      <c r="BC48" s="284">
        <f>SUM(BC30:BC47)</f>
        <v>0</v>
      </c>
      <c r="BD48" s="284">
        <f>SUM(BD30:BD47)</f>
        <v>0</v>
      </c>
      <c r="BE48" s="284">
        <f>SUM(BE30:BE47)</f>
        <v>0</v>
      </c>
    </row>
    <row r="49" spans="1:15" ht="12.75">
      <c r="A49" s="246" t="s">
        <v>97</v>
      </c>
      <c r="B49" s="247" t="s">
        <v>190</v>
      </c>
      <c r="C49" s="248" t="s">
        <v>191</v>
      </c>
      <c r="D49" s="249"/>
      <c r="E49" s="250"/>
      <c r="F49" s="250"/>
      <c r="G49" s="251"/>
      <c r="H49" s="252"/>
      <c r="I49" s="253"/>
      <c r="J49" s="254"/>
      <c r="K49" s="255"/>
      <c r="O49" s="256">
        <v>1</v>
      </c>
    </row>
    <row r="50" spans="1:80" ht="12.75">
      <c r="A50" s="257">
        <v>17</v>
      </c>
      <c r="B50" s="258" t="s">
        <v>193</v>
      </c>
      <c r="C50" s="259" t="s">
        <v>194</v>
      </c>
      <c r="D50" s="260" t="s">
        <v>195</v>
      </c>
      <c r="E50" s="261">
        <v>4</v>
      </c>
      <c r="F50" s="261">
        <v>0</v>
      </c>
      <c r="G50" s="262">
        <f>E50*F50</f>
        <v>0</v>
      </c>
      <c r="H50" s="263">
        <v>0.20318</v>
      </c>
      <c r="I50" s="264">
        <f>E50*H50</f>
        <v>0.81272</v>
      </c>
      <c r="J50" s="263">
        <v>0</v>
      </c>
      <c r="K50" s="264">
        <f>E50*J50</f>
        <v>0</v>
      </c>
      <c r="O50" s="256">
        <v>2</v>
      </c>
      <c r="AA50" s="229">
        <v>1</v>
      </c>
      <c r="AB50" s="229">
        <v>1</v>
      </c>
      <c r="AC50" s="229">
        <v>1</v>
      </c>
      <c r="AZ50" s="229">
        <v>1</v>
      </c>
      <c r="BA50" s="229">
        <f>IF(AZ50=1,G50,0)</f>
        <v>0</v>
      </c>
      <c r="BB50" s="229">
        <f>IF(AZ50=2,G50,0)</f>
        <v>0</v>
      </c>
      <c r="BC50" s="229">
        <f>IF(AZ50=3,G50,0)</f>
        <v>0</v>
      </c>
      <c r="BD50" s="229">
        <f>IF(AZ50=4,G50,0)</f>
        <v>0</v>
      </c>
      <c r="BE50" s="229">
        <f>IF(AZ50=5,G50,0)</f>
        <v>0</v>
      </c>
      <c r="CA50" s="256">
        <v>1</v>
      </c>
      <c r="CB50" s="256">
        <v>1</v>
      </c>
    </row>
    <row r="51" spans="1:15" ht="12.75">
      <c r="A51" s="265"/>
      <c r="B51" s="269"/>
      <c r="C51" s="354" t="s">
        <v>196</v>
      </c>
      <c r="D51" s="355"/>
      <c r="E51" s="270">
        <v>4</v>
      </c>
      <c r="F51" s="271"/>
      <c r="G51" s="272"/>
      <c r="H51" s="273"/>
      <c r="I51" s="267"/>
      <c r="J51" s="274"/>
      <c r="K51" s="267"/>
      <c r="M51" s="268" t="s">
        <v>196</v>
      </c>
      <c r="O51" s="256"/>
    </row>
    <row r="52" spans="1:80" ht="12.75">
      <c r="A52" s="257">
        <v>18</v>
      </c>
      <c r="B52" s="258" t="s">
        <v>197</v>
      </c>
      <c r="C52" s="259" t="s">
        <v>198</v>
      </c>
      <c r="D52" s="260" t="s">
        <v>144</v>
      </c>
      <c r="E52" s="261">
        <v>9.1398</v>
      </c>
      <c r="F52" s="261">
        <v>0</v>
      </c>
      <c r="G52" s="262">
        <f>E52*F52</f>
        <v>0</v>
      </c>
      <c r="H52" s="263">
        <v>1.95224</v>
      </c>
      <c r="I52" s="264">
        <f>E52*H52</f>
        <v>17.843083152</v>
      </c>
      <c r="J52" s="263">
        <v>0</v>
      </c>
      <c r="K52" s="264">
        <f>E52*J52</f>
        <v>0</v>
      </c>
      <c r="O52" s="256">
        <v>2</v>
      </c>
      <c r="AA52" s="229">
        <v>1</v>
      </c>
      <c r="AB52" s="229">
        <v>1</v>
      </c>
      <c r="AC52" s="229">
        <v>1</v>
      </c>
      <c r="AZ52" s="229">
        <v>1</v>
      </c>
      <c r="BA52" s="229">
        <f>IF(AZ52=1,G52,0)</f>
        <v>0</v>
      </c>
      <c r="BB52" s="229">
        <f>IF(AZ52=2,G52,0)</f>
        <v>0</v>
      </c>
      <c r="BC52" s="229">
        <f>IF(AZ52=3,G52,0)</f>
        <v>0</v>
      </c>
      <c r="BD52" s="229">
        <f>IF(AZ52=4,G52,0)</f>
        <v>0</v>
      </c>
      <c r="BE52" s="229">
        <f>IF(AZ52=5,G52,0)</f>
        <v>0</v>
      </c>
      <c r="CA52" s="256">
        <v>1</v>
      </c>
      <c r="CB52" s="256">
        <v>1</v>
      </c>
    </row>
    <row r="53" spans="1:15" ht="12.75">
      <c r="A53" s="265"/>
      <c r="B53" s="269"/>
      <c r="C53" s="354" t="s">
        <v>157</v>
      </c>
      <c r="D53" s="355"/>
      <c r="E53" s="270">
        <v>0</v>
      </c>
      <c r="F53" s="271"/>
      <c r="G53" s="272"/>
      <c r="H53" s="273"/>
      <c r="I53" s="267"/>
      <c r="J53" s="274"/>
      <c r="K53" s="267"/>
      <c r="M53" s="268" t="s">
        <v>157</v>
      </c>
      <c r="O53" s="256"/>
    </row>
    <row r="54" spans="1:15" ht="12.75">
      <c r="A54" s="265"/>
      <c r="B54" s="269"/>
      <c r="C54" s="354" t="s">
        <v>199</v>
      </c>
      <c r="D54" s="355"/>
      <c r="E54" s="270">
        <v>0.2625</v>
      </c>
      <c r="F54" s="271"/>
      <c r="G54" s="272"/>
      <c r="H54" s="273"/>
      <c r="I54" s="267"/>
      <c r="J54" s="274"/>
      <c r="K54" s="267"/>
      <c r="M54" s="268" t="s">
        <v>199</v>
      </c>
      <c r="O54" s="256"/>
    </row>
    <row r="55" spans="1:15" ht="12.75">
      <c r="A55" s="265"/>
      <c r="B55" s="269"/>
      <c r="C55" s="354" t="s">
        <v>200</v>
      </c>
      <c r="D55" s="355"/>
      <c r="E55" s="270">
        <v>0</v>
      </c>
      <c r="F55" s="271"/>
      <c r="G55" s="272"/>
      <c r="H55" s="273"/>
      <c r="I55" s="267"/>
      <c r="J55" s="274"/>
      <c r="K55" s="267"/>
      <c r="M55" s="268" t="s">
        <v>200</v>
      </c>
      <c r="O55" s="256"/>
    </row>
    <row r="56" spans="1:15" ht="12.75">
      <c r="A56" s="265"/>
      <c r="B56" s="269"/>
      <c r="C56" s="354" t="s">
        <v>201</v>
      </c>
      <c r="D56" s="355"/>
      <c r="E56" s="270">
        <v>0.675</v>
      </c>
      <c r="F56" s="271"/>
      <c r="G56" s="272"/>
      <c r="H56" s="273"/>
      <c r="I56" s="267"/>
      <c r="J56" s="274"/>
      <c r="K56" s="267"/>
      <c r="M56" s="268" t="s">
        <v>201</v>
      </c>
      <c r="O56" s="256"/>
    </row>
    <row r="57" spans="1:15" ht="12.75">
      <c r="A57" s="265"/>
      <c r="B57" s="269"/>
      <c r="C57" s="354" t="s">
        <v>202</v>
      </c>
      <c r="D57" s="355"/>
      <c r="E57" s="270">
        <v>1.8345</v>
      </c>
      <c r="F57" s="271"/>
      <c r="G57" s="272"/>
      <c r="H57" s="273"/>
      <c r="I57" s="267"/>
      <c r="J57" s="274"/>
      <c r="K57" s="267"/>
      <c r="M57" s="268" t="s">
        <v>202</v>
      </c>
      <c r="O57" s="256"/>
    </row>
    <row r="58" spans="1:15" ht="12.75">
      <c r="A58" s="265"/>
      <c r="B58" s="269"/>
      <c r="C58" s="354" t="s">
        <v>203</v>
      </c>
      <c r="D58" s="355"/>
      <c r="E58" s="270">
        <v>0.5365</v>
      </c>
      <c r="F58" s="271"/>
      <c r="G58" s="272"/>
      <c r="H58" s="273"/>
      <c r="I58" s="267"/>
      <c r="J58" s="274"/>
      <c r="K58" s="267"/>
      <c r="M58" s="268" t="s">
        <v>203</v>
      </c>
      <c r="O58" s="256"/>
    </row>
    <row r="59" spans="1:15" ht="12.75">
      <c r="A59" s="265"/>
      <c r="B59" s="269"/>
      <c r="C59" s="354" t="s">
        <v>204</v>
      </c>
      <c r="D59" s="355"/>
      <c r="E59" s="270">
        <v>0.6475</v>
      </c>
      <c r="F59" s="271"/>
      <c r="G59" s="272"/>
      <c r="H59" s="273"/>
      <c r="I59" s="267"/>
      <c r="J59" s="274"/>
      <c r="K59" s="267"/>
      <c r="M59" s="268" t="s">
        <v>204</v>
      </c>
      <c r="O59" s="256"/>
    </row>
    <row r="60" spans="1:15" ht="12.75">
      <c r="A60" s="265"/>
      <c r="B60" s="269"/>
      <c r="C60" s="354" t="s">
        <v>205</v>
      </c>
      <c r="D60" s="355"/>
      <c r="E60" s="270">
        <v>0.4625</v>
      </c>
      <c r="F60" s="271"/>
      <c r="G60" s="272"/>
      <c r="H60" s="273"/>
      <c r="I60" s="267"/>
      <c r="J60" s="274"/>
      <c r="K60" s="267"/>
      <c r="M60" s="268" t="s">
        <v>205</v>
      </c>
      <c r="O60" s="256"/>
    </row>
    <row r="61" spans="1:15" ht="12.75">
      <c r="A61" s="265"/>
      <c r="B61" s="269"/>
      <c r="C61" s="354" t="s">
        <v>206</v>
      </c>
      <c r="D61" s="355"/>
      <c r="E61" s="270">
        <v>0</v>
      </c>
      <c r="F61" s="271"/>
      <c r="G61" s="272"/>
      <c r="H61" s="273"/>
      <c r="I61" s="267"/>
      <c r="J61" s="274"/>
      <c r="K61" s="267"/>
      <c r="M61" s="268" t="s">
        <v>206</v>
      </c>
      <c r="O61" s="256"/>
    </row>
    <row r="62" spans="1:15" ht="12.75">
      <c r="A62" s="265"/>
      <c r="B62" s="269"/>
      <c r="C62" s="354" t="s">
        <v>207</v>
      </c>
      <c r="D62" s="355"/>
      <c r="E62" s="270">
        <v>1.3875</v>
      </c>
      <c r="F62" s="271"/>
      <c r="G62" s="272"/>
      <c r="H62" s="273"/>
      <c r="I62" s="267"/>
      <c r="J62" s="274"/>
      <c r="K62" s="267"/>
      <c r="M62" s="268" t="s">
        <v>207</v>
      </c>
      <c r="O62" s="256"/>
    </row>
    <row r="63" spans="1:15" ht="12.75">
      <c r="A63" s="265"/>
      <c r="B63" s="269"/>
      <c r="C63" s="354" t="s">
        <v>208</v>
      </c>
      <c r="D63" s="355"/>
      <c r="E63" s="270">
        <v>0.05</v>
      </c>
      <c r="F63" s="271"/>
      <c r="G63" s="272"/>
      <c r="H63" s="273"/>
      <c r="I63" s="267"/>
      <c r="J63" s="274"/>
      <c r="K63" s="267"/>
      <c r="M63" s="268" t="s">
        <v>208</v>
      </c>
      <c r="O63" s="256"/>
    </row>
    <row r="64" spans="1:15" ht="12.75">
      <c r="A64" s="265"/>
      <c r="B64" s="269"/>
      <c r="C64" s="354" t="s">
        <v>209</v>
      </c>
      <c r="D64" s="355"/>
      <c r="E64" s="270">
        <v>1.295</v>
      </c>
      <c r="F64" s="271"/>
      <c r="G64" s="272"/>
      <c r="H64" s="273"/>
      <c r="I64" s="267"/>
      <c r="J64" s="274"/>
      <c r="K64" s="267"/>
      <c r="M64" s="268" t="s">
        <v>209</v>
      </c>
      <c r="O64" s="256"/>
    </row>
    <row r="65" spans="1:15" ht="12.75">
      <c r="A65" s="265"/>
      <c r="B65" s="269"/>
      <c r="C65" s="354" t="s">
        <v>210</v>
      </c>
      <c r="D65" s="355"/>
      <c r="E65" s="270">
        <v>0.6013</v>
      </c>
      <c r="F65" s="271"/>
      <c r="G65" s="272"/>
      <c r="H65" s="273"/>
      <c r="I65" s="267"/>
      <c r="J65" s="274"/>
      <c r="K65" s="267"/>
      <c r="M65" s="268" t="s">
        <v>210</v>
      </c>
      <c r="O65" s="256"/>
    </row>
    <row r="66" spans="1:15" ht="12.75">
      <c r="A66" s="265"/>
      <c r="B66" s="269"/>
      <c r="C66" s="354" t="s">
        <v>211</v>
      </c>
      <c r="D66" s="355"/>
      <c r="E66" s="270">
        <v>1.3875</v>
      </c>
      <c r="F66" s="271"/>
      <c r="G66" s="272"/>
      <c r="H66" s="273"/>
      <c r="I66" s="267"/>
      <c r="J66" s="274"/>
      <c r="K66" s="267"/>
      <c r="M66" s="268" t="s">
        <v>211</v>
      </c>
      <c r="O66" s="256"/>
    </row>
    <row r="67" spans="1:80" ht="12.75">
      <c r="A67" s="257">
        <v>19</v>
      </c>
      <c r="B67" s="258" t="s">
        <v>212</v>
      </c>
      <c r="C67" s="259" t="s">
        <v>213</v>
      </c>
      <c r="D67" s="260" t="s">
        <v>144</v>
      </c>
      <c r="E67" s="261">
        <v>0.441</v>
      </c>
      <c r="F67" s="261">
        <v>0</v>
      </c>
      <c r="G67" s="262">
        <f>E67*F67</f>
        <v>0</v>
      </c>
      <c r="H67" s="263">
        <v>0.52402</v>
      </c>
      <c r="I67" s="264">
        <f>E67*H67</f>
        <v>0.23109282000000003</v>
      </c>
      <c r="J67" s="263">
        <v>0</v>
      </c>
      <c r="K67" s="264">
        <f>E67*J67</f>
        <v>0</v>
      </c>
      <c r="O67" s="256">
        <v>2</v>
      </c>
      <c r="AA67" s="229">
        <v>1</v>
      </c>
      <c r="AB67" s="229">
        <v>1</v>
      </c>
      <c r="AC67" s="229">
        <v>1</v>
      </c>
      <c r="AZ67" s="229">
        <v>1</v>
      </c>
      <c r="BA67" s="229">
        <f>IF(AZ67=1,G67,0)</f>
        <v>0</v>
      </c>
      <c r="BB67" s="229">
        <f>IF(AZ67=2,G67,0)</f>
        <v>0</v>
      </c>
      <c r="BC67" s="229">
        <f>IF(AZ67=3,G67,0)</f>
        <v>0</v>
      </c>
      <c r="BD67" s="229">
        <f>IF(AZ67=4,G67,0)</f>
        <v>0</v>
      </c>
      <c r="BE67" s="229">
        <f>IF(AZ67=5,G67,0)</f>
        <v>0</v>
      </c>
      <c r="CA67" s="256">
        <v>1</v>
      </c>
      <c r="CB67" s="256">
        <v>1</v>
      </c>
    </row>
    <row r="68" spans="1:15" ht="12.75">
      <c r="A68" s="265"/>
      <c r="B68" s="269"/>
      <c r="C68" s="354" t="s">
        <v>206</v>
      </c>
      <c r="D68" s="355"/>
      <c r="E68" s="270">
        <v>0</v>
      </c>
      <c r="F68" s="271"/>
      <c r="G68" s="272"/>
      <c r="H68" s="273"/>
      <c r="I68" s="267"/>
      <c r="J68" s="274"/>
      <c r="K68" s="267"/>
      <c r="M68" s="268" t="s">
        <v>206</v>
      </c>
      <c r="O68" s="256"/>
    </row>
    <row r="69" spans="1:15" ht="12.75">
      <c r="A69" s="265"/>
      <c r="B69" s="269"/>
      <c r="C69" s="354" t="s">
        <v>214</v>
      </c>
      <c r="D69" s="355"/>
      <c r="E69" s="270">
        <v>0.441</v>
      </c>
      <c r="F69" s="271"/>
      <c r="G69" s="272"/>
      <c r="H69" s="273"/>
      <c r="I69" s="267"/>
      <c r="J69" s="274"/>
      <c r="K69" s="267"/>
      <c r="M69" s="268" t="s">
        <v>214</v>
      </c>
      <c r="O69" s="256"/>
    </row>
    <row r="70" spans="1:80" ht="12.75">
      <c r="A70" s="257">
        <v>20</v>
      </c>
      <c r="B70" s="258" t="s">
        <v>215</v>
      </c>
      <c r="C70" s="259" t="s">
        <v>216</v>
      </c>
      <c r="D70" s="260" t="s">
        <v>137</v>
      </c>
      <c r="E70" s="261">
        <v>25.9825</v>
      </c>
      <c r="F70" s="261">
        <v>0</v>
      </c>
      <c r="G70" s="262">
        <f>E70*F70</f>
        <v>0</v>
      </c>
      <c r="H70" s="263">
        <v>0.2043</v>
      </c>
      <c r="I70" s="264">
        <f>E70*H70</f>
        <v>5.308224750000001</v>
      </c>
      <c r="J70" s="263">
        <v>0</v>
      </c>
      <c r="K70" s="264">
        <f>E70*J70</f>
        <v>0</v>
      </c>
      <c r="O70" s="256">
        <v>2</v>
      </c>
      <c r="AA70" s="229">
        <v>1</v>
      </c>
      <c r="AB70" s="229">
        <v>1</v>
      </c>
      <c r="AC70" s="229">
        <v>1</v>
      </c>
      <c r="AZ70" s="229">
        <v>1</v>
      </c>
      <c r="BA70" s="229">
        <f>IF(AZ70=1,G70,0)</f>
        <v>0</v>
      </c>
      <c r="BB70" s="229">
        <f>IF(AZ70=2,G70,0)</f>
        <v>0</v>
      </c>
      <c r="BC70" s="229">
        <f>IF(AZ70=3,G70,0)</f>
        <v>0</v>
      </c>
      <c r="BD70" s="229">
        <f>IF(AZ70=4,G70,0)</f>
        <v>0</v>
      </c>
      <c r="BE70" s="229">
        <f>IF(AZ70=5,G70,0)</f>
        <v>0</v>
      </c>
      <c r="CA70" s="256">
        <v>1</v>
      </c>
      <c r="CB70" s="256">
        <v>1</v>
      </c>
    </row>
    <row r="71" spans="1:15" ht="12.75">
      <c r="A71" s="265"/>
      <c r="B71" s="269"/>
      <c r="C71" s="354" t="s">
        <v>206</v>
      </c>
      <c r="D71" s="355"/>
      <c r="E71" s="270">
        <v>0</v>
      </c>
      <c r="F71" s="271"/>
      <c r="G71" s="272"/>
      <c r="H71" s="273"/>
      <c r="I71" s="267"/>
      <c r="J71" s="274"/>
      <c r="K71" s="267"/>
      <c r="M71" s="268" t="s">
        <v>206</v>
      </c>
      <c r="O71" s="256"/>
    </row>
    <row r="72" spans="1:15" ht="12.75">
      <c r="A72" s="265"/>
      <c r="B72" s="269"/>
      <c r="C72" s="354" t="s">
        <v>217</v>
      </c>
      <c r="D72" s="355"/>
      <c r="E72" s="270">
        <v>25.9825</v>
      </c>
      <c r="F72" s="271"/>
      <c r="G72" s="272"/>
      <c r="H72" s="273"/>
      <c r="I72" s="267"/>
      <c r="J72" s="274"/>
      <c r="K72" s="267"/>
      <c r="M72" s="268" t="s">
        <v>217</v>
      </c>
      <c r="O72" s="256"/>
    </row>
    <row r="73" spans="1:80" ht="12.75">
      <c r="A73" s="257">
        <v>21</v>
      </c>
      <c r="B73" s="258" t="s">
        <v>218</v>
      </c>
      <c r="C73" s="259" t="s">
        <v>219</v>
      </c>
      <c r="D73" s="260" t="s">
        <v>137</v>
      </c>
      <c r="E73" s="261">
        <v>79.2875</v>
      </c>
      <c r="F73" s="261">
        <v>0</v>
      </c>
      <c r="G73" s="262">
        <f>E73*F73</f>
        <v>0</v>
      </c>
      <c r="H73" s="263">
        <v>0.32786</v>
      </c>
      <c r="I73" s="264">
        <f>E73*H73</f>
        <v>25.995199749999998</v>
      </c>
      <c r="J73" s="263">
        <v>0</v>
      </c>
      <c r="K73" s="264">
        <f>E73*J73</f>
        <v>0</v>
      </c>
      <c r="O73" s="256">
        <v>2</v>
      </c>
      <c r="AA73" s="229">
        <v>1</v>
      </c>
      <c r="AB73" s="229">
        <v>1</v>
      </c>
      <c r="AC73" s="229">
        <v>1</v>
      </c>
      <c r="AZ73" s="229">
        <v>1</v>
      </c>
      <c r="BA73" s="229">
        <f>IF(AZ73=1,G73,0)</f>
        <v>0</v>
      </c>
      <c r="BB73" s="229">
        <f>IF(AZ73=2,G73,0)</f>
        <v>0</v>
      </c>
      <c r="BC73" s="229">
        <f>IF(AZ73=3,G73,0)</f>
        <v>0</v>
      </c>
      <c r="BD73" s="229">
        <f>IF(AZ73=4,G73,0)</f>
        <v>0</v>
      </c>
      <c r="BE73" s="229">
        <f>IF(AZ73=5,G73,0)</f>
        <v>0</v>
      </c>
      <c r="CA73" s="256">
        <v>1</v>
      </c>
      <c r="CB73" s="256">
        <v>1</v>
      </c>
    </row>
    <row r="74" spans="1:15" ht="12.75">
      <c r="A74" s="265"/>
      <c r="B74" s="269"/>
      <c r="C74" s="354" t="s">
        <v>157</v>
      </c>
      <c r="D74" s="355"/>
      <c r="E74" s="270">
        <v>0</v>
      </c>
      <c r="F74" s="271"/>
      <c r="G74" s="272"/>
      <c r="H74" s="273"/>
      <c r="I74" s="267"/>
      <c r="J74" s="274"/>
      <c r="K74" s="267"/>
      <c r="M74" s="268" t="s">
        <v>157</v>
      </c>
      <c r="O74" s="256"/>
    </row>
    <row r="75" spans="1:15" ht="12.75">
      <c r="A75" s="265"/>
      <c r="B75" s="269"/>
      <c r="C75" s="354" t="s">
        <v>220</v>
      </c>
      <c r="D75" s="355"/>
      <c r="E75" s="270">
        <v>12.315</v>
      </c>
      <c r="F75" s="271"/>
      <c r="G75" s="272"/>
      <c r="H75" s="273"/>
      <c r="I75" s="267"/>
      <c r="J75" s="274"/>
      <c r="K75" s="267"/>
      <c r="M75" s="268" t="s">
        <v>220</v>
      </c>
      <c r="O75" s="256"/>
    </row>
    <row r="76" spans="1:15" ht="12.75">
      <c r="A76" s="265"/>
      <c r="B76" s="269"/>
      <c r="C76" s="354" t="s">
        <v>200</v>
      </c>
      <c r="D76" s="355"/>
      <c r="E76" s="270">
        <v>0</v>
      </c>
      <c r="F76" s="271"/>
      <c r="G76" s="272"/>
      <c r="H76" s="273"/>
      <c r="I76" s="267"/>
      <c r="J76" s="274"/>
      <c r="K76" s="267"/>
      <c r="M76" s="268" t="s">
        <v>200</v>
      </c>
      <c r="O76" s="256"/>
    </row>
    <row r="77" spans="1:15" ht="12.75">
      <c r="A77" s="265"/>
      <c r="B77" s="269"/>
      <c r="C77" s="354" t="s">
        <v>221</v>
      </c>
      <c r="D77" s="355"/>
      <c r="E77" s="270">
        <v>39.1075</v>
      </c>
      <c r="F77" s="271"/>
      <c r="G77" s="272"/>
      <c r="H77" s="273"/>
      <c r="I77" s="267"/>
      <c r="J77" s="274"/>
      <c r="K77" s="267"/>
      <c r="M77" s="268" t="s">
        <v>221</v>
      </c>
      <c r="O77" s="256"/>
    </row>
    <row r="78" spans="1:15" ht="12.75">
      <c r="A78" s="265"/>
      <c r="B78" s="269"/>
      <c r="C78" s="354" t="s">
        <v>200</v>
      </c>
      <c r="D78" s="355"/>
      <c r="E78" s="270">
        <v>0</v>
      </c>
      <c r="F78" s="271"/>
      <c r="G78" s="272"/>
      <c r="H78" s="273"/>
      <c r="I78" s="267"/>
      <c r="J78" s="274"/>
      <c r="K78" s="267"/>
      <c r="M78" s="268" t="s">
        <v>200</v>
      </c>
      <c r="O78" s="256"/>
    </row>
    <row r="79" spans="1:15" ht="12.75">
      <c r="A79" s="265"/>
      <c r="B79" s="269"/>
      <c r="C79" s="354" t="s">
        <v>222</v>
      </c>
      <c r="D79" s="355"/>
      <c r="E79" s="270">
        <v>27.865</v>
      </c>
      <c r="F79" s="271"/>
      <c r="G79" s="272"/>
      <c r="H79" s="273"/>
      <c r="I79" s="267"/>
      <c r="J79" s="274"/>
      <c r="K79" s="267"/>
      <c r="M79" s="268" t="s">
        <v>222</v>
      </c>
      <c r="O79" s="256"/>
    </row>
    <row r="80" spans="1:80" ht="12.75">
      <c r="A80" s="257">
        <v>22</v>
      </c>
      <c r="B80" s="258" t="s">
        <v>223</v>
      </c>
      <c r="C80" s="259" t="s">
        <v>224</v>
      </c>
      <c r="D80" s="260" t="s">
        <v>195</v>
      </c>
      <c r="E80" s="261">
        <v>14</v>
      </c>
      <c r="F80" s="261">
        <v>0</v>
      </c>
      <c r="G80" s="262">
        <f>E80*F80</f>
        <v>0</v>
      </c>
      <c r="H80" s="263">
        <v>0.02141</v>
      </c>
      <c r="I80" s="264">
        <f>E80*H80</f>
        <v>0.29974</v>
      </c>
      <c r="J80" s="263">
        <v>0</v>
      </c>
      <c r="K80" s="264">
        <f>E80*J80</f>
        <v>0</v>
      </c>
      <c r="O80" s="256">
        <v>2</v>
      </c>
      <c r="AA80" s="229">
        <v>1</v>
      </c>
      <c r="AB80" s="229">
        <v>1</v>
      </c>
      <c r="AC80" s="229">
        <v>1</v>
      </c>
      <c r="AZ80" s="229">
        <v>1</v>
      </c>
      <c r="BA80" s="229">
        <f>IF(AZ80=1,G80,0)</f>
        <v>0</v>
      </c>
      <c r="BB80" s="229">
        <f>IF(AZ80=2,G80,0)</f>
        <v>0</v>
      </c>
      <c r="BC80" s="229">
        <f>IF(AZ80=3,G80,0)</f>
        <v>0</v>
      </c>
      <c r="BD80" s="229">
        <f>IF(AZ80=4,G80,0)</f>
        <v>0</v>
      </c>
      <c r="BE80" s="229">
        <f>IF(AZ80=5,G80,0)</f>
        <v>0</v>
      </c>
      <c r="CA80" s="256">
        <v>1</v>
      </c>
      <c r="CB80" s="256">
        <v>1</v>
      </c>
    </row>
    <row r="81" spans="1:15" ht="12.75">
      <c r="A81" s="265"/>
      <c r="B81" s="269"/>
      <c r="C81" s="354" t="s">
        <v>225</v>
      </c>
      <c r="D81" s="355"/>
      <c r="E81" s="270">
        <v>4</v>
      </c>
      <c r="F81" s="271"/>
      <c r="G81" s="272"/>
      <c r="H81" s="273"/>
      <c r="I81" s="267"/>
      <c r="J81" s="274"/>
      <c r="K81" s="267"/>
      <c r="M81" s="268" t="s">
        <v>225</v>
      </c>
      <c r="O81" s="256"/>
    </row>
    <row r="82" spans="1:15" ht="12.75">
      <c r="A82" s="265"/>
      <c r="B82" s="269"/>
      <c r="C82" s="354" t="s">
        <v>226</v>
      </c>
      <c r="D82" s="355"/>
      <c r="E82" s="270">
        <v>8</v>
      </c>
      <c r="F82" s="271"/>
      <c r="G82" s="272"/>
      <c r="H82" s="273"/>
      <c r="I82" s="267"/>
      <c r="J82" s="274"/>
      <c r="K82" s="267"/>
      <c r="M82" s="268" t="s">
        <v>226</v>
      </c>
      <c r="O82" s="256"/>
    </row>
    <row r="83" spans="1:15" ht="12.75">
      <c r="A83" s="265"/>
      <c r="B83" s="269"/>
      <c r="C83" s="354" t="s">
        <v>227</v>
      </c>
      <c r="D83" s="355"/>
      <c r="E83" s="270">
        <v>2</v>
      </c>
      <c r="F83" s="271"/>
      <c r="G83" s="272"/>
      <c r="H83" s="273"/>
      <c r="I83" s="267"/>
      <c r="J83" s="274"/>
      <c r="K83" s="267"/>
      <c r="M83" s="268" t="s">
        <v>227</v>
      </c>
      <c r="O83" s="256"/>
    </row>
    <row r="84" spans="1:80" ht="12.75">
      <c r="A84" s="257">
        <v>23</v>
      </c>
      <c r="B84" s="258" t="s">
        <v>228</v>
      </c>
      <c r="C84" s="259" t="s">
        <v>229</v>
      </c>
      <c r="D84" s="260" t="s">
        <v>195</v>
      </c>
      <c r="E84" s="261">
        <v>1</v>
      </c>
      <c r="F84" s="261">
        <v>0</v>
      </c>
      <c r="G84" s="262">
        <f>E84*F84</f>
        <v>0</v>
      </c>
      <c r="H84" s="263">
        <v>0.05272</v>
      </c>
      <c r="I84" s="264">
        <f>E84*H84</f>
        <v>0.05272</v>
      </c>
      <c r="J84" s="263">
        <v>0</v>
      </c>
      <c r="K84" s="264">
        <f>E84*J84</f>
        <v>0</v>
      </c>
      <c r="O84" s="256">
        <v>2</v>
      </c>
      <c r="AA84" s="229">
        <v>1</v>
      </c>
      <c r="AB84" s="229">
        <v>1</v>
      </c>
      <c r="AC84" s="229">
        <v>1</v>
      </c>
      <c r="AZ84" s="229">
        <v>1</v>
      </c>
      <c r="BA84" s="229">
        <f>IF(AZ84=1,G84,0)</f>
        <v>0</v>
      </c>
      <c r="BB84" s="229">
        <f>IF(AZ84=2,G84,0)</f>
        <v>0</v>
      </c>
      <c r="BC84" s="229">
        <f>IF(AZ84=3,G84,0)</f>
        <v>0</v>
      </c>
      <c r="BD84" s="229">
        <f>IF(AZ84=4,G84,0)</f>
        <v>0</v>
      </c>
      <c r="BE84" s="229">
        <f>IF(AZ84=5,G84,0)</f>
        <v>0</v>
      </c>
      <c r="CA84" s="256">
        <v>1</v>
      </c>
      <c r="CB84" s="256">
        <v>1</v>
      </c>
    </row>
    <row r="85" spans="1:15" ht="12.75">
      <c r="A85" s="265"/>
      <c r="B85" s="269"/>
      <c r="C85" s="354" t="s">
        <v>230</v>
      </c>
      <c r="D85" s="355"/>
      <c r="E85" s="270">
        <v>1</v>
      </c>
      <c r="F85" s="271"/>
      <c r="G85" s="272"/>
      <c r="H85" s="273"/>
      <c r="I85" s="267"/>
      <c r="J85" s="274"/>
      <c r="K85" s="267"/>
      <c r="M85" s="268" t="s">
        <v>230</v>
      </c>
      <c r="O85" s="256"/>
    </row>
    <row r="86" spans="1:80" ht="12.75">
      <c r="A86" s="257">
        <v>24</v>
      </c>
      <c r="B86" s="258" t="s">
        <v>231</v>
      </c>
      <c r="C86" s="259" t="s">
        <v>232</v>
      </c>
      <c r="D86" s="260" t="s">
        <v>195</v>
      </c>
      <c r="E86" s="261">
        <v>5</v>
      </c>
      <c r="F86" s="261">
        <v>0</v>
      </c>
      <c r="G86" s="262">
        <f>E86*F86</f>
        <v>0</v>
      </c>
      <c r="H86" s="263">
        <v>0.03637</v>
      </c>
      <c r="I86" s="264">
        <f>E86*H86</f>
        <v>0.18185</v>
      </c>
      <c r="J86" s="263">
        <v>0</v>
      </c>
      <c r="K86" s="264">
        <f>E86*J86</f>
        <v>0</v>
      </c>
      <c r="O86" s="256">
        <v>2</v>
      </c>
      <c r="AA86" s="229">
        <v>1</v>
      </c>
      <c r="AB86" s="229">
        <v>1</v>
      </c>
      <c r="AC86" s="229">
        <v>1</v>
      </c>
      <c r="AZ86" s="229">
        <v>1</v>
      </c>
      <c r="BA86" s="229">
        <f>IF(AZ86=1,G86,0)</f>
        <v>0</v>
      </c>
      <c r="BB86" s="229">
        <f>IF(AZ86=2,G86,0)</f>
        <v>0</v>
      </c>
      <c r="BC86" s="229">
        <f>IF(AZ86=3,G86,0)</f>
        <v>0</v>
      </c>
      <c r="BD86" s="229">
        <f>IF(AZ86=4,G86,0)</f>
        <v>0</v>
      </c>
      <c r="BE86" s="229">
        <f>IF(AZ86=5,G86,0)</f>
        <v>0</v>
      </c>
      <c r="CA86" s="256">
        <v>1</v>
      </c>
      <c r="CB86" s="256">
        <v>1</v>
      </c>
    </row>
    <row r="87" spans="1:15" ht="12.75">
      <c r="A87" s="265"/>
      <c r="B87" s="269"/>
      <c r="C87" s="354" t="s">
        <v>233</v>
      </c>
      <c r="D87" s="355"/>
      <c r="E87" s="270">
        <v>5</v>
      </c>
      <c r="F87" s="271"/>
      <c r="G87" s="272"/>
      <c r="H87" s="273"/>
      <c r="I87" s="267"/>
      <c r="J87" s="274"/>
      <c r="K87" s="267"/>
      <c r="M87" s="268" t="s">
        <v>233</v>
      </c>
      <c r="O87" s="256"/>
    </row>
    <row r="88" spans="1:80" ht="12.75">
      <c r="A88" s="257">
        <v>25</v>
      </c>
      <c r="B88" s="258" t="s">
        <v>234</v>
      </c>
      <c r="C88" s="259" t="s">
        <v>235</v>
      </c>
      <c r="D88" s="260" t="s">
        <v>195</v>
      </c>
      <c r="E88" s="261">
        <v>5</v>
      </c>
      <c r="F88" s="261">
        <v>0</v>
      </c>
      <c r="G88" s="262">
        <f>E88*F88</f>
        <v>0</v>
      </c>
      <c r="H88" s="263">
        <v>0.05473</v>
      </c>
      <c r="I88" s="264">
        <f>E88*H88</f>
        <v>0.27365</v>
      </c>
      <c r="J88" s="263">
        <v>0</v>
      </c>
      <c r="K88" s="264">
        <f>E88*J88</f>
        <v>0</v>
      </c>
      <c r="O88" s="256">
        <v>2</v>
      </c>
      <c r="AA88" s="229">
        <v>1</v>
      </c>
      <c r="AB88" s="229">
        <v>1</v>
      </c>
      <c r="AC88" s="229">
        <v>1</v>
      </c>
      <c r="AZ88" s="229">
        <v>1</v>
      </c>
      <c r="BA88" s="229">
        <f>IF(AZ88=1,G88,0)</f>
        <v>0</v>
      </c>
      <c r="BB88" s="229">
        <f>IF(AZ88=2,G88,0)</f>
        <v>0</v>
      </c>
      <c r="BC88" s="229">
        <f>IF(AZ88=3,G88,0)</f>
        <v>0</v>
      </c>
      <c r="BD88" s="229">
        <f>IF(AZ88=4,G88,0)</f>
        <v>0</v>
      </c>
      <c r="BE88" s="229">
        <f>IF(AZ88=5,G88,0)</f>
        <v>0</v>
      </c>
      <c r="CA88" s="256">
        <v>1</v>
      </c>
      <c r="CB88" s="256">
        <v>1</v>
      </c>
    </row>
    <row r="89" spans="1:15" ht="12.75">
      <c r="A89" s="265"/>
      <c r="B89" s="269"/>
      <c r="C89" s="354" t="s">
        <v>236</v>
      </c>
      <c r="D89" s="355"/>
      <c r="E89" s="270">
        <v>5</v>
      </c>
      <c r="F89" s="271"/>
      <c r="G89" s="272"/>
      <c r="H89" s="273"/>
      <c r="I89" s="267"/>
      <c r="J89" s="274"/>
      <c r="K89" s="267"/>
      <c r="M89" s="268" t="s">
        <v>236</v>
      </c>
      <c r="O89" s="256"/>
    </row>
    <row r="90" spans="1:80" ht="12.75">
      <c r="A90" s="257">
        <v>26</v>
      </c>
      <c r="B90" s="258" t="s">
        <v>237</v>
      </c>
      <c r="C90" s="259" t="s">
        <v>238</v>
      </c>
      <c r="D90" s="260" t="s">
        <v>195</v>
      </c>
      <c r="E90" s="261">
        <v>10</v>
      </c>
      <c r="F90" s="261">
        <v>0</v>
      </c>
      <c r="G90" s="262">
        <f>E90*F90</f>
        <v>0</v>
      </c>
      <c r="H90" s="263">
        <v>0.10172</v>
      </c>
      <c r="I90" s="264">
        <f>E90*H90</f>
        <v>1.0172</v>
      </c>
      <c r="J90" s="263">
        <v>0</v>
      </c>
      <c r="K90" s="264">
        <f>E90*J90</f>
        <v>0</v>
      </c>
      <c r="O90" s="256">
        <v>2</v>
      </c>
      <c r="AA90" s="229">
        <v>1</v>
      </c>
      <c r="AB90" s="229">
        <v>1</v>
      </c>
      <c r="AC90" s="229">
        <v>1</v>
      </c>
      <c r="AZ90" s="229">
        <v>1</v>
      </c>
      <c r="BA90" s="229">
        <f>IF(AZ90=1,G90,0)</f>
        <v>0</v>
      </c>
      <c r="BB90" s="229">
        <f>IF(AZ90=2,G90,0)</f>
        <v>0</v>
      </c>
      <c r="BC90" s="229">
        <f>IF(AZ90=3,G90,0)</f>
        <v>0</v>
      </c>
      <c r="BD90" s="229">
        <f>IF(AZ90=4,G90,0)</f>
        <v>0</v>
      </c>
      <c r="BE90" s="229">
        <f>IF(AZ90=5,G90,0)</f>
        <v>0</v>
      </c>
      <c r="CA90" s="256">
        <v>1</v>
      </c>
      <c r="CB90" s="256">
        <v>1</v>
      </c>
    </row>
    <row r="91" spans="1:15" ht="12.75">
      <c r="A91" s="265"/>
      <c r="B91" s="269"/>
      <c r="C91" s="354" t="s">
        <v>239</v>
      </c>
      <c r="D91" s="355"/>
      <c r="E91" s="270">
        <v>5</v>
      </c>
      <c r="F91" s="271"/>
      <c r="G91" s="272"/>
      <c r="H91" s="273"/>
      <c r="I91" s="267"/>
      <c r="J91" s="274"/>
      <c r="K91" s="267"/>
      <c r="M91" s="268" t="s">
        <v>239</v>
      </c>
      <c r="O91" s="256"/>
    </row>
    <row r="92" spans="1:15" ht="12.75">
      <c r="A92" s="265"/>
      <c r="B92" s="269"/>
      <c r="C92" s="354" t="s">
        <v>233</v>
      </c>
      <c r="D92" s="355"/>
      <c r="E92" s="270">
        <v>5</v>
      </c>
      <c r="F92" s="271"/>
      <c r="G92" s="272"/>
      <c r="H92" s="273"/>
      <c r="I92" s="267"/>
      <c r="J92" s="274"/>
      <c r="K92" s="267"/>
      <c r="M92" s="268" t="s">
        <v>233</v>
      </c>
      <c r="O92" s="256"/>
    </row>
    <row r="93" spans="1:80" ht="12.75">
      <c r="A93" s="257">
        <v>27</v>
      </c>
      <c r="B93" s="258" t="s">
        <v>240</v>
      </c>
      <c r="C93" s="259" t="s">
        <v>241</v>
      </c>
      <c r="D93" s="260" t="s">
        <v>144</v>
      </c>
      <c r="E93" s="261">
        <v>1.1344</v>
      </c>
      <c r="F93" s="261">
        <v>0</v>
      </c>
      <c r="G93" s="262">
        <f>E93*F93</f>
        <v>0</v>
      </c>
      <c r="H93" s="263">
        <v>1.9332</v>
      </c>
      <c r="I93" s="264">
        <f>E93*H93</f>
        <v>2.19302208</v>
      </c>
      <c r="J93" s="263">
        <v>0</v>
      </c>
      <c r="K93" s="264">
        <f>E93*J93</f>
        <v>0</v>
      </c>
      <c r="O93" s="256">
        <v>2</v>
      </c>
      <c r="AA93" s="229">
        <v>1</v>
      </c>
      <c r="AB93" s="229">
        <v>1</v>
      </c>
      <c r="AC93" s="229">
        <v>1</v>
      </c>
      <c r="AZ93" s="229">
        <v>1</v>
      </c>
      <c r="BA93" s="229">
        <f>IF(AZ93=1,G93,0)</f>
        <v>0</v>
      </c>
      <c r="BB93" s="229">
        <f>IF(AZ93=2,G93,0)</f>
        <v>0</v>
      </c>
      <c r="BC93" s="229">
        <f>IF(AZ93=3,G93,0)</f>
        <v>0</v>
      </c>
      <c r="BD93" s="229">
        <f>IF(AZ93=4,G93,0)</f>
        <v>0</v>
      </c>
      <c r="BE93" s="229">
        <f>IF(AZ93=5,G93,0)</f>
        <v>0</v>
      </c>
      <c r="CA93" s="256">
        <v>1</v>
      </c>
      <c r="CB93" s="256">
        <v>1</v>
      </c>
    </row>
    <row r="94" spans="1:15" ht="12.75">
      <c r="A94" s="265"/>
      <c r="B94" s="269"/>
      <c r="C94" s="354" t="s">
        <v>157</v>
      </c>
      <c r="D94" s="355"/>
      <c r="E94" s="270">
        <v>0</v>
      </c>
      <c r="F94" s="271"/>
      <c r="G94" s="272"/>
      <c r="H94" s="273"/>
      <c r="I94" s="267"/>
      <c r="J94" s="274"/>
      <c r="K94" s="267"/>
      <c r="M94" s="268" t="s">
        <v>157</v>
      </c>
      <c r="O94" s="256"/>
    </row>
    <row r="95" spans="1:15" ht="12.75">
      <c r="A95" s="265"/>
      <c r="B95" s="269"/>
      <c r="C95" s="354" t="s">
        <v>242</v>
      </c>
      <c r="D95" s="355"/>
      <c r="E95" s="270">
        <v>0.0546</v>
      </c>
      <c r="F95" s="271"/>
      <c r="G95" s="272"/>
      <c r="H95" s="273"/>
      <c r="I95" s="267"/>
      <c r="J95" s="274"/>
      <c r="K95" s="267"/>
      <c r="M95" s="268" t="s">
        <v>242</v>
      </c>
      <c r="O95" s="256"/>
    </row>
    <row r="96" spans="1:15" ht="12.75">
      <c r="A96" s="265"/>
      <c r="B96" s="269"/>
      <c r="C96" s="354" t="s">
        <v>200</v>
      </c>
      <c r="D96" s="355"/>
      <c r="E96" s="270">
        <v>0</v>
      </c>
      <c r="F96" s="271"/>
      <c r="G96" s="272"/>
      <c r="H96" s="273"/>
      <c r="I96" s="267"/>
      <c r="J96" s="274"/>
      <c r="K96" s="267"/>
      <c r="M96" s="268" t="s">
        <v>200</v>
      </c>
      <c r="O96" s="256"/>
    </row>
    <row r="97" spans="1:15" ht="12.75">
      <c r="A97" s="265"/>
      <c r="B97" s="269"/>
      <c r="C97" s="354" t="s">
        <v>243</v>
      </c>
      <c r="D97" s="355"/>
      <c r="E97" s="270">
        <v>0.306</v>
      </c>
      <c r="F97" s="271"/>
      <c r="G97" s="272"/>
      <c r="H97" s="273"/>
      <c r="I97" s="267"/>
      <c r="J97" s="274"/>
      <c r="K97" s="267"/>
      <c r="M97" s="268" t="s">
        <v>243</v>
      </c>
      <c r="O97" s="256"/>
    </row>
    <row r="98" spans="1:15" ht="12.75">
      <c r="A98" s="265"/>
      <c r="B98" s="269"/>
      <c r="C98" s="354" t="s">
        <v>244</v>
      </c>
      <c r="D98" s="355"/>
      <c r="E98" s="270">
        <v>0.105</v>
      </c>
      <c r="F98" s="271"/>
      <c r="G98" s="272"/>
      <c r="H98" s="273"/>
      <c r="I98" s="267"/>
      <c r="J98" s="274"/>
      <c r="K98" s="267"/>
      <c r="M98" s="268" t="s">
        <v>244</v>
      </c>
      <c r="O98" s="256"/>
    </row>
    <row r="99" spans="1:15" ht="12.75">
      <c r="A99" s="265"/>
      <c r="B99" s="269"/>
      <c r="C99" s="354" t="s">
        <v>245</v>
      </c>
      <c r="D99" s="355"/>
      <c r="E99" s="270">
        <v>0.0364</v>
      </c>
      <c r="F99" s="271"/>
      <c r="G99" s="272"/>
      <c r="H99" s="273"/>
      <c r="I99" s="267"/>
      <c r="J99" s="274"/>
      <c r="K99" s="267"/>
      <c r="M99" s="268" t="s">
        <v>245</v>
      </c>
      <c r="O99" s="256"/>
    </row>
    <row r="100" spans="1:15" ht="12.75">
      <c r="A100" s="265"/>
      <c r="B100" s="269"/>
      <c r="C100" s="354" t="s">
        <v>206</v>
      </c>
      <c r="D100" s="355"/>
      <c r="E100" s="270">
        <v>0</v>
      </c>
      <c r="F100" s="271"/>
      <c r="G100" s="272"/>
      <c r="H100" s="273"/>
      <c r="I100" s="267"/>
      <c r="J100" s="274"/>
      <c r="K100" s="267"/>
      <c r="M100" s="268" t="s">
        <v>206</v>
      </c>
      <c r="O100" s="256"/>
    </row>
    <row r="101" spans="1:15" ht="12.75">
      <c r="A101" s="265"/>
      <c r="B101" s="269"/>
      <c r="C101" s="354" t="s">
        <v>246</v>
      </c>
      <c r="D101" s="355"/>
      <c r="E101" s="270">
        <v>0.3744</v>
      </c>
      <c r="F101" s="271"/>
      <c r="G101" s="272"/>
      <c r="H101" s="273"/>
      <c r="I101" s="267"/>
      <c r="J101" s="274"/>
      <c r="K101" s="267"/>
      <c r="M101" s="268" t="s">
        <v>246</v>
      </c>
      <c r="O101" s="256"/>
    </row>
    <row r="102" spans="1:15" ht="12.75">
      <c r="A102" s="265"/>
      <c r="B102" s="269"/>
      <c r="C102" s="354" t="s">
        <v>247</v>
      </c>
      <c r="D102" s="355"/>
      <c r="E102" s="270">
        <v>0.066</v>
      </c>
      <c r="F102" s="271"/>
      <c r="G102" s="272"/>
      <c r="H102" s="273"/>
      <c r="I102" s="267"/>
      <c r="J102" s="274"/>
      <c r="K102" s="267"/>
      <c r="M102" s="268" t="s">
        <v>247</v>
      </c>
      <c r="O102" s="256"/>
    </row>
    <row r="103" spans="1:15" ht="12.75">
      <c r="A103" s="265"/>
      <c r="B103" s="269"/>
      <c r="C103" s="354" t="s">
        <v>248</v>
      </c>
      <c r="D103" s="355"/>
      <c r="E103" s="270">
        <v>0.192</v>
      </c>
      <c r="F103" s="271"/>
      <c r="G103" s="272"/>
      <c r="H103" s="273"/>
      <c r="I103" s="267"/>
      <c r="J103" s="274"/>
      <c r="K103" s="267"/>
      <c r="M103" s="268" t="s">
        <v>248</v>
      </c>
      <c r="O103" s="256"/>
    </row>
    <row r="104" spans="1:80" ht="12.75">
      <c r="A104" s="257">
        <v>28</v>
      </c>
      <c r="B104" s="258" t="s">
        <v>249</v>
      </c>
      <c r="C104" s="259" t="s">
        <v>250</v>
      </c>
      <c r="D104" s="260" t="s">
        <v>166</v>
      </c>
      <c r="E104" s="261">
        <v>0.0366</v>
      </c>
      <c r="F104" s="261">
        <v>0</v>
      </c>
      <c r="G104" s="262">
        <f>E104*F104</f>
        <v>0</v>
      </c>
      <c r="H104" s="263">
        <v>0.01709</v>
      </c>
      <c r="I104" s="264">
        <f>E104*H104</f>
        <v>0.0006254940000000001</v>
      </c>
      <c r="J104" s="263">
        <v>0</v>
      </c>
      <c r="K104" s="264">
        <f>E104*J104</f>
        <v>0</v>
      </c>
      <c r="O104" s="256">
        <v>2</v>
      </c>
      <c r="AA104" s="229">
        <v>1</v>
      </c>
      <c r="AB104" s="229">
        <v>1</v>
      </c>
      <c r="AC104" s="229">
        <v>1</v>
      </c>
      <c r="AZ104" s="229">
        <v>1</v>
      </c>
      <c r="BA104" s="229">
        <f>IF(AZ104=1,G104,0)</f>
        <v>0</v>
      </c>
      <c r="BB104" s="229">
        <f>IF(AZ104=2,G104,0)</f>
        <v>0</v>
      </c>
      <c r="BC104" s="229">
        <f>IF(AZ104=3,G104,0)</f>
        <v>0</v>
      </c>
      <c r="BD104" s="229">
        <f>IF(AZ104=4,G104,0)</f>
        <v>0</v>
      </c>
      <c r="BE104" s="229">
        <f>IF(AZ104=5,G104,0)</f>
        <v>0</v>
      </c>
      <c r="CA104" s="256">
        <v>1</v>
      </c>
      <c r="CB104" s="256">
        <v>1</v>
      </c>
    </row>
    <row r="105" spans="1:15" ht="12.75">
      <c r="A105" s="265"/>
      <c r="B105" s="269"/>
      <c r="C105" s="354" t="s">
        <v>206</v>
      </c>
      <c r="D105" s="355"/>
      <c r="E105" s="270">
        <v>0</v>
      </c>
      <c r="F105" s="271"/>
      <c r="G105" s="272"/>
      <c r="H105" s="273"/>
      <c r="I105" s="267"/>
      <c r="J105" s="274"/>
      <c r="K105" s="267"/>
      <c r="M105" s="268" t="s">
        <v>206</v>
      </c>
      <c r="O105" s="256"/>
    </row>
    <row r="106" spans="1:15" ht="12.75">
      <c r="A106" s="265"/>
      <c r="B106" s="269"/>
      <c r="C106" s="354" t="s">
        <v>251</v>
      </c>
      <c r="D106" s="355"/>
      <c r="E106" s="270">
        <v>0.0366</v>
      </c>
      <c r="F106" s="271"/>
      <c r="G106" s="272"/>
      <c r="H106" s="273"/>
      <c r="I106" s="267"/>
      <c r="J106" s="274"/>
      <c r="K106" s="267"/>
      <c r="M106" s="268" t="s">
        <v>251</v>
      </c>
      <c r="O106" s="256"/>
    </row>
    <row r="107" spans="1:80" ht="20.4">
      <c r="A107" s="257">
        <v>29</v>
      </c>
      <c r="B107" s="258" t="s">
        <v>252</v>
      </c>
      <c r="C107" s="259" t="s">
        <v>253</v>
      </c>
      <c r="D107" s="260" t="s">
        <v>166</v>
      </c>
      <c r="E107" s="261">
        <v>0.4408</v>
      </c>
      <c r="F107" s="261">
        <v>0</v>
      </c>
      <c r="G107" s="262">
        <f>E107*F107</f>
        <v>0</v>
      </c>
      <c r="H107" s="263">
        <v>1.09709</v>
      </c>
      <c r="I107" s="264">
        <f>E107*H107</f>
        <v>0.48359727199999997</v>
      </c>
      <c r="J107" s="263">
        <v>0</v>
      </c>
      <c r="K107" s="264">
        <f>E107*J107</f>
        <v>0</v>
      </c>
      <c r="O107" s="256">
        <v>2</v>
      </c>
      <c r="AA107" s="229">
        <v>1</v>
      </c>
      <c r="AB107" s="229">
        <v>1</v>
      </c>
      <c r="AC107" s="229">
        <v>1</v>
      </c>
      <c r="AZ107" s="229">
        <v>1</v>
      </c>
      <c r="BA107" s="229">
        <f>IF(AZ107=1,G107,0)</f>
        <v>0</v>
      </c>
      <c r="BB107" s="229">
        <f>IF(AZ107=2,G107,0)</f>
        <v>0</v>
      </c>
      <c r="BC107" s="229">
        <f>IF(AZ107=3,G107,0)</f>
        <v>0</v>
      </c>
      <c r="BD107" s="229">
        <f>IF(AZ107=4,G107,0)</f>
        <v>0</v>
      </c>
      <c r="BE107" s="229">
        <f>IF(AZ107=5,G107,0)</f>
        <v>0</v>
      </c>
      <c r="CA107" s="256">
        <v>1</v>
      </c>
      <c r="CB107" s="256">
        <v>1</v>
      </c>
    </row>
    <row r="108" spans="1:15" ht="12.75">
      <c r="A108" s="265"/>
      <c r="B108" s="269"/>
      <c r="C108" s="354" t="s">
        <v>206</v>
      </c>
      <c r="D108" s="355"/>
      <c r="E108" s="270">
        <v>0</v>
      </c>
      <c r="F108" s="271"/>
      <c r="G108" s="272"/>
      <c r="H108" s="273"/>
      <c r="I108" s="267"/>
      <c r="J108" s="274"/>
      <c r="K108" s="267"/>
      <c r="M108" s="268" t="s">
        <v>206</v>
      </c>
      <c r="O108" s="256"/>
    </row>
    <row r="109" spans="1:15" ht="12.75">
      <c r="A109" s="265"/>
      <c r="B109" s="269"/>
      <c r="C109" s="354" t="s">
        <v>254</v>
      </c>
      <c r="D109" s="355"/>
      <c r="E109" s="270">
        <v>0.3016</v>
      </c>
      <c r="F109" s="271"/>
      <c r="G109" s="272"/>
      <c r="H109" s="273"/>
      <c r="I109" s="267"/>
      <c r="J109" s="274"/>
      <c r="K109" s="267"/>
      <c r="M109" s="268" t="s">
        <v>254</v>
      </c>
      <c r="O109" s="256"/>
    </row>
    <row r="110" spans="1:15" ht="12.75">
      <c r="A110" s="265"/>
      <c r="B110" s="269"/>
      <c r="C110" s="354" t="s">
        <v>255</v>
      </c>
      <c r="D110" s="355"/>
      <c r="E110" s="270">
        <v>0.1392</v>
      </c>
      <c r="F110" s="271"/>
      <c r="G110" s="272"/>
      <c r="H110" s="273"/>
      <c r="I110" s="267"/>
      <c r="J110" s="274"/>
      <c r="K110" s="267"/>
      <c r="M110" s="268" t="s">
        <v>255</v>
      </c>
      <c r="O110" s="256"/>
    </row>
    <row r="111" spans="1:80" ht="20.4">
      <c r="A111" s="257">
        <v>30</v>
      </c>
      <c r="B111" s="258" t="s">
        <v>256</v>
      </c>
      <c r="C111" s="259" t="s">
        <v>257</v>
      </c>
      <c r="D111" s="260" t="s">
        <v>166</v>
      </c>
      <c r="E111" s="261">
        <v>0.2886</v>
      </c>
      <c r="F111" s="261">
        <v>0</v>
      </c>
      <c r="G111" s="262">
        <f>E111*F111</f>
        <v>0</v>
      </c>
      <c r="H111" s="263">
        <v>1.09709</v>
      </c>
      <c r="I111" s="264">
        <f>E111*H111</f>
        <v>0.316620174</v>
      </c>
      <c r="J111" s="263">
        <v>0</v>
      </c>
      <c r="K111" s="264">
        <f>E111*J111</f>
        <v>0</v>
      </c>
      <c r="O111" s="256">
        <v>2</v>
      </c>
      <c r="AA111" s="229">
        <v>1</v>
      </c>
      <c r="AB111" s="229">
        <v>1</v>
      </c>
      <c r="AC111" s="229">
        <v>1</v>
      </c>
      <c r="AZ111" s="229">
        <v>1</v>
      </c>
      <c r="BA111" s="229">
        <f>IF(AZ111=1,G111,0)</f>
        <v>0</v>
      </c>
      <c r="BB111" s="229">
        <f>IF(AZ111=2,G111,0)</f>
        <v>0</v>
      </c>
      <c r="BC111" s="229">
        <f>IF(AZ111=3,G111,0)</f>
        <v>0</v>
      </c>
      <c r="BD111" s="229">
        <f>IF(AZ111=4,G111,0)</f>
        <v>0</v>
      </c>
      <c r="BE111" s="229">
        <f>IF(AZ111=5,G111,0)</f>
        <v>0</v>
      </c>
      <c r="CA111" s="256">
        <v>1</v>
      </c>
      <c r="CB111" s="256">
        <v>1</v>
      </c>
    </row>
    <row r="112" spans="1:15" ht="12.75">
      <c r="A112" s="265"/>
      <c r="B112" s="269"/>
      <c r="C112" s="354" t="s">
        <v>258</v>
      </c>
      <c r="D112" s="355"/>
      <c r="E112" s="270">
        <v>0</v>
      </c>
      <c r="F112" s="271"/>
      <c r="G112" s="272"/>
      <c r="H112" s="273"/>
      <c r="I112" s="267"/>
      <c r="J112" s="274"/>
      <c r="K112" s="267"/>
      <c r="M112" s="268" t="s">
        <v>258</v>
      </c>
      <c r="O112" s="256"/>
    </row>
    <row r="113" spans="1:15" ht="12.75">
      <c r="A113" s="265"/>
      <c r="B113" s="269"/>
      <c r="C113" s="354" t="s">
        <v>259</v>
      </c>
      <c r="D113" s="355"/>
      <c r="E113" s="270">
        <v>0.2886</v>
      </c>
      <c r="F113" s="271"/>
      <c r="G113" s="272"/>
      <c r="H113" s="273"/>
      <c r="I113" s="267"/>
      <c r="J113" s="274"/>
      <c r="K113" s="267"/>
      <c r="M113" s="268" t="s">
        <v>259</v>
      </c>
      <c r="O113" s="256"/>
    </row>
    <row r="114" spans="1:80" ht="20.4">
      <c r="A114" s="257">
        <v>31</v>
      </c>
      <c r="B114" s="258" t="s">
        <v>260</v>
      </c>
      <c r="C114" s="259" t="s">
        <v>261</v>
      </c>
      <c r="D114" s="260" t="s">
        <v>166</v>
      </c>
      <c r="E114" s="261">
        <v>0.4261</v>
      </c>
      <c r="F114" s="261">
        <v>0</v>
      </c>
      <c r="G114" s="262">
        <f>E114*F114</f>
        <v>0</v>
      </c>
      <c r="H114" s="263">
        <v>1.09221</v>
      </c>
      <c r="I114" s="264">
        <f>E114*H114</f>
        <v>0.4653906809999999</v>
      </c>
      <c r="J114" s="263">
        <v>0</v>
      </c>
      <c r="K114" s="264">
        <f>E114*J114</f>
        <v>0</v>
      </c>
      <c r="O114" s="256">
        <v>2</v>
      </c>
      <c r="AA114" s="229">
        <v>1</v>
      </c>
      <c r="AB114" s="229">
        <v>1</v>
      </c>
      <c r="AC114" s="229">
        <v>1</v>
      </c>
      <c r="AZ114" s="229">
        <v>1</v>
      </c>
      <c r="BA114" s="229">
        <f>IF(AZ114=1,G114,0)</f>
        <v>0</v>
      </c>
      <c r="BB114" s="229">
        <f>IF(AZ114=2,G114,0)</f>
        <v>0</v>
      </c>
      <c r="BC114" s="229">
        <f>IF(AZ114=3,G114,0)</f>
        <v>0</v>
      </c>
      <c r="BD114" s="229">
        <f>IF(AZ114=4,G114,0)</f>
        <v>0</v>
      </c>
      <c r="BE114" s="229">
        <f>IF(AZ114=5,G114,0)</f>
        <v>0</v>
      </c>
      <c r="CA114" s="256">
        <v>1</v>
      </c>
      <c r="CB114" s="256">
        <v>1</v>
      </c>
    </row>
    <row r="115" spans="1:15" ht="12.75">
      <c r="A115" s="265"/>
      <c r="B115" s="269"/>
      <c r="C115" s="354" t="s">
        <v>206</v>
      </c>
      <c r="D115" s="355"/>
      <c r="E115" s="270">
        <v>0</v>
      </c>
      <c r="F115" s="271"/>
      <c r="G115" s="272"/>
      <c r="H115" s="273"/>
      <c r="I115" s="267"/>
      <c r="J115" s="274"/>
      <c r="K115" s="267"/>
      <c r="M115" s="268" t="s">
        <v>206</v>
      </c>
      <c r="O115" s="256"/>
    </row>
    <row r="116" spans="1:15" ht="12.75">
      <c r="A116" s="265"/>
      <c r="B116" s="269"/>
      <c r="C116" s="354" t="s">
        <v>262</v>
      </c>
      <c r="D116" s="355"/>
      <c r="E116" s="270">
        <v>0.4261</v>
      </c>
      <c r="F116" s="271"/>
      <c r="G116" s="272"/>
      <c r="H116" s="273"/>
      <c r="I116" s="267"/>
      <c r="J116" s="274"/>
      <c r="K116" s="267"/>
      <c r="M116" s="268" t="s">
        <v>262</v>
      </c>
      <c r="O116" s="256"/>
    </row>
    <row r="117" spans="1:80" ht="20.4">
      <c r="A117" s="257">
        <v>32</v>
      </c>
      <c r="B117" s="258" t="s">
        <v>263</v>
      </c>
      <c r="C117" s="259" t="s">
        <v>264</v>
      </c>
      <c r="D117" s="260" t="s">
        <v>166</v>
      </c>
      <c r="E117" s="261">
        <v>0.1498</v>
      </c>
      <c r="F117" s="261">
        <v>0</v>
      </c>
      <c r="G117" s="262">
        <f>E117*F117</f>
        <v>0</v>
      </c>
      <c r="H117" s="263">
        <v>1.09</v>
      </c>
      <c r="I117" s="264">
        <f>E117*H117</f>
        <v>0.163282</v>
      </c>
      <c r="J117" s="263">
        <v>0</v>
      </c>
      <c r="K117" s="264">
        <f>E117*J117</f>
        <v>0</v>
      </c>
      <c r="O117" s="256">
        <v>2</v>
      </c>
      <c r="AA117" s="229">
        <v>1</v>
      </c>
      <c r="AB117" s="229">
        <v>1</v>
      </c>
      <c r="AC117" s="229">
        <v>1</v>
      </c>
      <c r="AZ117" s="229">
        <v>1</v>
      </c>
      <c r="BA117" s="229">
        <f>IF(AZ117=1,G117,0)</f>
        <v>0</v>
      </c>
      <c r="BB117" s="229">
        <f>IF(AZ117=2,G117,0)</f>
        <v>0</v>
      </c>
      <c r="BC117" s="229">
        <f>IF(AZ117=3,G117,0)</f>
        <v>0</v>
      </c>
      <c r="BD117" s="229">
        <f>IF(AZ117=4,G117,0)</f>
        <v>0</v>
      </c>
      <c r="BE117" s="229">
        <f>IF(AZ117=5,G117,0)</f>
        <v>0</v>
      </c>
      <c r="CA117" s="256">
        <v>1</v>
      </c>
      <c r="CB117" s="256">
        <v>1</v>
      </c>
    </row>
    <row r="118" spans="1:15" ht="12.75">
      <c r="A118" s="265"/>
      <c r="B118" s="269"/>
      <c r="C118" s="354" t="s">
        <v>157</v>
      </c>
      <c r="D118" s="355"/>
      <c r="E118" s="270">
        <v>0</v>
      </c>
      <c r="F118" s="271"/>
      <c r="G118" s="272"/>
      <c r="H118" s="273"/>
      <c r="I118" s="267"/>
      <c r="J118" s="274"/>
      <c r="K118" s="267"/>
      <c r="M118" s="268" t="s">
        <v>157</v>
      </c>
      <c r="O118" s="256"/>
    </row>
    <row r="119" spans="1:15" ht="12.75">
      <c r="A119" s="265"/>
      <c r="B119" s="269"/>
      <c r="C119" s="354" t="s">
        <v>265</v>
      </c>
      <c r="D119" s="355"/>
      <c r="E119" s="270">
        <v>0.0402</v>
      </c>
      <c r="F119" s="271"/>
      <c r="G119" s="272"/>
      <c r="H119" s="273"/>
      <c r="I119" s="267"/>
      <c r="J119" s="274"/>
      <c r="K119" s="267"/>
      <c r="M119" s="268" t="s">
        <v>265</v>
      </c>
      <c r="O119" s="256"/>
    </row>
    <row r="120" spans="1:15" ht="12.75">
      <c r="A120" s="265"/>
      <c r="B120" s="269"/>
      <c r="C120" s="354" t="s">
        <v>200</v>
      </c>
      <c r="D120" s="355"/>
      <c r="E120" s="270">
        <v>0</v>
      </c>
      <c r="F120" s="271"/>
      <c r="G120" s="272"/>
      <c r="H120" s="273"/>
      <c r="I120" s="267"/>
      <c r="J120" s="274"/>
      <c r="K120" s="267"/>
      <c r="M120" s="268" t="s">
        <v>200</v>
      </c>
      <c r="O120" s="256"/>
    </row>
    <row r="121" spans="1:15" ht="12.75">
      <c r="A121" s="265"/>
      <c r="B121" s="269"/>
      <c r="C121" s="354" t="s">
        <v>266</v>
      </c>
      <c r="D121" s="355"/>
      <c r="E121" s="270">
        <v>0.1097</v>
      </c>
      <c r="F121" s="271"/>
      <c r="G121" s="272"/>
      <c r="H121" s="273"/>
      <c r="I121" s="267"/>
      <c r="J121" s="274"/>
      <c r="K121" s="267"/>
      <c r="M121" s="268" t="s">
        <v>266</v>
      </c>
      <c r="O121" s="256"/>
    </row>
    <row r="122" spans="1:80" ht="12.75">
      <c r="A122" s="257">
        <v>33</v>
      </c>
      <c r="B122" s="258" t="s">
        <v>267</v>
      </c>
      <c r="C122" s="259" t="s">
        <v>268</v>
      </c>
      <c r="D122" s="260" t="s">
        <v>179</v>
      </c>
      <c r="E122" s="261">
        <v>19.35</v>
      </c>
      <c r="F122" s="261">
        <v>0</v>
      </c>
      <c r="G122" s="262">
        <f>E122*F122</f>
        <v>0</v>
      </c>
      <c r="H122" s="263">
        <v>0.00055</v>
      </c>
      <c r="I122" s="264">
        <f>E122*H122</f>
        <v>0.010642500000000001</v>
      </c>
      <c r="J122" s="263">
        <v>0</v>
      </c>
      <c r="K122" s="264">
        <f>E122*J122</f>
        <v>0</v>
      </c>
      <c r="O122" s="256">
        <v>2</v>
      </c>
      <c r="AA122" s="229">
        <v>1</v>
      </c>
      <c r="AB122" s="229">
        <v>1</v>
      </c>
      <c r="AC122" s="229">
        <v>1</v>
      </c>
      <c r="AZ122" s="229">
        <v>1</v>
      </c>
      <c r="BA122" s="229">
        <f>IF(AZ122=1,G122,0)</f>
        <v>0</v>
      </c>
      <c r="BB122" s="229">
        <f>IF(AZ122=2,G122,0)</f>
        <v>0</v>
      </c>
      <c r="BC122" s="229">
        <f>IF(AZ122=3,G122,0)</f>
        <v>0</v>
      </c>
      <c r="BD122" s="229">
        <f>IF(AZ122=4,G122,0)</f>
        <v>0</v>
      </c>
      <c r="BE122" s="229">
        <f>IF(AZ122=5,G122,0)</f>
        <v>0</v>
      </c>
      <c r="CA122" s="256">
        <v>1</v>
      </c>
      <c r="CB122" s="256">
        <v>1</v>
      </c>
    </row>
    <row r="123" spans="1:15" ht="12.75">
      <c r="A123" s="265"/>
      <c r="B123" s="269"/>
      <c r="C123" s="354" t="s">
        <v>269</v>
      </c>
      <c r="D123" s="355"/>
      <c r="E123" s="270">
        <v>1.5</v>
      </c>
      <c r="F123" s="271"/>
      <c r="G123" s="272"/>
      <c r="H123" s="273"/>
      <c r="I123" s="267"/>
      <c r="J123" s="274"/>
      <c r="K123" s="267"/>
      <c r="M123" s="268" t="s">
        <v>269</v>
      </c>
      <c r="O123" s="256"/>
    </row>
    <row r="124" spans="1:15" ht="12.75">
      <c r="A124" s="265"/>
      <c r="B124" s="269"/>
      <c r="C124" s="354" t="s">
        <v>270</v>
      </c>
      <c r="D124" s="355"/>
      <c r="E124" s="270">
        <v>5.5</v>
      </c>
      <c r="F124" s="271"/>
      <c r="G124" s="272"/>
      <c r="H124" s="273"/>
      <c r="I124" s="267"/>
      <c r="J124" s="274"/>
      <c r="K124" s="267"/>
      <c r="M124" s="268" t="s">
        <v>270</v>
      </c>
      <c r="O124" s="256"/>
    </row>
    <row r="125" spans="1:15" ht="12.75">
      <c r="A125" s="265"/>
      <c r="B125" s="269"/>
      <c r="C125" s="354" t="s">
        <v>271</v>
      </c>
      <c r="D125" s="355"/>
      <c r="E125" s="270">
        <v>3.4</v>
      </c>
      <c r="F125" s="271"/>
      <c r="G125" s="272"/>
      <c r="H125" s="273"/>
      <c r="I125" s="267"/>
      <c r="J125" s="274"/>
      <c r="K125" s="267"/>
      <c r="M125" s="268" t="s">
        <v>271</v>
      </c>
      <c r="O125" s="256"/>
    </row>
    <row r="126" spans="1:15" ht="12.75">
      <c r="A126" s="265"/>
      <c r="B126" s="269"/>
      <c r="C126" s="354" t="s">
        <v>272</v>
      </c>
      <c r="D126" s="355"/>
      <c r="E126" s="270">
        <v>8.95</v>
      </c>
      <c r="F126" s="271"/>
      <c r="G126" s="272"/>
      <c r="H126" s="273"/>
      <c r="I126" s="267"/>
      <c r="J126" s="274"/>
      <c r="K126" s="267"/>
      <c r="M126" s="268" t="s">
        <v>272</v>
      </c>
      <c r="O126" s="256"/>
    </row>
    <row r="127" spans="1:80" ht="12.75">
      <c r="A127" s="257">
        <v>34</v>
      </c>
      <c r="B127" s="258" t="s">
        <v>273</v>
      </c>
      <c r="C127" s="259" t="s">
        <v>274</v>
      </c>
      <c r="D127" s="260" t="s">
        <v>144</v>
      </c>
      <c r="E127" s="261">
        <v>1.3163</v>
      </c>
      <c r="F127" s="261">
        <v>0</v>
      </c>
      <c r="G127" s="262">
        <f>E127*F127</f>
        <v>0</v>
      </c>
      <c r="H127" s="263">
        <v>1.9456</v>
      </c>
      <c r="I127" s="264">
        <f>E127*H127</f>
        <v>2.56099328</v>
      </c>
      <c r="J127" s="263">
        <v>0</v>
      </c>
      <c r="K127" s="264">
        <f>E127*J127</f>
        <v>0</v>
      </c>
      <c r="O127" s="256">
        <v>2</v>
      </c>
      <c r="AA127" s="229">
        <v>1</v>
      </c>
      <c r="AB127" s="229">
        <v>1</v>
      </c>
      <c r="AC127" s="229">
        <v>1</v>
      </c>
      <c r="AZ127" s="229">
        <v>1</v>
      </c>
      <c r="BA127" s="229">
        <f>IF(AZ127=1,G127,0)</f>
        <v>0</v>
      </c>
      <c r="BB127" s="229">
        <f>IF(AZ127=2,G127,0)</f>
        <v>0</v>
      </c>
      <c r="BC127" s="229">
        <f>IF(AZ127=3,G127,0)</f>
        <v>0</v>
      </c>
      <c r="BD127" s="229">
        <f>IF(AZ127=4,G127,0)</f>
        <v>0</v>
      </c>
      <c r="BE127" s="229">
        <f>IF(AZ127=5,G127,0)</f>
        <v>0</v>
      </c>
      <c r="CA127" s="256">
        <v>1</v>
      </c>
      <c r="CB127" s="256">
        <v>1</v>
      </c>
    </row>
    <row r="128" spans="1:15" ht="12.75">
      <c r="A128" s="265"/>
      <c r="B128" s="269"/>
      <c r="C128" s="354" t="s">
        <v>258</v>
      </c>
      <c r="D128" s="355"/>
      <c r="E128" s="270">
        <v>0</v>
      </c>
      <c r="F128" s="271"/>
      <c r="G128" s="272"/>
      <c r="H128" s="273"/>
      <c r="I128" s="267"/>
      <c r="J128" s="274"/>
      <c r="K128" s="267"/>
      <c r="M128" s="268" t="s">
        <v>258</v>
      </c>
      <c r="O128" s="256"/>
    </row>
    <row r="129" spans="1:15" ht="12.75">
      <c r="A129" s="265"/>
      <c r="B129" s="269"/>
      <c r="C129" s="354" t="s">
        <v>275</v>
      </c>
      <c r="D129" s="355"/>
      <c r="E129" s="270">
        <v>1.3163</v>
      </c>
      <c r="F129" s="271"/>
      <c r="G129" s="272"/>
      <c r="H129" s="273"/>
      <c r="I129" s="267"/>
      <c r="J129" s="274"/>
      <c r="K129" s="267"/>
      <c r="M129" s="268" t="s">
        <v>275</v>
      </c>
      <c r="O129" s="256"/>
    </row>
    <row r="130" spans="1:80" ht="12.75">
      <c r="A130" s="257">
        <v>35</v>
      </c>
      <c r="B130" s="258" t="s">
        <v>276</v>
      </c>
      <c r="C130" s="259" t="s">
        <v>277</v>
      </c>
      <c r="D130" s="260" t="s">
        <v>137</v>
      </c>
      <c r="E130" s="261">
        <v>7.2</v>
      </c>
      <c r="F130" s="261">
        <v>0</v>
      </c>
      <c r="G130" s="262">
        <f>E130*F130</f>
        <v>0</v>
      </c>
      <c r="H130" s="263">
        <v>0.13786</v>
      </c>
      <c r="I130" s="264">
        <f>E130*H130</f>
        <v>0.9925920000000001</v>
      </c>
      <c r="J130" s="263">
        <v>0</v>
      </c>
      <c r="K130" s="264">
        <f>E130*J130</f>
        <v>0</v>
      </c>
      <c r="O130" s="256">
        <v>2</v>
      </c>
      <c r="AA130" s="229">
        <v>1</v>
      </c>
      <c r="AB130" s="229">
        <v>1</v>
      </c>
      <c r="AC130" s="229">
        <v>1</v>
      </c>
      <c r="AZ130" s="229">
        <v>1</v>
      </c>
      <c r="BA130" s="229">
        <f>IF(AZ130=1,G130,0)</f>
        <v>0</v>
      </c>
      <c r="BB130" s="229">
        <f>IF(AZ130=2,G130,0)</f>
        <v>0</v>
      </c>
      <c r="BC130" s="229">
        <f>IF(AZ130=3,G130,0)</f>
        <v>0</v>
      </c>
      <c r="BD130" s="229">
        <f>IF(AZ130=4,G130,0)</f>
        <v>0</v>
      </c>
      <c r="BE130" s="229">
        <f>IF(AZ130=5,G130,0)</f>
        <v>0</v>
      </c>
      <c r="CA130" s="256">
        <v>1</v>
      </c>
      <c r="CB130" s="256">
        <v>1</v>
      </c>
    </row>
    <row r="131" spans="1:15" ht="12.75">
      <c r="A131" s="265"/>
      <c r="B131" s="269"/>
      <c r="C131" s="354" t="s">
        <v>157</v>
      </c>
      <c r="D131" s="355"/>
      <c r="E131" s="270">
        <v>0</v>
      </c>
      <c r="F131" s="271"/>
      <c r="G131" s="272"/>
      <c r="H131" s="273"/>
      <c r="I131" s="267"/>
      <c r="J131" s="274"/>
      <c r="K131" s="267"/>
      <c r="M131" s="268" t="s">
        <v>157</v>
      </c>
      <c r="O131" s="256"/>
    </row>
    <row r="132" spans="1:15" ht="12.75">
      <c r="A132" s="265"/>
      <c r="B132" s="269"/>
      <c r="C132" s="354" t="s">
        <v>278</v>
      </c>
      <c r="D132" s="355"/>
      <c r="E132" s="270">
        <v>2</v>
      </c>
      <c r="F132" s="271"/>
      <c r="G132" s="272"/>
      <c r="H132" s="273"/>
      <c r="I132" s="267"/>
      <c r="J132" s="274"/>
      <c r="K132" s="267"/>
      <c r="M132" s="268" t="s">
        <v>278</v>
      </c>
      <c r="O132" s="256"/>
    </row>
    <row r="133" spans="1:15" ht="12.75">
      <c r="A133" s="265"/>
      <c r="B133" s="269"/>
      <c r="C133" s="354" t="s">
        <v>200</v>
      </c>
      <c r="D133" s="355"/>
      <c r="E133" s="270">
        <v>0</v>
      </c>
      <c r="F133" s="271"/>
      <c r="G133" s="272"/>
      <c r="H133" s="273"/>
      <c r="I133" s="267"/>
      <c r="J133" s="274"/>
      <c r="K133" s="267"/>
      <c r="M133" s="268" t="s">
        <v>200</v>
      </c>
      <c r="O133" s="256"/>
    </row>
    <row r="134" spans="1:15" ht="12.75">
      <c r="A134" s="265"/>
      <c r="B134" s="269"/>
      <c r="C134" s="354" t="s">
        <v>279</v>
      </c>
      <c r="D134" s="355"/>
      <c r="E134" s="270">
        <v>1.8</v>
      </c>
      <c r="F134" s="271"/>
      <c r="G134" s="272"/>
      <c r="H134" s="273"/>
      <c r="I134" s="267"/>
      <c r="J134" s="274"/>
      <c r="K134" s="267"/>
      <c r="M134" s="268" t="s">
        <v>279</v>
      </c>
      <c r="O134" s="256"/>
    </row>
    <row r="135" spans="1:15" ht="12.75">
      <c r="A135" s="265"/>
      <c r="B135" s="269"/>
      <c r="C135" s="354" t="s">
        <v>280</v>
      </c>
      <c r="D135" s="355"/>
      <c r="E135" s="270">
        <v>2</v>
      </c>
      <c r="F135" s="271"/>
      <c r="G135" s="272"/>
      <c r="H135" s="273"/>
      <c r="I135" s="267"/>
      <c r="J135" s="274"/>
      <c r="K135" s="267"/>
      <c r="M135" s="268" t="s">
        <v>280</v>
      </c>
      <c r="O135" s="256"/>
    </row>
    <row r="136" spans="1:15" ht="12.75">
      <c r="A136" s="265"/>
      <c r="B136" s="269"/>
      <c r="C136" s="354" t="s">
        <v>206</v>
      </c>
      <c r="D136" s="355"/>
      <c r="E136" s="270">
        <v>0</v>
      </c>
      <c r="F136" s="271"/>
      <c r="G136" s="272"/>
      <c r="H136" s="273"/>
      <c r="I136" s="267"/>
      <c r="J136" s="274"/>
      <c r="K136" s="267"/>
      <c r="M136" s="268" t="s">
        <v>206</v>
      </c>
      <c r="O136" s="256"/>
    </row>
    <row r="137" spans="1:15" ht="12.75">
      <c r="A137" s="265"/>
      <c r="B137" s="269"/>
      <c r="C137" s="354" t="s">
        <v>281</v>
      </c>
      <c r="D137" s="355"/>
      <c r="E137" s="270">
        <v>1.4</v>
      </c>
      <c r="F137" s="271"/>
      <c r="G137" s="272"/>
      <c r="H137" s="273"/>
      <c r="I137" s="267"/>
      <c r="J137" s="274"/>
      <c r="K137" s="267"/>
      <c r="M137" s="268" t="s">
        <v>281</v>
      </c>
      <c r="O137" s="256"/>
    </row>
    <row r="138" spans="1:80" ht="12.75">
      <c r="A138" s="257">
        <v>36</v>
      </c>
      <c r="B138" s="258" t="s">
        <v>282</v>
      </c>
      <c r="C138" s="259" t="s">
        <v>283</v>
      </c>
      <c r="D138" s="260" t="s">
        <v>137</v>
      </c>
      <c r="E138" s="261">
        <v>6.9</v>
      </c>
      <c r="F138" s="261">
        <v>0</v>
      </c>
      <c r="G138" s="262">
        <f>E138*F138</f>
        <v>0</v>
      </c>
      <c r="H138" s="263">
        <v>0.28258</v>
      </c>
      <c r="I138" s="264">
        <f>E138*H138</f>
        <v>1.949802</v>
      </c>
      <c r="J138" s="263">
        <v>0</v>
      </c>
      <c r="K138" s="264">
        <f>E138*J138</f>
        <v>0</v>
      </c>
      <c r="O138" s="256">
        <v>2</v>
      </c>
      <c r="AA138" s="229">
        <v>1</v>
      </c>
      <c r="AB138" s="229">
        <v>1</v>
      </c>
      <c r="AC138" s="229">
        <v>1</v>
      </c>
      <c r="AZ138" s="229">
        <v>1</v>
      </c>
      <c r="BA138" s="229">
        <f>IF(AZ138=1,G138,0)</f>
        <v>0</v>
      </c>
      <c r="BB138" s="229">
        <f>IF(AZ138=2,G138,0)</f>
        <v>0</v>
      </c>
      <c r="BC138" s="229">
        <f>IF(AZ138=3,G138,0)</f>
        <v>0</v>
      </c>
      <c r="BD138" s="229">
        <f>IF(AZ138=4,G138,0)</f>
        <v>0</v>
      </c>
      <c r="BE138" s="229">
        <f>IF(AZ138=5,G138,0)</f>
        <v>0</v>
      </c>
      <c r="CA138" s="256">
        <v>1</v>
      </c>
      <c r="CB138" s="256">
        <v>1</v>
      </c>
    </row>
    <row r="139" spans="1:15" ht="12.75">
      <c r="A139" s="265"/>
      <c r="B139" s="269"/>
      <c r="C139" s="354" t="s">
        <v>157</v>
      </c>
      <c r="D139" s="355"/>
      <c r="E139" s="270">
        <v>0</v>
      </c>
      <c r="F139" s="271"/>
      <c r="G139" s="272"/>
      <c r="H139" s="273"/>
      <c r="I139" s="267"/>
      <c r="J139" s="274"/>
      <c r="K139" s="267"/>
      <c r="M139" s="268" t="s">
        <v>157</v>
      </c>
      <c r="O139" s="256"/>
    </row>
    <row r="140" spans="1:15" ht="12.75">
      <c r="A140" s="265"/>
      <c r="B140" s="269"/>
      <c r="C140" s="354" t="s">
        <v>284</v>
      </c>
      <c r="D140" s="355"/>
      <c r="E140" s="270">
        <v>3.6</v>
      </c>
      <c r="F140" s="271"/>
      <c r="G140" s="272"/>
      <c r="H140" s="273"/>
      <c r="I140" s="267"/>
      <c r="J140" s="274"/>
      <c r="K140" s="267"/>
      <c r="M140" s="268" t="s">
        <v>284</v>
      </c>
      <c r="O140" s="256"/>
    </row>
    <row r="141" spans="1:15" ht="12.75">
      <c r="A141" s="265"/>
      <c r="B141" s="269"/>
      <c r="C141" s="354" t="s">
        <v>200</v>
      </c>
      <c r="D141" s="355"/>
      <c r="E141" s="270">
        <v>0</v>
      </c>
      <c r="F141" s="271"/>
      <c r="G141" s="272"/>
      <c r="H141" s="273"/>
      <c r="I141" s="267"/>
      <c r="J141" s="274"/>
      <c r="K141" s="267"/>
      <c r="M141" s="268" t="s">
        <v>200</v>
      </c>
      <c r="O141" s="256"/>
    </row>
    <row r="142" spans="1:15" ht="12.75">
      <c r="A142" s="265"/>
      <c r="B142" s="269"/>
      <c r="C142" s="354" t="s">
        <v>285</v>
      </c>
      <c r="D142" s="355"/>
      <c r="E142" s="270">
        <v>2</v>
      </c>
      <c r="F142" s="271"/>
      <c r="G142" s="272"/>
      <c r="H142" s="273"/>
      <c r="I142" s="267"/>
      <c r="J142" s="274"/>
      <c r="K142" s="267"/>
      <c r="M142" s="268" t="s">
        <v>285</v>
      </c>
      <c r="O142" s="256"/>
    </row>
    <row r="143" spans="1:15" ht="12.75">
      <c r="A143" s="265"/>
      <c r="B143" s="269"/>
      <c r="C143" s="354" t="s">
        <v>286</v>
      </c>
      <c r="D143" s="355"/>
      <c r="E143" s="270">
        <v>1.3</v>
      </c>
      <c r="F143" s="271"/>
      <c r="G143" s="272"/>
      <c r="H143" s="273"/>
      <c r="I143" s="267"/>
      <c r="J143" s="274"/>
      <c r="K143" s="267"/>
      <c r="M143" s="268" t="s">
        <v>286</v>
      </c>
      <c r="O143" s="256"/>
    </row>
    <row r="144" spans="1:80" ht="12.75">
      <c r="A144" s="257">
        <v>37</v>
      </c>
      <c r="B144" s="258" t="s">
        <v>287</v>
      </c>
      <c r="C144" s="259" t="s">
        <v>288</v>
      </c>
      <c r="D144" s="260" t="s">
        <v>137</v>
      </c>
      <c r="E144" s="261">
        <v>135.814</v>
      </c>
      <c r="F144" s="261">
        <v>0</v>
      </c>
      <c r="G144" s="262">
        <f>E144*F144</f>
        <v>0</v>
      </c>
      <c r="H144" s="263">
        <v>0.0544</v>
      </c>
      <c r="I144" s="264">
        <f>E144*H144</f>
        <v>7.388281599999999</v>
      </c>
      <c r="J144" s="263">
        <v>0</v>
      </c>
      <c r="K144" s="264">
        <f>E144*J144</f>
        <v>0</v>
      </c>
      <c r="O144" s="256">
        <v>2</v>
      </c>
      <c r="AA144" s="229">
        <v>1</v>
      </c>
      <c r="AB144" s="229">
        <v>1</v>
      </c>
      <c r="AC144" s="229">
        <v>1</v>
      </c>
      <c r="AZ144" s="229">
        <v>1</v>
      </c>
      <c r="BA144" s="229">
        <f>IF(AZ144=1,G144,0)</f>
        <v>0</v>
      </c>
      <c r="BB144" s="229">
        <f>IF(AZ144=2,G144,0)</f>
        <v>0</v>
      </c>
      <c r="BC144" s="229">
        <f>IF(AZ144=3,G144,0)</f>
        <v>0</v>
      </c>
      <c r="BD144" s="229">
        <f>IF(AZ144=4,G144,0)</f>
        <v>0</v>
      </c>
      <c r="BE144" s="229">
        <f>IF(AZ144=5,G144,0)</f>
        <v>0</v>
      </c>
      <c r="CA144" s="256">
        <v>1</v>
      </c>
      <c r="CB144" s="256">
        <v>1</v>
      </c>
    </row>
    <row r="145" spans="1:15" ht="12.75">
      <c r="A145" s="265"/>
      <c r="B145" s="269"/>
      <c r="C145" s="354" t="s">
        <v>157</v>
      </c>
      <c r="D145" s="355"/>
      <c r="E145" s="270">
        <v>0</v>
      </c>
      <c r="F145" s="271"/>
      <c r="G145" s="272"/>
      <c r="H145" s="273"/>
      <c r="I145" s="267"/>
      <c r="J145" s="274"/>
      <c r="K145" s="267"/>
      <c r="M145" s="268" t="s">
        <v>157</v>
      </c>
      <c r="O145" s="256"/>
    </row>
    <row r="146" spans="1:15" ht="12.75">
      <c r="A146" s="265"/>
      <c r="B146" s="269"/>
      <c r="C146" s="354" t="s">
        <v>289</v>
      </c>
      <c r="D146" s="355"/>
      <c r="E146" s="270">
        <v>5.72</v>
      </c>
      <c r="F146" s="271"/>
      <c r="G146" s="272"/>
      <c r="H146" s="273"/>
      <c r="I146" s="267"/>
      <c r="J146" s="274"/>
      <c r="K146" s="267"/>
      <c r="M146" s="268" t="s">
        <v>289</v>
      </c>
      <c r="O146" s="256"/>
    </row>
    <row r="147" spans="1:15" ht="12.75">
      <c r="A147" s="265"/>
      <c r="B147" s="269"/>
      <c r="C147" s="354" t="s">
        <v>290</v>
      </c>
      <c r="D147" s="355"/>
      <c r="E147" s="270">
        <v>2.67</v>
      </c>
      <c r="F147" s="271"/>
      <c r="G147" s="272"/>
      <c r="H147" s="273"/>
      <c r="I147" s="267"/>
      <c r="J147" s="274"/>
      <c r="K147" s="267"/>
      <c r="M147" s="268" t="s">
        <v>290</v>
      </c>
      <c r="O147" s="256"/>
    </row>
    <row r="148" spans="1:15" ht="12.75">
      <c r="A148" s="265"/>
      <c r="B148" s="269"/>
      <c r="C148" s="354" t="s">
        <v>291</v>
      </c>
      <c r="D148" s="355"/>
      <c r="E148" s="270">
        <v>5.11</v>
      </c>
      <c r="F148" s="271"/>
      <c r="G148" s="272"/>
      <c r="H148" s="273"/>
      <c r="I148" s="267"/>
      <c r="J148" s="274"/>
      <c r="K148" s="267"/>
      <c r="M148" s="268" t="s">
        <v>291</v>
      </c>
      <c r="O148" s="256"/>
    </row>
    <row r="149" spans="1:15" ht="12.75">
      <c r="A149" s="265"/>
      <c r="B149" s="269"/>
      <c r="C149" s="354" t="s">
        <v>292</v>
      </c>
      <c r="D149" s="355"/>
      <c r="E149" s="270">
        <v>1.15</v>
      </c>
      <c r="F149" s="271"/>
      <c r="G149" s="272"/>
      <c r="H149" s="273"/>
      <c r="I149" s="267"/>
      <c r="J149" s="274"/>
      <c r="K149" s="267"/>
      <c r="M149" s="268" t="s">
        <v>292</v>
      </c>
      <c r="O149" s="256"/>
    </row>
    <row r="150" spans="1:15" ht="12.75">
      <c r="A150" s="265"/>
      <c r="B150" s="269"/>
      <c r="C150" s="354" t="s">
        <v>200</v>
      </c>
      <c r="D150" s="355"/>
      <c r="E150" s="270">
        <v>0</v>
      </c>
      <c r="F150" s="271"/>
      <c r="G150" s="272"/>
      <c r="H150" s="273"/>
      <c r="I150" s="267"/>
      <c r="J150" s="274"/>
      <c r="K150" s="267"/>
      <c r="M150" s="268" t="s">
        <v>200</v>
      </c>
      <c r="O150" s="256"/>
    </row>
    <row r="151" spans="1:15" ht="12.75">
      <c r="A151" s="265"/>
      <c r="B151" s="269"/>
      <c r="C151" s="354" t="s">
        <v>293</v>
      </c>
      <c r="D151" s="355"/>
      <c r="E151" s="270">
        <v>35.154</v>
      </c>
      <c r="F151" s="271"/>
      <c r="G151" s="272"/>
      <c r="H151" s="273"/>
      <c r="I151" s="267"/>
      <c r="J151" s="274"/>
      <c r="K151" s="267"/>
      <c r="M151" s="268" t="s">
        <v>293</v>
      </c>
      <c r="O151" s="256"/>
    </row>
    <row r="152" spans="1:15" ht="12.75">
      <c r="A152" s="265"/>
      <c r="B152" s="269"/>
      <c r="C152" s="354" t="s">
        <v>294</v>
      </c>
      <c r="D152" s="355"/>
      <c r="E152" s="270">
        <v>-5.8</v>
      </c>
      <c r="F152" s="271"/>
      <c r="G152" s="272"/>
      <c r="H152" s="273"/>
      <c r="I152" s="267"/>
      <c r="J152" s="274"/>
      <c r="K152" s="267"/>
      <c r="M152" s="268" t="s">
        <v>294</v>
      </c>
      <c r="O152" s="256"/>
    </row>
    <row r="153" spans="1:15" ht="12.75">
      <c r="A153" s="265"/>
      <c r="B153" s="269"/>
      <c r="C153" s="354" t="s">
        <v>295</v>
      </c>
      <c r="D153" s="355"/>
      <c r="E153" s="270">
        <v>33.79</v>
      </c>
      <c r="F153" s="271"/>
      <c r="G153" s="272"/>
      <c r="H153" s="273"/>
      <c r="I153" s="267"/>
      <c r="J153" s="274"/>
      <c r="K153" s="267"/>
      <c r="M153" s="268" t="s">
        <v>295</v>
      </c>
      <c r="O153" s="256"/>
    </row>
    <row r="154" spans="1:15" ht="12.75">
      <c r="A154" s="265"/>
      <c r="B154" s="269"/>
      <c r="C154" s="354" t="s">
        <v>296</v>
      </c>
      <c r="D154" s="355"/>
      <c r="E154" s="270">
        <v>-4.8</v>
      </c>
      <c r="F154" s="271"/>
      <c r="G154" s="272"/>
      <c r="H154" s="273"/>
      <c r="I154" s="267"/>
      <c r="J154" s="274"/>
      <c r="K154" s="267"/>
      <c r="M154" s="268" t="s">
        <v>296</v>
      </c>
      <c r="O154" s="256"/>
    </row>
    <row r="155" spans="1:15" ht="12.75">
      <c r="A155" s="265"/>
      <c r="B155" s="269"/>
      <c r="C155" s="354" t="s">
        <v>206</v>
      </c>
      <c r="D155" s="355"/>
      <c r="E155" s="270">
        <v>0</v>
      </c>
      <c r="F155" s="271"/>
      <c r="G155" s="272"/>
      <c r="H155" s="273"/>
      <c r="I155" s="267"/>
      <c r="J155" s="274"/>
      <c r="K155" s="267"/>
      <c r="M155" s="268" t="s">
        <v>206</v>
      </c>
      <c r="O155" s="256"/>
    </row>
    <row r="156" spans="1:15" ht="12.75">
      <c r="A156" s="265"/>
      <c r="B156" s="269"/>
      <c r="C156" s="354" t="s">
        <v>297</v>
      </c>
      <c r="D156" s="355"/>
      <c r="E156" s="270">
        <v>14.7</v>
      </c>
      <c r="F156" s="271"/>
      <c r="G156" s="272"/>
      <c r="H156" s="273"/>
      <c r="I156" s="267"/>
      <c r="J156" s="274"/>
      <c r="K156" s="267"/>
      <c r="M156" s="268" t="s">
        <v>297</v>
      </c>
      <c r="O156" s="256"/>
    </row>
    <row r="157" spans="1:15" ht="12.75">
      <c r="A157" s="265"/>
      <c r="B157" s="269"/>
      <c r="C157" s="354" t="s">
        <v>298</v>
      </c>
      <c r="D157" s="355"/>
      <c r="E157" s="270">
        <v>17.52</v>
      </c>
      <c r="F157" s="271"/>
      <c r="G157" s="272"/>
      <c r="H157" s="273"/>
      <c r="I157" s="267"/>
      <c r="J157" s="274"/>
      <c r="K157" s="267"/>
      <c r="M157" s="268" t="s">
        <v>298</v>
      </c>
      <c r="O157" s="256"/>
    </row>
    <row r="158" spans="1:15" ht="12.75">
      <c r="A158" s="265"/>
      <c r="B158" s="269"/>
      <c r="C158" s="354" t="s">
        <v>299</v>
      </c>
      <c r="D158" s="355"/>
      <c r="E158" s="270">
        <v>8.1</v>
      </c>
      <c r="F158" s="271"/>
      <c r="G158" s="272"/>
      <c r="H158" s="273"/>
      <c r="I158" s="267"/>
      <c r="J158" s="274"/>
      <c r="K158" s="267"/>
      <c r="M158" s="268" t="s">
        <v>299</v>
      </c>
      <c r="O158" s="256"/>
    </row>
    <row r="159" spans="1:15" ht="12.75">
      <c r="A159" s="265"/>
      <c r="B159" s="269"/>
      <c r="C159" s="354" t="s">
        <v>300</v>
      </c>
      <c r="D159" s="355"/>
      <c r="E159" s="270">
        <v>16.25</v>
      </c>
      <c r="F159" s="271"/>
      <c r="G159" s="272"/>
      <c r="H159" s="273"/>
      <c r="I159" s="267"/>
      <c r="J159" s="274"/>
      <c r="K159" s="267"/>
      <c r="M159" s="268" t="s">
        <v>300</v>
      </c>
      <c r="O159" s="256"/>
    </row>
    <row r="160" spans="1:15" ht="12.75">
      <c r="A160" s="265"/>
      <c r="B160" s="269"/>
      <c r="C160" s="354" t="s">
        <v>301</v>
      </c>
      <c r="D160" s="355"/>
      <c r="E160" s="270">
        <v>0</v>
      </c>
      <c r="F160" s="271"/>
      <c r="G160" s="272"/>
      <c r="H160" s="273"/>
      <c r="I160" s="267"/>
      <c r="J160" s="274"/>
      <c r="K160" s="267"/>
      <c r="M160" s="268" t="s">
        <v>301</v>
      </c>
      <c r="O160" s="256"/>
    </row>
    <row r="161" spans="1:15" ht="12.75">
      <c r="A161" s="265"/>
      <c r="B161" s="269"/>
      <c r="C161" s="354" t="s">
        <v>302</v>
      </c>
      <c r="D161" s="355"/>
      <c r="E161" s="270">
        <v>3.4</v>
      </c>
      <c r="F161" s="271"/>
      <c r="G161" s="272"/>
      <c r="H161" s="273"/>
      <c r="I161" s="267"/>
      <c r="J161" s="274"/>
      <c r="K161" s="267"/>
      <c r="M161" s="268" t="s">
        <v>302</v>
      </c>
      <c r="O161" s="256"/>
    </row>
    <row r="162" spans="1:15" ht="12.75">
      <c r="A162" s="265"/>
      <c r="B162" s="269"/>
      <c r="C162" s="354" t="s">
        <v>303</v>
      </c>
      <c r="D162" s="355"/>
      <c r="E162" s="270">
        <v>2.85</v>
      </c>
      <c r="F162" s="271"/>
      <c r="G162" s="272"/>
      <c r="H162" s="273"/>
      <c r="I162" s="267"/>
      <c r="J162" s="274"/>
      <c r="K162" s="267"/>
      <c r="M162" s="268" t="s">
        <v>303</v>
      </c>
      <c r="O162" s="256"/>
    </row>
    <row r="163" spans="1:80" ht="12.75">
      <c r="A163" s="257">
        <v>38</v>
      </c>
      <c r="B163" s="258" t="s">
        <v>304</v>
      </c>
      <c r="C163" s="259" t="s">
        <v>305</v>
      </c>
      <c r="D163" s="260" t="s">
        <v>137</v>
      </c>
      <c r="E163" s="261">
        <v>17.63</v>
      </c>
      <c r="F163" s="261">
        <v>0</v>
      </c>
      <c r="G163" s="262">
        <f>E163*F163</f>
        <v>0</v>
      </c>
      <c r="H163" s="263">
        <v>0.1107</v>
      </c>
      <c r="I163" s="264">
        <f>E163*H163</f>
        <v>1.951641</v>
      </c>
      <c r="J163" s="263">
        <v>0</v>
      </c>
      <c r="K163" s="264">
        <f>E163*J163</f>
        <v>0</v>
      </c>
      <c r="O163" s="256">
        <v>2</v>
      </c>
      <c r="AA163" s="229">
        <v>1</v>
      </c>
      <c r="AB163" s="229">
        <v>1</v>
      </c>
      <c r="AC163" s="229">
        <v>1</v>
      </c>
      <c r="AZ163" s="229">
        <v>1</v>
      </c>
      <c r="BA163" s="229">
        <f>IF(AZ163=1,G163,0)</f>
        <v>0</v>
      </c>
      <c r="BB163" s="229">
        <f>IF(AZ163=2,G163,0)</f>
        <v>0</v>
      </c>
      <c r="BC163" s="229">
        <f>IF(AZ163=3,G163,0)</f>
        <v>0</v>
      </c>
      <c r="BD163" s="229">
        <f>IF(AZ163=4,G163,0)</f>
        <v>0</v>
      </c>
      <c r="BE163" s="229">
        <f>IF(AZ163=5,G163,0)</f>
        <v>0</v>
      </c>
      <c r="CA163" s="256">
        <v>1</v>
      </c>
      <c r="CB163" s="256">
        <v>1</v>
      </c>
    </row>
    <row r="164" spans="1:15" ht="12.75">
      <c r="A164" s="265"/>
      <c r="B164" s="269"/>
      <c r="C164" s="354" t="s">
        <v>200</v>
      </c>
      <c r="D164" s="355"/>
      <c r="E164" s="270">
        <v>0</v>
      </c>
      <c r="F164" s="271"/>
      <c r="G164" s="272"/>
      <c r="H164" s="273"/>
      <c r="I164" s="267"/>
      <c r="J164" s="274"/>
      <c r="K164" s="267"/>
      <c r="M164" s="268" t="s">
        <v>200</v>
      </c>
      <c r="O164" s="256"/>
    </row>
    <row r="165" spans="1:15" ht="12.75">
      <c r="A165" s="265"/>
      <c r="B165" s="269"/>
      <c r="C165" s="354" t="s">
        <v>306</v>
      </c>
      <c r="D165" s="355"/>
      <c r="E165" s="270">
        <v>14.57</v>
      </c>
      <c r="F165" s="271"/>
      <c r="G165" s="272"/>
      <c r="H165" s="273"/>
      <c r="I165" s="267"/>
      <c r="J165" s="274"/>
      <c r="K165" s="267"/>
      <c r="M165" s="268" t="s">
        <v>306</v>
      </c>
      <c r="O165" s="256"/>
    </row>
    <row r="166" spans="1:15" ht="12.75">
      <c r="A166" s="265"/>
      <c r="B166" s="269"/>
      <c r="C166" s="354" t="s">
        <v>307</v>
      </c>
      <c r="D166" s="355"/>
      <c r="E166" s="270">
        <v>3.06</v>
      </c>
      <c r="F166" s="271"/>
      <c r="G166" s="272"/>
      <c r="H166" s="273"/>
      <c r="I166" s="267"/>
      <c r="J166" s="274"/>
      <c r="K166" s="267"/>
      <c r="M166" s="268" t="s">
        <v>307</v>
      </c>
      <c r="O166" s="256"/>
    </row>
    <row r="167" spans="1:80" ht="20.4">
      <c r="A167" s="257">
        <v>39</v>
      </c>
      <c r="B167" s="258" t="s">
        <v>308</v>
      </c>
      <c r="C167" s="259" t="s">
        <v>309</v>
      </c>
      <c r="D167" s="260" t="s">
        <v>137</v>
      </c>
      <c r="E167" s="261">
        <v>56.03</v>
      </c>
      <c r="F167" s="261">
        <v>0</v>
      </c>
      <c r="G167" s="262">
        <f>E167*F167</f>
        <v>0</v>
      </c>
      <c r="H167" s="263">
        <v>0.01516</v>
      </c>
      <c r="I167" s="264">
        <f>E167*H167</f>
        <v>0.8494148</v>
      </c>
      <c r="J167" s="263">
        <v>0</v>
      </c>
      <c r="K167" s="264">
        <f>E167*J167</f>
        <v>0</v>
      </c>
      <c r="O167" s="256">
        <v>2</v>
      </c>
      <c r="AA167" s="229">
        <v>1</v>
      </c>
      <c r="AB167" s="229">
        <v>1</v>
      </c>
      <c r="AC167" s="229">
        <v>1</v>
      </c>
      <c r="AZ167" s="229">
        <v>1</v>
      </c>
      <c r="BA167" s="229">
        <f>IF(AZ167=1,G167,0)</f>
        <v>0</v>
      </c>
      <c r="BB167" s="229">
        <f>IF(AZ167=2,G167,0)</f>
        <v>0</v>
      </c>
      <c r="BC167" s="229">
        <f>IF(AZ167=3,G167,0)</f>
        <v>0</v>
      </c>
      <c r="BD167" s="229">
        <f>IF(AZ167=4,G167,0)</f>
        <v>0</v>
      </c>
      <c r="BE167" s="229">
        <f>IF(AZ167=5,G167,0)</f>
        <v>0</v>
      </c>
      <c r="CA167" s="256">
        <v>1</v>
      </c>
      <c r="CB167" s="256">
        <v>1</v>
      </c>
    </row>
    <row r="168" spans="1:15" ht="12.75">
      <c r="A168" s="265"/>
      <c r="B168" s="269"/>
      <c r="C168" s="354" t="s">
        <v>206</v>
      </c>
      <c r="D168" s="355"/>
      <c r="E168" s="270">
        <v>0</v>
      </c>
      <c r="F168" s="271"/>
      <c r="G168" s="272"/>
      <c r="H168" s="273"/>
      <c r="I168" s="267"/>
      <c r="J168" s="274"/>
      <c r="K168" s="267"/>
      <c r="M168" s="268" t="s">
        <v>206</v>
      </c>
      <c r="O168" s="256"/>
    </row>
    <row r="169" spans="1:15" ht="12.75">
      <c r="A169" s="265"/>
      <c r="B169" s="269"/>
      <c r="C169" s="354" t="s">
        <v>310</v>
      </c>
      <c r="D169" s="355"/>
      <c r="E169" s="270">
        <v>17.16</v>
      </c>
      <c r="F169" s="271"/>
      <c r="G169" s="272"/>
      <c r="H169" s="273"/>
      <c r="I169" s="267"/>
      <c r="J169" s="274"/>
      <c r="K169" s="267"/>
      <c r="M169" s="268" t="s">
        <v>310</v>
      </c>
      <c r="O169" s="256"/>
    </row>
    <row r="170" spans="1:15" ht="12.75">
      <c r="A170" s="265"/>
      <c r="B170" s="269"/>
      <c r="C170" s="354" t="s">
        <v>301</v>
      </c>
      <c r="D170" s="355"/>
      <c r="E170" s="270">
        <v>0</v>
      </c>
      <c r="F170" s="271"/>
      <c r="G170" s="272"/>
      <c r="H170" s="273"/>
      <c r="I170" s="267"/>
      <c r="J170" s="274"/>
      <c r="K170" s="267"/>
      <c r="M170" s="268" t="s">
        <v>301</v>
      </c>
      <c r="O170" s="256"/>
    </row>
    <row r="171" spans="1:15" ht="21">
      <c r="A171" s="265"/>
      <c r="B171" s="269"/>
      <c r="C171" s="354" t="s">
        <v>311</v>
      </c>
      <c r="D171" s="355"/>
      <c r="E171" s="270">
        <v>25.87</v>
      </c>
      <c r="F171" s="271"/>
      <c r="G171" s="272"/>
      <c r="H171" s="273"/>
      <c r="I171" s="267"/>
      <c r="J171" s="274"/>
      <c r="K171" s="267"/>
      <c r="M171" s="268" t="s">
        <v>311</v>
      </c>
      <c r="O171" s="256"/>
    </row>
    <row r="172" spans="1:15" ht="12.75">
      <c r="A172" s="265"/>
      <c r="B172" s="269"/>
      <c r="C172" s="354" t="s">
        <v>312</v>
      </c>
      <c r="D172" s="355"/>
      <c r="E172" s="270">
        <v>13</v>
      </c>
      <c r="F172" s="271"/>
      <c r="G172" s="272"/>
      <c r="H172" s="273"/>
      <c r="I172" s="267"/>
      <c r="J172" s="274"/>
      <c r="K172" s="267"/>
      <c r="M172" s="268" t="s">
        <v>312</v>
      </c>
      <c r="O172" s="256"/>
    </row>
    <row r="173" spans="1:80" ht="20.4">
      <c r="A173" s="257">
        <v>40</v>
      </c>
      <c r="B173" s="258" t="s">
        <v>313</v>
      </c>
      <c r="C173" s="259" t="s">
        <v>314</v>
      </c>
      <c r="D173" s="260" t="s">
        <v>137</v>
      </c>
      <c r="E173" s="261">
        <v>63.9</v>
      </c>
      <c r="F173" s="261">
        <v>0</v>
      </c>
      <c r="G173" s="262">
        <f>E173*F173</f>
        <v>0</v>
      </c>
      <c r="H173" s="263">
        <v>0.01364</v>
      </c>
      <c r="I173" s="264">
        <f>E173*H173</f>
        <v>0.8715959999999999</v>
      </c>
      <c r="J173" s="263">
        <v>0</v>
      </c>
      <c r="K173" s="264">
        <f>E173*J173</f>
        <v>0</v>
      </c>
      <c r="O173" s="256">
        <v>2</v>
      </c>
      <c r="AA173" s="229">
        <v>1</v>
      </c>
      <c r="AB173" s="229">
        <v>1</v>
      </c>
      <c r="AC173" s="229">
        <v>1</v>
      </c>
      <c r="AZ173" s="229">
        <v>1</v>
      </c>
      <c r="BA173" s="229">
        <f>IF(AZ173=1,G173,0)</f>
        <v>0</v>
      </c>
      <c r="BB173" s="229">
        <f>IF(AZ173=2,G173,0)</f>
        <v>0</v>
      </c>
      <c r="BC173" s="229">
        <f>IF(AZ173=3,G173,0)</f>
        <v>0</v>
      </c>
      <c r="BD173" s="229">
        <f>IF(AZ173=4,G173,0)</f>
        <v>0</v>
      </c>
      <c r="BE173" s="229">
        <f>IF(AZ173=5,G173,0)</f>
        <v>0</v>
      </c>
      <c r="CA173" s="256">
        <v>1</v>
      </c>
      <c r="CB173" s="256">
        <v>1</v>
      </c>
    </row>
    <row r="174" spans="1:15" ht="12.75">
      <c r="A174" s="265"/>
      <c r="B174" s="269"/>
      <c r="C174" s="354" t="s">
        <v>206</v>
      </c>
      <c r="D174" s="355"/>
      <c r="E174" s="270">
        <v>0</v>
      </c>
      <c r="F174" s="271"/>
      <c r="G174" s="272"/>
      <c r="H174" s="273"/>
      <c r="I174" s="267"/>
      <c r="J174" s="274"/>
      <c r="K174" s="267"/>
      <c r="M174" s="268" t="s">
        <v>206</v>
      </c>
      <c r="O174" s="256"/>
    </row>
    <row r="175" spans="1:15" ht="12.75">
      <c r="A175" s="265"/>
      <c r="B175" s="269"/>
      <c r="C175" s="354" t="s">
        <v>315</v>
      </c>
      <c r="D175" s="355"/>
      <c r="E175" s="270">
        <v>14.4</v>
      </c>
      <c r="F175" s="271"/>
      <c r="G175" s="272"/>
      <c r="H175" s="273"/>
      <c r="I175" s="267"/>
      <c r="J175" s="274"/>
      <c r="K175" s="267"/>
      <c r="M175" s="268" t="s">
        <v>315</v>
      </c>
      <c r="O175" s="256"/>
    </row>
    <row r="176" spans="1:15" ht="12.75">
      <c r="A176" s="265"/>
      <c r="B176" s="269"/>
      <c r="C176" s="354" t="s">
        <v>316</v>
      </c>
      <c r="D176" s="355"/>
      <c r="E176" s="270">
        <v>51.5</v>
      </c>
      <c r="F176" s="271"/>
      <c r="G176" s="272"/>
      <c r="H176" s="273"/>
      <c r="I176" s="267"/>
      <c r="J176" s="274"/>
      <c r="K176" s="267"/>
      <c r="M176" s="268" t="s">
        <v>316</v>
      </c>
      <c r="O176" s="256"/>
    </row>
    <row r="177" spans="1:15" ht="12.75">
      <c r="A177" s="265"/>
      <c r="B177" s="269"/>
      <c r="C177" s="354" t="s">
        <v>317</v>
      </c>
      <c r="D177" s="355"/>
      <c r="E177" s="270">
        <v>-2</v>
      </c>
      <c r="F177" s="271"/>
      <c r="G177" s="272"/>
      <c r="H177" s="273"/>
      <c r="I177" s="267"/>
      <c r="J177" s="274"/>
      <c r="K177" s="267"/>
      <c r="M177" s="268">
        <v>-2</v>
      </c>
      <c r="O177" s="256"/>
    </row>
    <row r="178" spans="1:80" ht="20.4">
      <c r="A178" s="257">
        <v>41</v>
      </c>
      <c r="B178" s="258" t="s">
        <v>318</v>
      </c>
      <c r="C178" s="259" t="s">
        <v>319</v>
      </c>
      <c r="D178" s="260" t="s">
        <v>137</v>
      </c>
      <c r="E178" s="261">
        <v>2</v>
      </c>
      <c r="F178" s="261">
        <v>0</v>
      </c>
      <c r="G178" s="262">
        <f>E178*F178</f>
        <v>0</v>
      </c>
      <c r="H178" s="263">
        <v>0.01364</v>
      </c>
      <c r="I178" s="264">
        <f>E178*H178</f>
        <v>0.02728</v>
      </c>
      <c r="J178" s="263">
        <v>0</v>
      </c>
      <c r="K178" s="264">
        <f>E178*J178</f>
        <v>0</v>
      </c>
      <c r="O178" s="256">
        <v>2</v>
      </c>
      <c r="AA178" s="229">
        <v>1</v>
      </c>
      <c r="AB178" s="229">
        <v>1</v>
      </c>
      <c r="AC178" s="229">
        <v>1</v>
      </c>
      <c r="AZ178" s="229">
        <v>1</v>
      </c>
      <c r="BA178" s="229">
        <f>IF(AZ178=1,G178,0)</f>
        <v>0</v>
      </c>
      <c r="BB178" s="229">
        <f>IF(AZ178=2,G178,0)</f>
        <v>0</v>
      </c>
      <c r="BC178" s="229">
        <f>IF(AZ178=3,G178,0)</f>
        <v>0</v>
      </c>
      <c r="BD178" s="229">
        <f>IF(AZ178=4,G178,0)</f>
        <v>0</v>
      </c>
      <c r="BE178" s="229">
        <f>IF(AZ178=5,G178,0)</f>
        <v>0</v>
      </c>
      <c r="CA178" s="256">
        <v>1</v>
      </c>
      <c r="CB178" s="256">
        <v>1</v>
      </c>
    </row>
    <row r="179" spans="1:15" ht="12.75">
      <c r="A179" s="265"/>
      <c r="B179" s="269"/>
      <c r="C179" s="354" t="s">
        <v>320</v>
      </c>
      <c r="D179" s="355"/>
      <c r="E179" s="270">
        <v>2</v>
      </c>
      <c r="F179" s="271"/>
      <c r="G179" s="272"/>
      <c r="H179" s="273"/>
      <c r="I179" s="267"/>
      <c r="J179" s="274"/>
      <c r="K179" s="267"/>
      <c r="M179" s="268" t="s">
        <v>320</v>
      </c>
      <c r="O179" s="256"/>
    </row>
    <row r="180" spans="1:80" ht="20.4">
      <c r="A180" s="257">
        <v>42</v>
      </c>
      <c r="B180" s="258" t="s">
        <v>321</v>
      </c>
      <c r="C180" s="259" t="s">
        <v>322</v>
      </c>
      <c r="D180" s="260" t="s">
        <v>137</v>
      </c>
      <c r="E180" s="261">
        <v>52.92</v>
      </c>
      <c r="F180" s="261">
        <v>0</v>
      </c>
      <c r="G180" s="262">
        <f>E180*F180</f>
        <v>0</v>
      </c>
      <c r="H180" s="263">
        <v>0.01468</v>
      </c>
      <c r="I180" s="264">
        <f>E180*H180</f>
        <v>0.7768656</v>
      </c>
      <c r="J180" s="263">
        <v>0</v>
      </c>
      <c r="K180" s="264">
        <f>E180*J180</f>
        <v>0</v>
      </c>
      <c r="O180" s="256">
        <v>2</v>
      </c>
      <c r="AA180" s="229">
        <v>1</v>
      </c>
      <c r="AB180" s="229">
        <v>1</v>
      </c>
      <c r="AC180" s="229">
        <v>1</v>
      </c>
      <c r="AZ180" s="229">
        <v>1</v>
      </c>
      <c r="BA180" s="229">
        <f>IF(AZ180=1,G180,0)</f>
        <v>0</v>
      </c>
      <c r="BB180" s="229">
        <f>IF(AZ180=2,G180,0)</f>
        <v>0</v>
      </c>
      <c r="BC180" s="229">
        <f>IF(AZ180=3,G180,0)</f>
        <v>0</v>
      </c>
      <c r="BD180" s="229">
        <f>IF(AZ180=4,G180,0)</f>
        <v>0</v>
      </c>
      <c r="BE180" s="229">
        <f>IF(AZ180=5,G180,0)</f>
        <v>0</v>
      </c>
      <c r="CA180" s="256">
        <v>1</v>
      </c>
      <c r="CB180" s="256">
        <v>1</v>
      </c>
    </row>
    <row r="181" spans="1:15" ht="12.75">
      <c r="A181" s="265"/>
      <c r="B181" s="269"/>
      <c r="C181" s="354" t="s">
        <v>323</v>
      </c>
      <c r="D181" s="355"/>
      <c r="E181" s="270">
        <v>3.36</v>
      </c>
      <c r="F181" s="271"/>
      <c r="G181" s="272"/>
      <c r="H181" s="273"/>
      <c r="I181" s="267"/>
      <c r="J181" s="274"/>
      <c r="K181" s="267"/>
      <c r="M181" s="268" t="s">
        <v>323</v>
      </c>
      <c r="O181" s="256"/>
    </row>
    <row r="182" spans="1:15" ht="12.75">
      <c r="A182" s="265"/>
      <c r="B182" s="269"/>
      <c r="C182" s="354" t="s">
        <v>324</v>
      </c>
      <c r="D182" s="355"/>
      <c r="E182" s="270">
        <v>17.1</v>
      </c>
      <c r="F182" s="271"/>
      <c r="G182" s="272"/>
      <c r="H182" s="273"/>
      <c r="I182" s="267"/>
      <c r="J182" s="274"/>
      <c r="K182" s="267"/>
      <c r="M182" s="268" t="s">
        <v>324</v>
      </c>
      <c r="O182" s="256"/>
    </row>
    <row r="183" spans="1:15" ht="12.75">
      <c r="A183" s="265"/>
      <c r="B183" s="269"/>
      <c r="C183" s="354" t="s">
        <v>325</v>
      </c>
      <c r="D183" s="355"/>
      <c r="E183" s="270">
        <v>36.54</v>
      </c>
      <c r="F183" s="271"/>
      <c r="G183" s="272"/>
      <c r="H183" s="273"/>
      <c r="I183" s="267"/>
      <c r="J183" s="274"/>
      <c r="K183" s="267"/>
      <c r="M183" s="268" t="s">
        <v>325</v>
      </c>
      <c r="O183" s="256"/>
    </row>
    <row r="184" spans="1:15" ht="12.75">
      <c r="A184" s="265"/>
      <c r="B184" s="269"/>
      <c r="C184" s="354" t="s">
        <v>326</v>
      </c>
      <c r="D184" s="355"/>
      <c r="E184" s="270">
        <v>-4.08</v>
      </c>
      <c r="F184" s="271"/>
      <c r="G184" s="272"/>
      <c r="H184" s="273"/>
      <c r="I184" s="267"/>
      <c r="J184" s="274"/>
      <c r="K184" s="267"/>
      <c r="M184" s="268" t="s">
        <v>326</v>
      </c>
      <c r="O184" s="256"/>
    </row>
    <row r="185" spans="1:80" ht="20.4">
      <c r="A185" s="257">
        <v>43</v>
      </c>
      <c r="B185" s="258" t="s">
        <v>327</v>
      </c>
      <c r="C185" s="259" t="s">
        <v>328</v>
      </c>
      <c r="D185" s="260" t="s">
        <v>137</v>
      </c>
      <c r="E185" s="261">
        <v>4.08</v>
      </c>
      <c r="F185" s="261">
        <v>0</v>
      </c>
      <c r="G185" s="262">
        <f>E185*F185</f>
        <v>0</v>
      </c>
      <c r="H185" s="263">
        <v>0.01468</v>
      </c>
      <c r="I185" s="264">
        <f>E185*H185</f>
        <v>0.0598944</v>
      </c>
      <c r="J185" s="263">
        <v>0</v>
      </c>
      <c r="K185" s="264">
        <f>E185*J185</f>
        <v>0</v>
      </c>
      <c r="O185" s="256">
        <v>2</v>
      </c>
      <c r="AA185" s="229">
        <v>1</v>
      </c>
      <c r="AB185" s="229">
        <v>1</v>
      </c>
      <c r="AC185" s="229">
        <v>1</v>
      </c>
      <c r="AZ185" s="229">
        <v>1</v>
      </c>
      <c r="BA185" s="229">
        <f>IF(AZ185=1,G185,0)</f>
        <v>0</v>
      </c>
      <c r="BB185" s="229">
        <f>IF(AZ185=2,G185,0)</f>
        <v>0</v>
      </c>
      <c r="BC185" s="229">
        <f>IF(AZ185=3,G185,0)</f>
        <v>0</v>
      </c>
      <c r="BD185" s="229">
        <f>IF(AZ185=4,G185,0)</f>
        <v>0</v>
      </c>
      <c r="BE185" s="229">
        <f>IF(AZ185=5,G185,0)</f>
        <v>0</v>
      </c>
      <c r="CA185" s="256">
        <v>1</v>
      </c>
      <c r="CB185" s="256">
        <v>1</v>
      </c>
    </row>
    <row r="186" spans="1:15" ht="12.75">
      <c r="A186" s="265"/>
      <c r="B186" s="269"/>
      <c r="C186" s="354" t="s">
        <v>329</v>
      </c>
      <c r="D186" s="355"/>
      <c r="E186" s="270">
        <v>4.08</v>
      </c>
      <c r="F186" s="271"/>
      <c r="G186" s="272"/>
      <c r="H186" s="273"/>
      <c r="I186" s="267"/>
      <c r="J186" s="274"/>
      <c r="K186" s="267"/>
      <c r="M186" s="268" t="s">
        <v>329</v>
      </c>
      <c r="O186" s="256"/>
    </row>
    <row r="187" spans="1:80" ht="12.75">
      <c r="A187" s="257">
        <v>44</v>
      </c>
      <c r="B187" s="258" t="s">
        <v>330</v>
      </c>
      <c r="C187" s="259" t="s">
        <v>331</v>
      </c>
      <c r="D187" s="260" t="s">
        <v>195</v>
      </c>
      <c r="E187" s="261">
        <v>9</v>
      </c>
      <c r="F187" s="261">
        <v>0</v>
      </c>
      <c r="G187" s="262">
        <f>E187*F187</f>
        <v>0</v>
      </c>
      <c r="H187" s="263">
        <v>0</v>
      </c>
      <c r="I187" s="264">
        <f>E187*H187</f>
        <v>0</v>
      </c>
      <c r="J187" s="263">
        <v>0</v>
      </c>
      <c r="K187" s="264">
        <f>E187*J187</f>
        <v>0</v>
      </c>
      <c r="O187" s="256">
        <v>2</v>
      </c>
      <c r="AA187" s="229">
        <v>1</v>
      </c>
      <c r="AB187" s="229">
        <v>1</v>
      </c>
      <c r="AC187" s="229">
        <v>1</v>
      </c>
      <c r="AZ187" s="229">
        <v>1</v>
      </c>
      <c r="BA187" s="229">
        <f>IF(AZ187=1,G187,0)</f>
        <v>0</v>
      </c>
      <c r="BB187" s="229">
        <f>IF(AZ187=2,G187,0)</f>
        <v>0</v>
      </c>
      <c r="BC187" s="229">
        <f>IF(AZ187=3,G187,0)</f>
        <v>0</v>
      </c>
      <c r="BD187" s="229">
        <f>IF(AZ187=4,G187,0)</f>
        <v>0</v>
      </c>
      <c r="BE187" s="229">
        <f>IF(AZ187=5,G187,0)</f>
        <v>0</v>
      </c>
      <c r="CA187" s="256">
        <v>1</v>
      </c>
      <c r="CB187" s="256">
        <v>1</v>
      </c>
    </row>
    <row r="188" spans="1:15" ht="12.75">
      <c r="A188" s="265"/>
      <c r="B188" s="269"/>
      <c r="C188" s="354" t="s">
        <v>332</v>
      </c>
      <c r="D188" s="355"/>
      <c r="E188" s="270">
        <v>9</v>
      </c>
      <c r="F188" s="271"/>
      <c r="G188" s="272"/>
      <c r="H188" s="273"/>
      <c r="I188" s="267"/>
      <c r="J188" s="274"/>
      <c r="K188" s="267"/>
      <c r="M188" s="268" t="s">
        <v>332</v>
      </c>
      <c r="O188" s="256"/>
    </row>
    <row r="189" spans="1:80" ht="20.4">
      <c r="A189" s="257">
        <v>45</v>
      </c>
      <c r="B189" s="258" t="s">
        <v>333</v>
      </c>
      <c r="C189" s="259" t="s">
        <v>334</v>
      </c>
      <c r="D189" s="260" t="s">
        <v>179</v>
      </c>
      <c r="E189" s="261">
        <v>3.5</v>
      </c>
      <c r="F189" s="261">
        <v>0</v>
      </c>
      <c r="G189" s="262">
        <f>E189*F189</f>
        <v>0</v>
      </c>
      <c r="H189" s="263">
        <v>0.01156</v>
      </c>
      <c r="I189" s="264">
        <f>E189*H189</f>
        <v>0.04046</v>
      </c>
      <c r="J189" s="263">
        <v>0</v>
      </c>
      <c r="K189" s="264">
        <f>E189*J189</f>
        <v>0</v>
      </c>
      <c r="O189" s="256">
        <v>2</v>
      </c>
      <c r="AA189" s="229">
        <v>1</v>
      </c>
      <c r="AB189" s="229">
        <v>1</v>
      </c>
      <c r="AC189" s="229">
        <v>1</v>
      </c>
      <c r="AZ189" s="229">
        <v>1</v>
      </c>
      <c r="BA189" s="229">
        <f>IF(AZ189=1,G189,0)</f>
        <v>0</v>
      </c>
      <c r="BB189" s="229">
        <f>IF(AZ189=2,G189,0)</f>
        <v>0</v>
      </c>
      <c r="BC189" s="229">
        <f>IF(AZ189=3,G189,0)</f>
        <v>0</v>
      </c>
      <c r="BD189" s="229">
        <f>IF(AZ189=4,G189,0)</f>
        <v>0</v>
      </c>
      <c r="BE189" s="229">
        <f>IF(AZ189=5,G189,0)</f>
        <v>0</v>
      </c>
      <c r="CA189" s="256">
        <v>1</v>
      </c>
      <c r="CB189" s="256">
        <v>1</v>
      </c>
    </row>
    <row r="190" spans="1:15" ht="12.75">
      <c r="A190" s="265"/>
      <c r="B190" s="269"/>
      <c r="C190" s="354" t="s">
        <v>335</v>
      </c>
      <c r="D190" s="355"/>
      <c r="E190" s="270">
        <v>3.5</v>
      </c>
      <c r="F190" s="271"/>
      <c r="G190" s="272"/>
      <c r="H190" s="273"/>
      <c r="I190" s="267"/>
      <c r="J190" s="274"/>
      <c r="K190" s="267"/>
      <c r="M190" s="268" t="s">
        <v>335</v>
      </c>
      <c r="O190" s="256"/>
    </row>
    <row r="191" spans="1:80" ht="20.4">
      <c r="A191" s="257">
        <v>46</v>
      </c>
      <c r="B191" s="258" t="s">
        <v>336</v>
      </c>
      <c r="C191" s="259" t="s">
        <v>337</v>
      </c>
      <c r="D191" s="260" t="s">
        <v>179</v>
      </c>
      <c r="E191" s="261">
        <v>5.45</v>
      </c>
      <c r="F191" s="261">
        <v>0</v>
      </c>
      <c r="G191" s="262">
        <f>E191*F191</f>
        <v>0</v>
      </c>
      <c r="H191" s="263">
        <v>0.01716</v>
      </c>
      <c r="I191" s="264">
        <f>E191*H191</f>
        <v>0.09352200000000001</v>
      </c>
      <c r="J191" s="263">
        <v>0</v>
      </c>
      <c r="K191" s="264">
        <f>E191*J191</f>
        <v>0</v>
      </c>
      <c r="O191" s="256">
        <v>2</v>
      </c>
      <c r="AA191" s="229">
        <v>1</v>
      </c>
      <c r="AB191" s="229">
        <v>1</v>
      </c>
      <c r="AC191" s="229">
        <v>1</v>
      </c>
      <c r="AZ191" s="229">
        <v>1</v>
      </c>
      <c r="BA191" s="229">
        <f>IF(AZ191=1,G191,0)</f>
        <v>0</v>
      </c>
      <c r="BB191" s="229">
        <f>IF(AZ191=2,G191,0)</f>
        <v>0</v>
      </c>
      <c r="BC191" s="229">
        <f>IF(AZ191=3,G191,0)</f>
        <v>0</v>
      </c>
      <c r="BD191" s="229">
        <f>IF(AZ191=4,G191,0)</f>
        <v>0</v>
      </c>
      <c r="BE191" s="229">
        <f>IF(AZ191=5,G191,0)</f>
        <v>0</v>
      </c>
      <c r="CA191" s="256">
        <v>1</v>
      </c>
      <c r="CB191" s="256">
        <v>1</v>
      </c>
    </row>
    <row r="192" spans="1:15" ht="12.75">
      <c r="A192" s="265"/>
      <c r="B192" s="269"/>
      <c r="C192" s="354" t="s">
        <v>338</v>
      </c>
      <c r="D192" s="355"/>
      <c r="E192" s="270">
        <v>0</v>
      </c>
      <c r="F192" s="271"/>
      <c r="G192" s="272"/>
      <c r="H192" s="273"/>
      <c r="I192" s="267"/>
      <c r="J192" s="274"/>
      <c r="K192" s="267"/>
      <c r="M192" s="268" t="s">
        <v>338</v>
      </c>
      <c r="O192" s="256"/>
    </row>
    <row r="193" spans="1:15" ht="12.75">
      <c r="A193" s="265"/>
      <c r="B193" s="269"/>
      <c r="C193" s="354" t="s">
        <v>339</v>
      </c>
      <c r="D193" s="355"/>
      <c r="E193" s="270">
        <v>2.45</v>
      </c>
      <c r="F193" s="271"/>
      <c r="G193" s="272"/>
      <c r="H193" s="273"/>
      <c r="I193" s="267"/>
      <c r="J193" s="274"/>
      <c r="K193" s="267"/>
      <c r="M193" s="268" t="s">
        <v>339</v>
      </c>
      <c r="O193" s="256"/>
    </row>
    <row r="194" spans="1:15" ht="12.75">
      <c r="A194" s="265"/>
      <c r="B194" s="269"/>
      <c r="C194" s="354" t="s">
        <v>190</v>
      </c>
      <c r="D194" s="355"/>
      <c r="E194" s="270">
        <v>3</v>
      </c>
      <c r="F194" s="271"/>
      <c r="G194" s="272"/>
      <c r="H194" s="273"/>
      <c r="I194" s="267"/>
      <c r="J194" s="274"/>
      <c r="K194" s="267"/>
      <c r="M194" s="268">
        <v>3</v>
      </c>
      <c r="O194" s="256"/>
    </row>
    <row r="195" spans="1:80" ht="12.75">
      <c r="A195" s="257">
        <v>47</v>
      </c>
      <c r="B195" s="258" t="s">
        <v>340</v>
      </c>
      <c r="C195" s="259" t="s">
        <v>341</v>
      </c>
      <c r="D195" s="260" t="s">
        <v>179</v>
      </c>
      <c r="E195" s="261">
        <v>57.19</v>
      </c>
      <c r="F195" s="261">
        <v>0</v>
      </c>
      <c r="G195" s="262">
        <f>E195*F195</f>
        <v>0</v>
      </c>
      <c r="H195" s="263">
        <v>8E-05</v>
      </c>
      <c r="I195" s="264">
        <f>E195*H195</f>
        <v>0.004575200000000001</v>
      </c>
      <c r="J195" s="263">
        <v>0</v>
      </c>
      <c r="K195" s="264">
        <f>E195*J195</f>
        <v>0</v>
      </c>
      <c r="O195" s="256">
        <v>2</v>
      </c>
      <c r="AA195" s="229">
        <v>1</v>
      </c>
      <c r="AB195" s="229">
        <v>1</v>
      </c>
      <c r="AC195" s="229">
        <v>1</v>
      </c>
      <c r="AZ195" s="229">
        <v>1</v>
      </c>
      <c r="BA195" s="229">
        <f>IF(AZ195=1,G195,0)</f>
        <v>0</v>
      </c>
      <c r="BB195" s="229">
        <f>IF(AZ195=2,G195,0)</f>
        <v>0</v>
      </c>
      <c r="BC195" s="229">
        <f>IF(AZ195=3,G195,0)</f>
        <v>0</v>
      </c>
      <c r="BD195" s="229">
        <f>IF(AZ195=4,G195,0)</f>
        <v>0</v>
      </c>
      <c r="BE195" s="229">
        <f>IF(AZ195=5,G195,0)</f>
        <v>0</v>
      </c>
      <c r="CA195" s="256">
        <v>1</v>
      </c>
      <c r="CB195" s="256">
        <v>1</v>
      </c>
    </row>
    <row r="196" spans="1:15" ht="12.75">
      <c r="A196" s="265"/>
      <c r="B196" s="269"/>
      <c r="C196" s="354" t="s">
        <v>157</v>
      </c>
      <c r="D196" s="355"/>
      <c r="E196" s="270">
        <v>0</v>
      </c>
      <c r="F196" s="271"/>
      <c r="G196" s="272"/>
      <c r="H196" s="273"/>
      <c r="I196" s="267"/>
      <c r="J196" s="274"/>
      <c r="K196" s="267"/>
      <c r="M196" s="268" t="s">
        <v>157</v>
      </c>
      <c r="O196" s="256"/>
    </row>
    <row r="197" spans="1:15" ht="12.75">
      <c r="A197" s="265"/>
      <c r="B197" s="269"/>
      <c r="C197" s="354" t="s">
        <v>342</v>
      </c>
      <c r="D197" s="355"/>
      <c r="E197" s="270">
        <v>2.4</v>
      </c>
      <c r="F197" s="271"/>
      <c r="G197" s="272"/>
      <c r="H197" s="273"/>
      <c r="I197" s="267"/>
      <c r="J197" s="274"/>
      <c r="K197" s="267"/>
      <c r="M197" s="268" t="s">
        <v>342</v>
      </c>
      <c r="O197" s="256"/>
    </row>
    <row r="198" spans="1:15" ht="12.75">
      <c r="A198" s="265"/>
      <c r="B198" s="269"/>
      <c r="C198" s="354" t="s">
        <v>343</v>
      </c>
      <c r="D198" s="355"/>
      <c r="E198" s="270">
        <v>1.4</v>
      </c>
      <c r="F198" s="271"/>
      <c r="G198" s="272"/>
      <c r="H198" s="273"/>
      <c r="I198" s="267"/>
      <c r="J198" s="274"/>
      <c r="K198" s="267"/>
      <c r="M198" s="268" t="s">
        <v>343</v>
      </c>
      <c r="O198" s="256"/>
    </row>
    <row r="199" spans="1:15" ht="12.75">
      <c r="A199" s="265"/>
      <c r="B199" s="269"/>
      <c r="C199" s="354" t="s">
        <v>344</v>
      </c>
      <c r="D199" s="355"/>
      <c r="E199" s="270">
        <v>2.2</v>
      </c>
      <c r="F199" s="271"/>
      <c r="G199" s="272"/>
      <c r="H199" s="273"/>
      <c r="I199" s="267"/>
      <c r="J199" s="274"/>
      <c r="K199" s="267"/>
      <c r="M199" s="268" t="s">
        <v>344</v>
      </c>
      <c r="O199" s="256"/>
    </row>
    <row r="200" spans="1:15" ht="12.75">
      <c r="A200" s="265"/>
      <c r="B200" s="269"/>
      <c r="C200" s="354" t="s">
        <v>345</v>
      </c>
      <c r="D200" s="355"/>
      <c r="E200" s="270">
        <v>1.1</v>
      </c>
      <c r="F200" s="271"/>
      <c r="G200" s="272"/>
      <c r="H200" s="273"/>
      <c r="I200" s="267"/>
      <c r="J200" s="274"/>
      <c r="K200" s="267"/>
      <c r="M200" s="268" t="s">
        <v>345</v>
      </c>
      <c r="O200" s="256"/>
    </row>
    <row r="201" spans="1:15" ht="12.75">
      <c r="A201" s="265"/>
      <c r="B201" s="269"/>
      <c r="C201" s="354" t="s">
        <v>200</v>
      </c>
      <c r="D201" s="355"/>
      <c r="E201" s="270">
        <v>0</v>
      </c>
      <c r="F201" s="271"/>
      <c r="G201" s="272"/>
      <c r="H201" s="273"/>
      <c r="I201" s="267"/>
      <c r="J201" s="274"/>
      <c r="K201" s="267"/>
      <c r="M201" s="268" t="s">
        <v>200</v>
      </c>
      <c r="O201" s="256"/>
    </row>
    <row r="202" spans="1:15" ht="12.75">
      <c r="A202" s="265"/>
      <c r="B202" s="269"/>
      <c r="C202" s="354" t="s">
        <v>346</v>
      </c>
      <c r="D202" s="355"/>
      <c r="E202" s="270">
        <v>11.34</v>
      </c>
      <c r="F202" s="271"/>
      <c r="G202" s="272"/>
      <c r="H202" s="273"/>
      <c r="I202" s="267"/>
      <c r="J202" s="274"/>
      <c r="K202" s="267"/>
      <c r="M202" s="268" t="s">
        <v>346</v>
      </c>
      <c r="O202" s="256"/>
    </row>
    <row r="203" spans="1:15" ht="12.75">
      <c r="A203" s="265"/>
      <c r="B203" s="269"/>
      <c r="C203" s="354" t="s">
        <v>347</v>
      </c>
      <c r="D203" s="355"/>
      <c r="E203" s="270">
        <v>10.9</v>
      </c>
      <c r="F203" s="271"/>
      <c r="G203" s="272"/>
      <c r="H203" s="273"/>
      <c r="I203" s="267"/>
      <c r="J203" s="274"/>
      <c r="K203" s="267"/>
      <c r="M203" s="268" t="s">
        <v>347</v>
      </c>
      <c r="O203" s="256"/>
    </row>
    <row r="204" spans="1:15" ht="12.75">
      <c r="A204" s="265"/>
      <c r="B204" s="269"/>
      <c r="C204" s="354" t="s">
        <v>206</v>
      </c>
      <c r="D204" s="355"/>
      <c r="E204" s="270">
        <v>0</v>
      </c>
      <c r="F204" s="271"/>
      <c r="G204" s="272"/>
      <c r="H204" s="273"/>
      <c r="I204" s="267"/>
      <c r="J204" s="274"/>
      <c r="K204" s="267"/>
      <c r="M204" s="268" t="s">
        <v>206</v>
      </c>
      <c r="O204" s="256"/>
    </row>
    <row r="205" spans="1:15" ht="12.75">
      <c r="A205" s="265"/>
      <c r="B205" s="269"/>
      <c r="C205" s="354" t="s">
        <v>348</v>
      </c>
      <c r="D205" s="355"/>
      <c r="E205" s="270">
        <v>4.9</v>
      </c>
      <c r="F205" s="271"/>
      <c r="G205" s="272"/>
      <c r="H205" s="273"/>
      <c r="I205" s="267"/>
      <c r="J205" s="274"/>
      <c r="K205" s="267"/>
      <c r="M205" s="268" t="s">
        <v>348</v>
      </c>
      <c r="O205" s="256"/>
    </row>
    <row r="206" spans="1:15" ht="12.75">
      <c r="A206" s="265"/>
      <c r="B206" s="269"/>
      <c r="C206" s="354" t="s">
        <v>349</v>
      </c>
      <c r="D206" s="355"/>
      <c r="E206" s="270">
        <v>7.2</v>
      </c>
      <c r="F206" s="271"/>
      <c r="G206" s="272"/>
      <c r="H206" s="273"/>
      <c r="I206" s="267"/>
      <c r="J206" s="274"/>
      <c r="K206" s="267"/>
      <c r="M206" s="268" t="s">
        <v>349</v>
      </c>
      <c r="O206" s="256"/>
    </row>
    <row r="207" spans="1:15" ht="12.75">
      <c r="A207" s="265"/>
      <c r="B207" s="269"/>
      <c r="C207" s="354" t="s">
        <v>350</v>
      </c>
      <c r="D207" s="355"/>
      <c r="E207" s="270">
        <v>2.7</v>
      </c>
      <c r="F207" s="271"/>
      <c r="G207" s="272"/>
      <c r="H207" s="273"/>
      <c r="I207" s="267"/>
      <c r="J207" s="274"/>
      <c r="K207" s="267"/>
      <c r="M207" s="268" t="s">
        <v>350</v>
      </c>
      <c r="O207" s="256"/>
    </row>
    <row r="208" spans="1:15" ht="12.75">
      <c r="A208" s="265"/>
      <c r="B208" s="269"/>
      <c r="C208" s="354" t="s">
        <v>351</v>
      </c>
      <c r="D208" s="355"/>
      <c r="E208" s="270">
        <v>6.35</v>
      </c>
      <c r="F208" s="271"/>
      <c r="G208" s="272"/>
      <c r="H208" s="273"/>
      <c r="I208" s="267"/>
      <c r="J208" s="274"/>
      <c r="K208" s="267"/>
      <c r="M208" s="268" t="s">
        <v>351</v>
      </c>
      <c r="O208" s="256"/>
    </row>
    <row r="209" spans="1:15" ht="12.75">
      <c r="A209" s="265"/>
      <c r="B209" s="269"/>
      <c r="C209" s="354" t="s">
        <v>200</v>
      </c>
      <c r="D209" s="355"/>
      <c r="E209" s="270">
        <v>0</v>
      </c>
      <c r="F209" s="271"/>
      <c r="G209" s="272"/>
      <c r="H209" s="273"/>
      <c r="I209" s="267"/>
      <c r="J209" s="274"/>
      <c r="K209" s="267"/>
      <c r="M209" s="268" t="s">
        <v>200</v>
      </c>
      <c r="O209" s="256"/>
    </row>
    <row r="210" spans="1:15" ht="12.75">
      <c r="A210" s="265"/>
      <c r="B210" s="269"/>
      <c r="C210" s="354" t="s">
        <v>352</v>
      </c>
      <c r="D210" s="355"/>
      <c r="E210" s="270">
        <v>4.7</v>
      </c>
      <c r="F210" s="271"/>
      <c r="G210" s="272"/>
      <c r="H210" s="273"/>
      <c r="I210" s="267"/>
      <c r="J210" s="274"/>
      <c r="K210" s="267"/>
      <c r="M210" s="268" t="s">
        <v>352</v>
      </c>
      <c r="O210" s="256"/>
    </row>
    <row r="211" spans="1:15" ht="12.75">
      <c r="A211" s="265"/>
      <c r="B211" s="269"/>
      <c r="C211" s="354" t="s">
        <v>353</v>
      </c>
      <c r="D211" s="355"/>
      <c r="E211" s="270">
        <v>2</v>
      </c>
      <c r="F211" s="271"/>
      <c r="G211" s="272"/>
      <c r="H211" s="273"/>
      <c r="I211" s="267"/>
      <c r="J211" s="274"/>
      <c r="K211" s="267"/>
      <c r="M211" s="295">
        <v>4.293055555555555</v>
      </c>
      <c r="O211" s="256"/>
    </row>
    <row r="212" spans="1:80" ht="12.75">
      <c r="A212" s="257">
        <v>48</v>
      </c>
      <c r="B212" s="258" t="s">
        <v>354</v>
      </c>
      <c r="C212" s="259" t="s">
        <v>355</v>
      </c>
      <c r="D212" s="260" t="s">
        <v>179</v>
      </c>
      <c r="E212" s="261">
        <v>91.6</v>
      </c>
      <c r="F212" s="261">
        <v>0</v>
      </c>
      <c r="G212" s="262">
        <f>E212*F212</f>
        <v>0</v>
      </c>
      <c r="H212" s="263">
        <v>0.00102</v>
      </c>
      <c r="I212" s="264">
        <f>E212*H212</f>
        <v>0.093432</v>
      </c>
      <c r="J212" s="263">
        <v>0</v>
      </c>
      <c r="K212" s="264">
        <f>E212*J212</f>
        <v>0</v>
      </c>
      <c r="O212" s="256">
        <v>2</v>
      </c>
      <c r="AA212" s="229">
        <v>1</v>
      </c>
      <c r="AB212" s="229">
        <v>1</v>
      </c>
      <c r="AC212" s="229">
        <v>1</v>
      </c>
      <c r="AZ212" s="229">
        <v>1</v>
      </c>
      <c r="BA212" s="229">
        <f>IF(AZ212=1,G212,0)</f>
        <v>0</v>
      </c>
      <c r="BB212" s="229">
        <f>IF(AZ212=2,G212,0)</f>
        <v>0</v>
      </c>
      <c r="BC212" s="229">
        <f>IF(AZ212=3,G212,0)</f>
        <v>0</v>
      </c>
      <c r="BD212" s="229">
        <f>IF(AZ212=4,G212,0)</f>
        <v>0</v>
      </c>
      <c r="BE212" s="229">
        <f>IF(AZ212=5,G212,0)</f>
        <v>0</v>
      </c>
      <c r="CA212" s="256">
        <v>1</v>
      </c>
      <c r="CB212" s="256">
        <v>1</v>
      </c>
    </row>
    <row r="213" spans="1:15" ht="12.75">
      <c r="A213" s="265"/>
      <c r="B213" s="269"/>
      <c r="C213" s="354" t="s">
        <v>356</v>
      </c>
      <c r="D213" s="355"/>
      <c r="E213" s="270">
        <v>18.3</v>
      </c>
      <c r="F213" s="271"/>
      <c r="G213" s="272"/>
      <c r="H213" s="273"/>
      <c r="I213" s="267"/>
      <c r="J213" s="274"/>
      <c r="K213" s="267"/>
      <c r="M213" s="268" t="s">
        <v>356</v>
      </c>
      <c r="O213" s="256"/>
    </row>
    <row r="214" spans="1:15" ht="12.75">
      <c r="A214" s="265"/>
      <c r="B214" s="269"/>
      <c r="C214" s="354" t="s">
        <v>357</v>
      </c>
      <c r="D214" s="355"/>
      <c r="E214" s="270">
        <v>40.3</v>
      </c>
      <c r="F214" s="271"/>
      <c r="G214" s="272"/>
      <c r="H214" s="273"/>
      <c r="I214" s="267"/>
      <c r="J214" s="274"/>
      <c r="K214" s="267"/>
      <c r="M214" s="268" t="s">
        <v>357</v>
      </c>
      <c r="O214" s="256"/>
    </row>
    <row r="215" spans="1:15" ht="12.75">
      <c r="A215" s="265"/>
      <c r="B215" s="269"/>
      <c r="C215" s="354" t="s">
        <v>358</v>
      </c>
      <c r="D215" s="355"/>
      <c r="E215" s="270">
        <v>33</v>
      </c>
      <c r="F215" s="271"/>
      <c r="G215" s="272"/>
      <c r="H215" s="273"/>
      <c r="I215" s="267"/>
      <c r="J215" s="274"/>
      <c r="K215" s="267"/>
      <c r="M215" s="268" t="s">
        <v>358</v>
      </c>
      <c r="O215" s="256"/>
    </row>
    <row r="216" spans="1:80" ht="12.75">
      <c r="A216" s="257">
        <v>49</v>
      </c>
      <c r="B216" s="258" t="s">
        <v>359</v>
      </c>
      <c r="C216" s="259" t="s">
        <v>360</v>
      </c>
      <c r="D216" s="260" t="s">
        <v>137</v>
      </c>
      <c r="E216" s="261">
        <v>4.16</v>
      </c>
      <c r="F216" s="261">
        <v>0</v>
      </c>
      <c r="G216" s="262">
        <f>E216*F216</f>
        <v>0</v>
      </c>
      <c r="H216" s="263">
        <v>0.15568</v>
      </c>
      <c r="I216" s="264">
        <f>E216*H216</f>
        <v>0.6476288000000001</v>
      </c>
      <c r="J216" s="263">
        <v>0</v>
      </c>
      <c r="K216" s="264">
        <f>E216*J216</f>
        <v>0</v>
      </c>
      <c r="O216" s="256">
        <v>2</v>
      </c>
      <c r="AA216" s="229">
        <v>1</v>
      </c>
      <c r="AB216" s="229">
        <v>1</v>
      </c>
      <c r="AC216" s="229">
        <v>1</v>
      </c>
      <c r="AZ216" s="229">
        <v>1</v>
      </c>
      <c r="BA216" s="229">
        <f>IF(AZ216=1,G216,0)</f>
        <v>0</v>
      </c>
      <c r="BB216" s="229">
        <f>IF(AZ216=2,G216,0)</f>
        <v>0</v>
      </c>
      <c r="BC216" s="229">
        <f>IF(AZ216=3,G216,0)</f>
        <v>0</v>
      </c>
      <c r="BD216" s="229">
        <f>IF(AZ216=4,G216,0)</f>
        <v>0</v>
      </c>
      <c r="BE216" s="229">
        <f>IF(AZ216=5,G216,0)</f>
        <v>0</v>
      </c>
      <c r="CA216" s="256">
        <v>1</v>
      </c>
      <c r="CB216" s="256">
        <v>1</v>
      </c>
    </row>
    <row r="217" spans="1:15" ht="12.75">
      <c r="A217" s="265"/>
      <c r="B217" s="269"/>
      <c r="C217" s="354" t="s">
        <v>361</v>
      </c>
      <c r="D217" s="355"/>
      <c r="E217" s="270">
        <v>0</v>
      </c>
      <c r="F217" s="271"/>
      <c r="G217" s="272"/>
      <c r="H217" s="273"/>
      <c r="I217" s="267"/>
      <c r="J217" s="274"/>
      <c r="K217" s="267"/>
      <c r="M217" s="268" t="s">
        <v>361</v>
      </c>
      <c r="O217" s="256"/>
    </row>
    <row r="218" spans="1:15" ht="12.75">
      <c r="A218" s="265"/>
      <c r="B218" s="269"/>
      <c r="C218" s="354" t="s">
        <v>362</v>
      </c>
      <c r="D218" s="355"/>
      <c r="E218" s="270">
        <v>1.44</v>
      </c>
      <c r="F218" s="271"/>
      <c r="G218" s="272"/>
      <c r="H218" s="273"/>
      <c r="I218" s="267"/>
      <c r="J218" s="274"/>
      <c r="K218" s="267"/>
      <c r="M218" s="268" t="s">
        <v>362</v>
      </c>
      <c r="O218" s="256"/>
    </row>
    <row r="219" spans="1:15" ht="12.75">
      <c r="A219" s="265"/>
      <c r="B219" s="269"/>
      <c r="C219" s="354" t="s">
        <v>363</v>
      </c>
      <c r="D219" s="355"/>
      <c r="E219" s="270">
        <v>2.08</v>
      </c>
      <c r="F219" s="271"/>
      <c r="G219" s="272"/>
      <c r="H219" s="273"/>
      <c r="I219" s="267"/>
      <c r="J219" s="274"/>
      <c r="K219" s="267"/>
      <c r="M219" s="268" t="s">
        <v>363</v>
      </c>
      <c r="O219" s="256"/>
    </row>
    <row r="220" spans="1:15" ht="12.75">
      <c r="A220" s="265"/>
      <c r="B220" s="269"/>
      <c r="C220" s="354" t="s">
        <v>364</v>
      </c>
      <c r="D220" s="355"/>
      <c r="E220" s="270">
        <v>0.64</v>
      </c>
      <c r="F220" s="271"/>
      <c r="G220" s="272"/>
      <c r="H220" s="273"/>
      <c r="I220" s="267"/>
      <c r="J220" s="274"/>
      <c r="K220" s="267"/>
      <c r="M220" s="268" t="s">
        <v>364</v>
      </c>
      <c r="O220" s="256"/>
    </row>
    <row r="221" spans="1:80" ht="12.75">
      <c r="A221" s="257">
        <v>50</v>
      </c>
      <c r="B221" s="258" t="s">
        <v>365</v>
      </c>
      <c r="C221" s="259" t="s">
        <v>366</v>
      </c>
      <c r="D221" s="260" t="s">
        <v>137</v>
      </c>
      <c r="E221" s="261">
        <v>7.82</v>
      </c>
      <c r="F221" s="261">
        <v>0</v>
      </c>
      <c r="G221" s="262">
        <f>E221*F221</f>
        <v>0</v>
      </c>
      <c r="H221" s="263">
        <v>0.18324</v>
      </c>
      <c r="I221" s="264">
        <f>E221*H221</f>
        <v>1.4329368</v>
      </c>
      <c r="J221" s="263">
        <v>0</v>
      </c>
      <c r="K221" s="264">
        <f>E221*J221</f>
        <v>0</v>
      </c>
      <c r="O221" s="256">
        <v>2</v>
      </c>
      <c r="AA221" s="229">
        <v>1</v>
      </c>
      <c r="AB221" s="229">
        <v>1</v>
      </c>
      <c r="AC221" s="229">
        <v>1</v>
      </c>
      <c r="AZ221" s="229">
        <v>1</v>
      </c>
      <c r="BA221" s="229">
        <f>IF(AZ221=1,G221,0)</f>
        <v>0</v>
      </c>
      <c r="BB221" s="229">
        <f>IF(AZ221=2,G221,0)</f>
        <v>0</v>
      </c>
      <c r="BC221" s="229">
        <f>IF(AZ221=3,G221,0)</f>
        <v>0</v>
      </c>
      <c r="BD221" s="229">
        <f>IF(AZ221=4,G221,0)</f>
        <v>0</v>
      </c>
      <c r="BE221" s="229">
        <f>IF(AZ221=5,G221,0)</f>
        <v>0</v>
      </c>
      <c r="CA221" s="256">
        <v>1</v>
      </c>
      <c r="CB221" s="256">
        <v>1</v>
      </c>
    </row>
    <row r="222" spans="1:15" ht="12.75">
      <c r="A222" s="265"/>
      <c r="B222" s="269"/>
      <c r="C222" s="354" t="s">
        <v>157</v>
      </c>
      <c r="D222" s="355"/>
      <c r="E222" s="270">
        <v>0</v>
      </c>
      <c r="F222" s="271"/>
      <c r="G222" s="272"/>
      <c r="H222" s="273"/>
      <c r="I222" s="267"/>
      <c r="J222" s="274"/>
      <c r="K222" s="267"/>
      <c r="M222" s="268" t="s">
        <v>157</v>
      </c>
      <c r="O222" s="256"/>
    </row>
    <row r="223" spans="1:15" ht="12.75">
      <c r="A223" s="265"/>
      <c r="B223" s="269"/>
      <c r="C223" s="354" t="s">
        <v>367</v>
      </c>
      <c r="D223" s="355"/>
      <c r="E223" s="270">
        <v>0.364</v>
      </c>
      <c r="F223" s="271"/>
      <c r="G223" s="272"/>
      <c r="H223" s="273"/>
      <c r="I223" s="267"/>
      <c r="J223" s="274"/>
      <c r="K223" s="267"/>
      <c r="M223" s="268" t="s">
        <v>367</v>
      </c>
      <c r="O223" s="256"/>
    </row>
    <row r="224" spans="1:15" ht="12.75">
      <c r="A224" s="265"/>
      <c r="B224" s="269"/>
      <c r="C224" s="354" t="s">
        <v>200</v>
      </c>
      <c r="D224" s="355"/>
      <c r="E224" s="270">
        <v>0</v>
      </c>
      <c r="F224" s="271"/>
      <c r="G224" s="272"/>
      <c r="H224" s="273"/>
      <c r="I224" s="267"/>
      <c r="J224" s="274"/>
      <c r="K224" s="267"/>
      <c r="M224" s="268" t="s">
        <v>200</v>
      </c>
      <c r="O224" s="256"/>
    </row>
    <row r="225" spans="1:15" ht="12.75">
      <c r="A225" s="265"/>
      <c r="B225" s="269"/>
      <c r="C225" s="354" t="s">
        <v>368</v>
      </c>
      <c r="D225" s="355"/>
      <c r="E225" s="270">
        <v>1.36</v>
      </c>
      <c r="F225" s="271"/>
      <c r="G225" s="272"/>
      <c r="H225" s="273"/>
      <c r="I225" s="267"/>
      <c r="J225" s="274"/>
      <c r="K225" s="267"/>
      <c r="M225" s="268" t="s">
        <v>368</v>
      </c>
      <c r="O225" s="256"/>
    </row>
    <row r="226" spans="1:15" ht="12.75">
      <c r="A226" s="265"/>
      <c r="B226" s="269"/>
      <c r="C226" s="354" t="s">
        <v>369</v>
      </c>
      <c r="D226" s="355"/>
      <c r="E226" s="270">
        <v>0.784</v>
      </c>
      <c r="F226" s="271"/>
      <c r="G226" s="272"/>
      <c r="H226" s="273"/>
      <c r="I226" s="267"/>
      <c r="J226" s="274"/>
      <c r="K226" s="267"/>
      <c r="M226" s="268" t="s">
        <v>369</v>
      </c>
      <c r="O226" s="256"/>
    </row>
    <row r="227" spans="1:15" ht="12.75">
      <c r="A227" s="265"/>
      <c r="B227" s="269"/>
      <c r="C227" s="354" t="s">
        <v>370</v>
      </c>
      <c r="D227" s="355"/>
      <c r="E227" s="270">
        <v>2.432</v>
      </c>
      <c r="F227" s="271"/>
      <c r="G227" s="272"/>
      <c r="H227" s="273"/>
      <c r="I227" s="267"/>
      <c r="J227" s="274"/>
      <c r="K227" s="267"/>
      <c r="M227" s="268" t="s">
        <v>370</v>
      </c>
      <c r="O227" s="256"/>
    </row>
    <row r="228" spans="1:15" ht="12.75">
      <c r="A228" s="265"/>
      <c r="B228" s="269"/>
      <c r="C228" s="354" t="s">
        <v>371</v>
      </c>
      <c r="D228" s="355"/>
      <c r="E228" s="270">
        <v>0.264</v>
      </c>
      <c r="F228" s="271"/>
      <c r="G228" s="272"/>
      <c r="H228" s="273"/>
      <c r="I228" s="267"/>
      <c r="J228" s="274"/>
      <c r="K228" s="267"/>
      <c r="M228" s="268" t="s">
        <v>371</v>
      </c>
      <c r="O228" s="256"/>
    </row>
    <row r="229" spans="1:15" ht="12.75">
      <c r="A229" s="265"/>
      <c r="B229" s="269"/>
      <c r="C229" s="354" t="s">
        <v>372</v>
      </c>
      <c r="D229" s="355"/>
      <c r="E229" s="270">
        <v>2.616</v>
      </c>
      <c r="F229" s="271"/>
      <c r="G229" s="272"/>
      <c r="H229" s="273"/>
      <c r="I229" s="267"/>
      <c r="J229" s="274"/>
      <c r="K229" s="267"/>
      <c r="M229" s="268" t="s">
        <v>372</v>
      </c>
      <c r="O229" s="256"/>
    </row>
    <row r="230" spans="1:80" ht="12.75">
      <c r="A230" s="257">
        <v>51</v>
      </c>
      <c r="B230" s="258" t="s">
        <v>373</v>
      </c>
      <c r="C230" s="259" t="s">
        <v>374</v>
      </c>
      <c r="D230" s="260" t="s">
        <v>137</v>
      </c>
      <c r="E230" s="261">
        <v>8.16</v>
      </c>
      <c r="F230" s="261">
        <v>0</v>
      </c>
      <c r="G230" s="262">
        <f>E230*F230</f>
        <v>0</v>
      </c>
      <c r="H230" s="263">
        <v>0.29836</v>
      </c>
      <c r="I230" s="264">
        <f>E230*H230</f>
        <v>2.4346176</v>
      </c>
      <c r="J230" s="263">
        <v>0</v>
      </c>
      <c r="K230" s="264">
        <f>E230*J230</f>
        <v>0</v>
      </c>
      <c r="O230" s="256">
        <v>2</v>
      </c>
      <c r="AA230" s="229">
        <v>1</v>
      </c>
      <c r="AB230" s="229">
        <v>1</v>
      </c>
      <c r="AC230" s="229">
        <v>1</v>
      </c>
      <c r="AZ230" s="229">
        <v>1</v>
      </c>
      <c r="BA230" s="229">
        <f>IF(AZ230=1,G230,0)</f>
        <v>0</v>
      </c>
      <c r="BB230" s="229">
        <f>IF(AZ230=2,G230,0)</f>
        <v>0</v>
      </c>
      <c r="BC230" s="229">
        <f>IF(AZ230=3,G230,0)</f>
        <v>0</v>
      </c>
      <c r="BD230" s="229">
        <f>IF(AZ230=4,G230,0)</f>
        <v>0</v>
      </c>
      <c r="BE230" s="229">
        <f>IF(AZ230=5,G230,0)</f>
        <v>0</v>
      </c>
      <c r="CA230" s="256">
        <v>1</v>
      </c>
      <c r="CB230" s="256">
        <v>1</v>
      </c>
    </row>
    <row r="231" spans="1:15" ht="12.75">
      <c r="A231" s="265"/>
      <c r="B231" s="269"/>
      <c r="C231" s="354" t="s">
        <v>157</v>
      </c>
      <c r="D231" s="355"/>
      <c r="E231" s="270">
        <v>0</v>
      </c>
      <c r="F231" s="271"/>
      <c r="G231" s="272"/>
      <c r="H231" s="273"/>
      <c r="I231" s="267"/>
      <c r="J231" s="274"/>
      <c r="K231" s="267"/>
      <c r="M231" s="268" t="s">
        <v>157</v>
      </c>
      <c r="O231" s="256"/>
    </row>
    <row r="232" spans="1:15" ht="12.75">
      <c r="A232" s="265"/>
      <c r="B232" s="269"/>
      <c r="C232" s="354" t="s">
        <v>375</v>
      </c>
      <c r="D232" s="355"/>
      <c r="E232" s="270">
        <v>1.26</v>
      </c>
      <c r="F232" s="271"/>
      <c r="G232" s="272"/>
      <c r="H232" s="273"/>
      <c r="I232" s="267"/>
      <c r="J232" s="274"/>
      <c r="K232" s="267"/>
      <c r="M232" s="268" t="s">
        <v>375</v>
      </c>
      <c r="O232" s="256"/>
    </row>
    <row r="233" spans="1:15" ht="12.75">
      <c r="A233" s="265"/>
      <c r="B233" s="269"/>
      <c r="C233" s="354" t="s">
        <v>376</v>
      </c>
      <c r="D233" s="355"/>
      <c r="E233" s="270">
        <v>1.85</v>
      </c>
      <c r="F233" s="271"/>
      <c r="G233" s="272"/>
      <c r="H233" s="273"/>
      <c r="I233" s="267"/>
      <c r="J233" s="274"/>
      <c r="K233" s="267"/>
      <c r="M233" s="268" t="s">
        <v>376</v>
      </c>
      <c r="O233" s="256"/>
    </row>
    <row r="234" spans="1:15" ht="12.75">
      <c r="A234" s="265"/>
      <c r="B234" s="269"/>
      <c r="C234" s="354" t="s">
        <v>377</v>
      </c>
      <c r="D234" s="355"/>
      <c r="E234" s="270">
        <v>2.7</v>
      </c>
      <c r="F234" s="271"/>
      <c r="G234" s="272"/>
      <c r="H234" s="273"/>
      <c r="I234" s="267"/>
      <c r="J234" s="274"/>
      <c r="K234" s="267"/>
      <c r="M234" s="268" t="s">
        <v>377</v>
      </c>
      <c r="O234" s="256"/>
    </row>
    <row r="235" spans="1:15" ht="12.75">
      <c r="A235" s="265"/>
      <c r="B235" s="269"/>
      <c r="C235" s="354" t="s">
        <v>378</v>
      </c>
      <c r="D235" s="355"/>
      <c r="E235" s="270">
        <v>2.35</v>
      </c>
      <c r="F235" s="271"/>
      <c r="G235" s="272"/>
      <c r="H235" s="273"/>
      <c r="I235" s="267"/>
      <c r="J235" s="274"/>
      <c r="K235" s="267"/>
      <c r="M235" s="268" t="s">
        <v>378</v>
      </c>
      <c r="O235" s="256"/>
    </row>
    <row r="236" spans="1:80" ht="12.75">
      <c r="A236" s="257">
        <v>52</v>
      </c>
      <c r="B236" s="258" t="s">
        <v>379</v>
      </c>
      <c r="C236" s="259" t="s">
        <v>380</v>
      </c>
      <c r="D236" s="260" t="s">
        <v>166</v>
      </c>
      <c r="E236" s="261">
        <v>0.0396</v>
      </c>
      <c r="F236" s="261">
        <v>0</v>
      </c>
      <c r="G236" s="262">
        <f>E236*F236</f>
        <v>0</v>
      </c>
      <c r="H236" s="263">
        <v>1</v>
      </c>
      <c r="I236" s="264">
        <f>E236*H236</f>
        <v>0.0396</v>
      </c>
      <c r="J236" s="263"/>
      <c r="K236" s="264">
        <f>E236*J236</f>
        <v>0</v>
      </c>
      <c r="O236" s="256">
        <v>2</v>
      </c>
      <c r="AA236" s="229">
        <v>3</v>
      </c>
      <c r="AB236" s="229">
        <v>1</v>
      </c>
      <c r="AC236" s="229">
        <v>13380520</v>
      </c>
      <c r="AZ236" s="229">
        <v>1</v>
      </c>
      <c r="BA236" s="229">
        <f>IF(AZ236=1,G236,0)</f>
        <v>0</v>
      </c>
      <c r="BB236" s="229">
        <f>IF(AZ236=2,G236,0)</f>
        <v>0</v>
      </c>
      <c r="BC236" s="229">
        <f>IF(AZ236=3,G236,0)</f>
        <v>0</v>
      </c>
      <c r="BD236" s="229">
        <f>IF(AZ236=4,G236,0)</f>
        <v>0</v>
      </c>
      <c r="BE236" s="229">
        <f>IF(AZ236=5,G236,0)</f>
        <v>0</v>
      </c>
      <c r="CA236" s="256">
        <v>3</v>
      </c>
      <c r="CB236" s="256">
        <v>1</v>
      </c>
    </row>
    <row r="237" spans="1:15" ht="12.75">
      <c r="A237" s="265"/>
      <c r="B237" s="269"/>
      <c r="C237" s="354" t="s">
        <v>206</v>
      </c>
      <c r="D237" s="355"/>
      <c r="E237" s="270">
        <v>0</v>
      </c>
      <c r="F237" s="271"/>
      <c r="G237" s="272"/>
      <c r="H237" s="273"/>
      <c r="I237" s="267"/>
      <c r="J237" s="274"/>
      <c r="K237" s="267"/>
      <c r="M237" s="268" t="s">
        <v>206</v>
      </c>
      <c r="O237" s="256"/>
    </row>
    <row r="238" spans="1:15" ht="12.75">
      <c r="A238" s="265"/>
      <c r="B238" s="269"/>
      <c r="C238" s="354" t="s">
        <v>381</v>
      </c>
      <c r="D238" s="355"/>
      <c r="E238" s="270">
        <v>0.0396</v>
      </c>
      <c r="F238" s="271"/>
      <c r="G238" s="272"/>
      <c r="H238" s="273"/>
      <c r="I238" s="267"/>
      <c r="J238" s="274"/>
      <c r="K238" s="267"/>
      <c r="M238" s="268" t="s">
        <v>381</v>
      </c>
      <c r="O238" s="256"/>
    </row>
    <row r="239" spans="1:57" ht="12.75">
      <c r="A239" s="275"/>
      <c r="B239" s="276" t="s">
        <v>101</v>
      </c>
      <c r="C239" s="277" t="s">
        <v>192</v>
      </c>
      <c r="D239" s="278"/>
      <c r="E239" s="279"/>
      <c r="F239" s="280"/>
      <c r="G239" s="281">
        <f>SUM(G49:G238)</f>
        <v>0</v>
      </c>
      <c r="H239" s="282"/>
      <c r="I239" s="283">
        <f>SUM(I49:I238)</f>
        <v>77.86379375299998</v>
      </c>
      <c r="J239" s="282"/>
      <c r="K239" s="283">
        <f>SUM(K49:K238)</f>
        <v>0</v>
      </c>
      <c r="O239" s="256">
        <v>4</v>
      </c>
      <c r="BA239" s="284">
        <f>SUM(BA49:BA238)</f>
        <v>0</v>
      </c>
      <c r="BB239" s="284">
        <f>SUM(BB49:BB238)</f>
        <v>0</v>
      </c>
      <c r="BC239" s="284">
        <f>SUM(BC49:BC238)</f>
        <v>0</v>
      </c>
      <c r="BD239" s="284">
        <f>SUM(BD49:BD238)</f>
        <v>0</v>
      </c>
      <c r="BE239" s="284">
        <f>SUM(BE49:BE238)</f>
        <v>0</v>
      </c>
    </row>
    <row r="240" spans="1:15" ht="12.75">
      <c r="A240" s="246" t="s">
        <v>97</v>
      </c>
      <c r="B240" s="247" t="s">
        <v>382</v>
      </c>
      <c r="C240" s="248" t="s">
        <v>383</v>
      </c>
      <c r="D240" s="249"/>
      <c r="E240" s="250"/>
      <c r="F240" s="250"/>
      <c r="G240" s="251"/>
      <c r="H240" s="252"/>
      <c r="I240" s="253"/>
      <c r="J240" s="254"/>
      <c r="K240" s="255"/>
      <c r="O240" s="256">
        <v>1</v>
      </c>
    </row>
    <row r="241" spans="1:80" ht="20.4">
      <c r="A241" s="257">
        <v>53</v>
      </c>
      <c r="B241" s="258" t="s">
        <v>385</v>
      </c>
      <c r="C241" s="259" t="s">
        <v>386</v>
      </c>
      <c r="D241" s="260" t="s">
        <v>137</v>
      </c>
      <c r="E241" s="261">
        <v>26.725</v>
      </c>
      <c r="F241" s="261">
        <v>0</v>
      </c>
      <c r="G241" s="262">
        <f>E241*F241</f>
        <v>0</v>
      </c>
      <c r="H241" s="263">
        <v>0.36174</v>
      </c>
      <c r="I241" s="264">
        <f>E241*H241</f>
        <v>9.6675015</v>
      </c>
      <c r="J241" s="263">
        <v>0</v>
      </c>
      <c r="K241" s="264">
        <f>E241*J241</f>
        <v>0</v>
      </c>
      <c r="O241" s="256">
        <v>2</v>
      </c>
      <c r="AA241" s="229">
        <v>1</v>
      </c>
      <c r="AB241" s="229">
        <v>1</v>
      </c>
      <c r="AC241" s="229">
        <v>1</v>
      </c>
      <c r="AZ241" s="229">
        <v>1</v>
      </c>
      <c r="BA241" s="229">
        <f>IF(AZ241=1,G241,0)</f>
        <v>0</v>
      </c>
      <c r="BB241" s="229">
        <f>IF(AZ241=2,G241,0)</f>
        <v>0</v>
      </c>
      <c r="BC241" s="229">
        <f>IF(AZ241=3,G241,0)</f>
        <v>0</v>
      </c>
      <c r="BD241" s="229">
        <f>IF(AZ241=4,G241,0)</f>
        <v>0</v>
      </c>
      <c r="BE241" s="229">
        <f>IF(AZ241=5,G241,0)</f>
        <v>0</v>
      </c>
      <c r="CA241" s="256">
        <v>1</v>
      </c>
      <c r="CB241" s="256">
        <v>1</v>
      </c>
    </row>
    <row r="242" spans="1:15" ht="12.75">
      <c r="A242" s="265"/>
      <c r="B242" s="269"/>
      <c r="C242" s="354" t="s">
        <v>387</v>
      </c>
      <c r="D242" s="355"/>
      <c r="E242" s="270">
        <v>9.225</v>
      </c>
      <c r="F242" s="271"/>
      <c r="G242" s="272"/>
      <c r="H242" s="273"/>
      <c r="I242" s="267"/>
      <c r="J242" s="274"/>
      <c r="K242" s="267"/>
      <c r="M242" s="268" t="s">
        <v>387</v>
      </c>
      <c r="O242" s="256"/>
    </row>
    <row r="243" spans="1:15" ht="12.75">
      <c r="A243" s="265"/>
      <c r="B243" s="269"/>
      <c r="C243" s="354" t="s">
        <v>388</v>
      </c>
      <c r="D243" s="355"/>
      <c r="E243" s="270">
        <v>10</v>
      </c>
      <c r="F243" s="271"/>
      <c r="G243" s="272"/>
      <c r="H243" s="273"/>
      <c r="I243" s="267"/>
      <c r="J243" s="274"/>
      <c r="K243" s="267"/>
      <c r="M243" s="268" t="s">
        <v>388</v>
      </c>
      <c r="O243" s="256"/>
    </row>
    <row r="244" spans="1:15" ht="12.75">
      <c r="A244" s="265"/>
      <c r="B244" s="269"/>
      <c r="C244" s="354" t="s">
        <v>389</v>
      </c>
      <c r="D244" s="355"/>
      <c r="E244" s="270">
        <v>7.5</v>
      </c>
      <c r="F244" s="271"/>
      <c r="G244" s="272"/>
      <c r="H244" s="273"/>
      <c r="I244" s="267"/>
      <c r="J244" s="274"/>
      <c r="K244" s="267"/>
      <c r="M244" s="268" t="s">
        <v>389</v>
      </c>
      <c r="O244" s="256"/>
    </row>
    <row r="245" spans="1:80" ht="20.4">
      <c r="A245" s="257">
        <v>54</v>
      </c>
      <c r="B245" s="258" t="s">
        <v>390</v>
      </c>
      <c r="C245" s="259" t="s">
        <v>391</v>
      </c>
      <c r="D245" s="260" t="s">
        <v>137</v>
      </c>
      <c r="E245" s="261">
        <v>42.4125</v>
      </c>
      <c r="F245" s="261">
        <v>0</v>
      </c>
      <c r="G245" s="262">
        <f>E245*F245</f>
        <v>0</v>
      </c>
      <c r="H245" s="263">
        <v>0.35811</v>
      </c>
      <c r="I245" s="264">
        <f>E245*H245</f>
        <v>15.188340375</v>
      </c>
      <c r="J245" s="263">
        <v>0</v>
      </c>
      <c r="K245" s="264">
        <f>E245*J245</f>
        <v>0</v>
      </c>
      <c r="O245" s="256">
        <v>2</v>
      </c>
      <c r="AA245" s="229">
        <v>1</v>
      </c>
      <c r="AB245" s="229">
        <v>1</v>
      </c>
      <c r="AC245" s="229">
        <v>1</v>
      </c>
      <c r="AZ245" s="229">
        <v>1</v>
      </c>
      <c r="BA245" s="229">
        <f>IF(AZ245=1,G245,0)</f>
        <v>0</v>
      </c>
      <c r="BB245" s="229">
        <f>IF(AZ245=2,G245,0)</f>
        <v>0</v>
      </c>
      <c r="BC245" s="229">
        <f>IF(AZ245=3,G245,0)</f>
        <v>0</v>
      </c>
      <c r="BD245" s="229">
        <f>IF(AZ245=4,G245,0)</f>
        <v>0</v>
      </c>
      <c r="BE245" s="229">
        <f>IF(AZ245=5,G245,0)</f>
        <v>0</v>
      </c>
      <c r="CA245" s="256">
        <v>1</v>
      </c>
      <c r="CB245" s="256">
        <v>1</v>
      </c>
    </row>
    <row r="246" spans="1:15" ht="12.75">
      <c r="A246" s="265"/>
      <c r="B246" s="269"/>
      <c r="C246" s="354" t="s">
        <v>392</v>
      </c>
      <c r="D246" s="355"/>
      <c r="E246" s="270">
        <v>42.4125</v>
      </c>
      <c r="F246" s="271"/>
      <c r="G246" s="272"/>
      <c r="H246" s="273"/>
      <c r="I246" s="267"/>
      <c r="J246" s="274"/>
      <c r="K246" s="267"/>
      <c r="M246" s="268" t="s">
        <v>392</v>
      </c>
      <c r="O246" s="256"/>
    </row>
    <row r="247" spans="1:80" ht="20.4">
      <c r="A247" s="257">
        <v>55</v>
      </c>
      <c r="B247" s="258" t="s">
        <v>393</v>
      </c>
      <c r="C247" s="259" t="s">
        <v>394</v>
      </c>
      <c r="D247" s="260" t="s">
        <v>137</v>
      </c>
      <c r="E247" s="261">
        <v>33.75</v>
      </c>
      <c r="F247" s="261">
        <v>0</v>
      </c>
      <c r="G247" s="262">
        <f>E247*F247</f>
        <v>0</v>
      </c>
      <c r="H247" s="263">
        <v>0.35723</v>
      </c>
      <c r="I247" s="264">
        <f>E247*H247</f>
        <v>12.0565125</v>
      </c>
      <c r="J247" s="263">
        <v>0</v>
      </c>
      <c r="K247" s="264">
        <f>E247*J247</f>
        <v>0</v>
      </c>
      <c r="O247" s="256">
        <v>2</v>
      </c>
      <c r="AA247" s="229">
        <v>1</v>
      </c>
      <c r="AB247" s="229">
        <v>1</v>
      </c>
      <c r="AC247" s="229">
        <v>1</v>
      </c>
      <c r="AZ247" s="229">
        <v>1</v>
      </c>
      <c r="BA247" s="229">
        <f>IF(AZ247=1,G247,0)</f>
        <v>0</v>
      </c>
      <c r="BB247" s="229">
        <f>IF(AZ247=2,G247,0)</f>
        <v>0</v>
      </c>
      <c r="BC247" s="229">
        <f>IF(AZ247=3,G247,0)</f>
        <v>0</v>
      </c>
      <c r="BD247" s="229">
        <f>IF(AZ247=4,G247,0)</f>
        <v>0</v>
      </c>
      <c r="BE247" s="229">
        <f>IF(AZ247=5,G247,0)</f>
        <v>0</v>
      </c>
      <c r="CA247" s="256">
        <v>1</v>
      </c>
      <c r="CB247" s="256">
        <v>1</v>
      </c>
    </row>
    <row r="248" spans="1:15" ht="12.75">
      <c r="A248" s="265"/>
      <c r="B248" s="269"/>
      <c r="C248" s="354" t="s">
        <v>395</v>
      </c>
      <c r="D248" s="355"/>
      <c r="E248" s="270">
        <v>33.75</v>
      </c>
      <c r="F248" s="271"/>
      <c r="G248" s="272"/>
      <c r="H248" s="273"/>
      <c r="I248" s="267"/>
      <c r="J248" s="274"/>
      <c r="K248" s="267"/>
      <c r="M248" s="268" t="s">
        <v>395</v>
      </c>
      <c r="O248" s="256"/>
    </row>
    <row r="249" spans="1:80" ht="12.75">
      <c r="A249" s="257">
        <v>56</v>
      </c>
      <c r="B249" s="258" t="s">
        <v>396</v>
      </c>
      <c r="C249" s="259" t="s">
        <v>397</v>
      </c>
      <c r="D249" s="260" t="s">
        <v>166</v>
      </c>
      <c r="E249" s="261">
        <v>0.0254</v>
      </c>
      <c r="F249" s="261">
        <v>0</v>
      </c>
      <c r="G249" s="262">
        <f>E249*F249</f>
        <v>0</v>
      </c>
      <c r="H249" s="263">
        <v>1.02139</v>
      </c>
      <c r="I249" s="264">
        <f>E249*H249</f>
        <v>0.025943306</v>
      </c>
      <c r="J249" s="263">
        <v>0</v>
      </c>
      <c r="K249" s="264">
        <f>E249*J249</f>
        <v>0</v>
      </c>
      <c r="O249" s="256">
        <v>2</v>
      </c>
      <c r="AA249" s="229">
        <v>1</v>
      </c>
      <c r="AB249" s="229">
        <v>1</v>
      </c>
      <c r="AC249" s="229">
        <v>1</v>
      </c>
      <c r="AZ249" s="229">
        <v>1</v>
      </c>
      <c r="BA249" s="229">
        <f>IF(AZ249=1,G249,0)</f>
        <v>0</v>
      </c>
      <c r="BB249" s="229">
        <f>IF(AZ249=2,G249,0)</f>
        <v>0</v>
      </c>
      <c r="BC249" s="229">
        <f>IF(AZ249=3,G249,0)</f>
        <v>0</v>
      </c>
      <c r="BD249" s="229">
        <f>IF(AZ249=4,G249,0)</f>
        <v>0</v>
      </c>
      <c r="BE249" s="229">
        <f>IF(AZ249=5,G249,0)</f>
        <v>0</v>
      </c>
      <c r="CA249" s="256">
        <v>1</v>
      </c>
      <c r="CB249" s="256">
        <v>1</v>
      </c>
    </row>
    <row r="250" spans="1:15" ht="12.75">
      <c r="A250" s="265"/>
      <c r="B250" s="269"/>
      <c r="C250" s="354" t="s">
        <v>398</v>
      </c>
      <c r="D250" s="355"/>
      <c r="E250" s="270">
        <v>0</v>
      </c>
      <c r="F250" s="271"/>
      <c r="G250" s="272"/>
      <c r="H250" s="273"/>
      <c r="I250" s="267"/>
      <c r="J250" s="274"/>
      <c r="K250" s="267"/>
      <c r="M250" s="268" t="s">
        <v>398</v>
      </c>
      <c r="O250" s="256"/>
    </row>
    <row r="251" spans="1:15" ht="12.75">
      <c r="A251" s="265"/>
      <c r="B251" s="269"/>
      <c r="C251" s="354" t="s">
        <v>399</v>
      </c>
      <c r="D251" s="355"/>
      <c r="E251" s="270">
        <v>0.0254</v>
      </c>
      <c r="F251" s="271"/>
      <c r="G251" s="272"/>
      <c r="H251" s="273"/>
      <c r="I251" s="267"/>
      <c r="J251" s="274"/>
      <c r="K251" s="267"/>
      <c r="M251" s="268" t="s">
        <v>399</v>
      </c>
      <c r="O251" s="256"/>
    </row>
    <row r="252" spans="1:80" ht="12.75">
      <c r="A252" s="257">
        <v>57</v>
      </c>
      <c r="B252" s="258" t="s">
        <v>400</v>
      </c>
      <c r="C252" s="259" t="s">
        <v>401</v>
      </c>
      <c r="D252" s="260" t="s">
        <v>144</v>
      </c>
      <c r="E252" s="261">
        <v>1.0295</v>
      </c>
      <c r="F252" s="261">
        <v>0</v>
      </c>
      <c r="G252" s="262">
        <f>E252*F252</f>
        <v>0</v>
      </c>
      <c r="H252" s="263">
        <v>2.69752</v>
      </c>
      <c r="I252" s="264">
        <f>E252*H252</f>
        <v>2.77709684</v>
      </c>
      <c r="J252" s="263">
        <v>0</v>
      </c>
      <c r="K252" s="264">
        <f>E252*J252</f>
        <v>0</v>
      </c>
      <c r="O252" s="256">
        <v>2</v>
      </c>
      <c r="AA252" s="229">
        <v>1</v>
      </c>
      <c r="AB252" s="229">
        <v>1</v>
      </c>
      <c r="AC252" s="229">
        <v>1</v>
      </c>
      <c r="AZ252" s="229">
        <v>1</v>
      </c>
      <c r="BA252" s="229">
        <f>IF(AZ252=1,G252,0)</f>
        <v>0</v>
      </c>
      <c r="BB252" s="229">
        <f>IF(AZ252=2,G252,0)</f>
        <v>0</v>
      </c>
      <c r="BC252" s="229">
        <f>IF(AZ252=3,G252,0)</f>
        <v>0</v>
      </c>
      <c r="BD252" s="229">
        <f>IF(AZ252=4,G252,0)</f>
        <v>0</v>
      </c>
      <c r="BE252" s="229">
        <f>IF(AZ252=5,G252,0)</f>
        <v>0</v>
      </c>
      <c r="CA252" s="256">
        <v>1</v>
      </c>
      <c r="CB252" s="256">
        <v>1</v>
      </c>
    </row>
    <row r="253" spans="1:15" ht="12.75">
      <c r="A253" s="265"/>
      <c r="B253" s="269"/>
      <c r="C253" s="354" t="s">
        <v>402</v>
      </c>
      <c r="D253" s="355"/>
      <c r="E253" s="270">
        <v>0.115</v>
      </c>
      <c r="F253" s="271"/>
      <c r="G253" s="272"/>
      <c r="H253" s="273"/>
      <c r="I253" s="267"/>
      <c r="J253" s="274"/>
      <c r="K253" s="267"/>
      <c r="M253" s="268" t="s">
        <v>402</v>
      </c>
      <c r="O253" s="256"/>
    </row>
    <row r="254" spans="1:15" ht="12.75">
      <c r="A254" s="265"/>
      <c r="B254" s="269"/>
      <c r="C254" s="354" t="s">
        <v>403</v>
      </c>
      <c r="D254" s="355"/>
      <c r="E254" s="270">
        <v>0.312</v>
      </c>
      <c r="F254" s="271"/>
      <c r="G254" s="272"/>
      <c r="H254" s="273"/>
      <c r="I254" s="267"/>
      <c r="J254" s="274"/>
      <c r="K254" s="267"/>
      <c r="M254" s="268" t="s">
        <v>403</v>
      </c>
      <c r="O254" s="256"/>
    </row>
    <row r="255" spans="1:15" ht="12.75">
      <c r="A255" s="265"/>
      <c r="B255" s="269"/>
      <c r="C255" s="354" t="s">
        <v>404</v>
      </c>
      <c r="D255" s="355"/>
      <c r="E255" s="270">
        <v>0.2</v>
      </c>
      <c r="F255" s="271"/>
      <c r="G255" s="272"/>
      <c r="H255" s="273"/>
      <c r="I255" s="267"/>
      <c r="J255" s="274"/>
      <c r="K255" s="267"/>
      <c r="M255" s="268" t="s">
        <v>404</v>
      </c>
      <c r="O255" s="256"/>
    </row>
    <row r="256" spans="1:15" ht="12.75">
      <c r="A256" s="265"/>
      <c r="B256" s="269"/>
      <c r="C256" s="354" t="s">
        <v>405</v>
      </c>
      <c r="D256" s="355"/>
      <c r="E256" s="270">
        <v>0.4025</v>
      </c>
      <c r="F256" s="271"/>
      <c r="G256" s="272"/>
      <c r="H256" s="273"/>
      <c r="I256" s="267"/>
      <c r="J256" s="274"/>
      <c r="K256" s="267"/>
      <c r="M256" s="268" t="s">
        <v>405</v>
      </c>
      <c r="O256" s="256"/>
    </row>
    <row r="257" spans="1:80" ht="12.75">
      <c r="A257" s="257">
        <v>58</v>
      </c>
      <c r="B257" s="258" t="s">
        <v>406</v>
      </c>
      <c r="C257" s="259" t="s">
        <v>407</v>
      </c>
      <c r="D257" s="260" t="s">
        <v>195</v>
      </c>
      <c r="E257" s="261">
        <v>38</v>
      </c>
      <c r="F257" s="261">
        <v>0</v>
      </c>
      <c r="G257" s="262">
        <f>E257*F257</f>
        <v>0</v>
      </c>
      <c r="H257" s="263">
        <v>0.02534</v>
      </c>
      <c r="I257" s="264">
        <f>E257*H257</f>
        <v>0.96292</v>
      </c>
      <c r="J257" s="263">
        <v>0</v>
      </c>
      <c r="K257" s="264">
        <f>E257*J257</f>
        <v>0</v>
      </c>
      <c r="O257" s="256">
        <v>2</v>
      </c>
      <c r="AA257" s="229">
        <v>1</v>
      </c>
      <c r="AB257" s="229">
        <v>1</v>
      </c>
      <c r="AC257" s="229">
        <v>1</v>
      </c>
      <c r="AZ257" s="229">
        <v>1</v>
      </c>
      <c r="BA257" s="229">
        <f>IF(AZ257=1,G257,0)</f>
        <v>0</v>
      </c>
      <c r="BB257" s="229">
        <f>IF(AZ257=2,G257,0)</f>
        <v>0</v>
      </c>
      <c r="BC257" s="229">
        <f>IF(AZ257=3,G257,0)</f>
        <v>0</v>
      </c>
      <c r="BD257" s="229">
        <f>IF(AZ257=4,G257,0)</f>
        <v>0</v>
      </c>
      <c r="BE257" s="229">
        <f>IF(AZ257=5,G257,0)</f>
        <v>0</v>
      </c>
      <c r="CA257" s="256">
        <v>1</v>
      </c>
      <c r="CB257" s="256">
        <v>1</v>
      </c>
    </row>
    <row r="258" spans="1:15" ht="12.75">
      <c r="A258" s="265"/>
      <c r="B258" s="269"/>
      <c r="C258" s="354" t="s">
        <v>157</v>
      </c>
      <c r="D258" s="355"/>
      <c r="E258" s="270">
        <v>0</v>
      </c>
      <c r="F258" s="271"/>
      <c r="G258" s="272"/>
      <c r="H258" s="273"/>
      <c r="I258" s="267"/>
      <c r="J258" s="274"/>
      <c r="K258" s="267"/>
      <c r="M258" s="268" t="s">
        <v>157</v>
      </c>
      <c r="O258" s="256"/>
    </row>
    <row r="259" spans="1:15" ht="12.75">
      <c r="A259" s="265"/>
      <c r="B259" s="269"/>
      <c r="C259" s="354" t="s">
        <v>408</v>
      </c>
      <c r="D259" s="355"/>
      <c r="E259" s="270">
        <v>4</v>
      </c>
      <c r="F259" s="271"/>
      <c r="G259" s="272"/>
      <c r="H259" s="273"/>
      <c r="I259" s="267"/>
      <c r="J259" s="274"/>
      <c r="K259" s="267"/>
      <c r="M259" s="268" t="s">
        <v>408</v>
      </c>
      <c r="O259" s="256"/>
    </row>
    <row r="260" spans="1:15" ht="12.75">
      <c r="A260" s="265"/>
      <c r="B260" s="269"/>
      <c r="C260" s="354" t="s">
        <v>200</v>
      </c>
      <c r="D260" s="355"/>
      <c r="E260" s="270">
        <v>0</v>
      </c>
      <c r="F260" s="271"/>
      <c r="G260" s="272"/>
      <c r="H260" s="273"/>
      <c r="I260" s="267"/>
      <c r="J260" s="274"/>
      <c r="K260" s="267"/>
      <c r="M260" s="268" t="s">
        <v>200</v>
      </c>
      <c r="O260" s="256"/>
    </row>
    <row r="261" spans="1:15" ht="12.75">
      <c r="A261" s="265"/>
      <c r="B261" s="269"/>
      <c r="C261" s="354" t="s">
        <v>409</v>
      </c>
      <c r="D261" s="355"/>
      <c r="E261" s="270">
        <v>10</v>
      </c>
      <c r="F261" s="271"/>
      <c r="G261" s="272"/>
      <c r="H261" s="273"/>
      <c r="I261" s="267"/>
      <c r="J261" s="274"/>
      <c r="K261" s="267"/>
      <c r="M261" s="268" t="s">
        <v>409</v>
      </c>
      <c r="O261" s="256"/>
    </row>
    <row r="262" spans="1:15" ht="12.75">
      <c r="A262" s="265"/>
      <c r="B262" s="269"/>
      <c r="C262" s="354" t="s">
        <v>206</v>
      </c>
      <c r="D262" s="355"/>
      <c r="E262" s="270">
        <v>0</v>
      </c>
      <c r="F262" s="271"/>
      <c r="G262" s="272"/>
      <c r="H262" s="273"/>
      <c r="I262" s="267"/>
      <c r="J262" s="274"/>
      <c r="K262" s="267"/>
      <c r="M262" s="268" t="s">
        <v>206</v>
      </c>
      <c r="O262" s="256"/>
    </row>
    <row r="263" spans="1:15" ht="12.75">
      <c r="A263" s="265"/>
      <c r="B263" s="269"/>
      <c r="C263" s="354" t="s">
        <v>410</v>
      </c>
      <c r="D263" s="355"/>
      <c r="E263" s="270">
        <v>24</v>
      </c>
      <c r="F263" s="271"/>
      <c r="G263" s="272"/>
      <c r="H263" s="273"/>
      <c r="I263" s="267"/>
      <c r="J263" s="274"/>
      <c r="K263" s="267"/>
      <c r="M263" s="268" t="s">
        <v>410</v>
      </c>
      <c r="O263" s="256"/>
    </row>
    <row r="264" spans="1:80" ht="12.75">
      <c r="A264" s="257">
        <v>59</v>
      </c>
      <c r="B264" s="258" t="s">
        <v>411</v>
      </c>
      <c r="C264" s="259" t="s">
        <v>412</v>
      </c>
      <c r="D264" s="260" t="s">
        <v>195</v>
      </c>
      <c r="E264" s="261">
        <v>63</v>
      </c>
      <c r="F264" s="261">
        <v>0</v>
      </c>
      <c r="G264" s="262">
        <f>E264*F264</f>
        <v>0</v>
      </c>
      <c r="H264" s="263">
        <v>0.06561</v>
      </c>
      <c r="I264" s="264">
        <f>E264*H264</f>
        <v>4.13343</v>
      </c>
      <c r="J264" s="263">
        <v>0</v>
      </c>
      <c r="K264" s="264">
        <f>E264*J264</f>
        <v>0</v>
      </c>
      <c r="O264" s="256">
        <v>2</v>
      </c>
      <c r="AA264" s="229">
        <v>1</v>
      </c>
      <c r="AB264" s="229">
        <v>1</v>
      </c>
      <c r="AC264" s="229">
        <v>1</v>
      </c>
      <c r="AZ264" s="229">
        <v>1</v>
      </c>
      <c r="BA264" s="229">
        <f>IF(AZ264=1,G264,0)</f>
        <v>0</v>
      </c>
      <c r="BB264" s="229">
        <f>IF(AZ264=2,G264,0)</f>
        <v>0</v>
      </c>
      <c r="BC264" s="229">
        <f>IF(AZ264=3,G264,0)</f>
        <v>0</v>
      </c>
      <c r="BD264" s="229">
        <f>IF(AZ264=4,G264,0)</f>
        <v>0</v>
      </c>
      <c r="BE264" s="229">
        <f>IF(AZ264=5,G264,0)</f>
        <v>0</v>
      </c>
      <c r="CA264" s="256">
        <v>1</v>
      </c>
      <c r="CB264" s="256">
        <v>1</v>
      </c>
    </row>
    <row r="265" spans="1:15" ht="12.75">
      <c r="A265" s="265"/>
      <c r="B265" s="269"/>
      <c r="C265" s="354" t="s">
        <v>413</v>
      </c>
      <c r="D265" s="355"/>
      <c r="E265" s="270">
        <v>21</v>
      </c>
      <c r="F265" s="271"/>
      <c r="G265" s="272"/>
      <c r="H265" s="273"/>
      <c r="I265" s="267"/>
      <c r="J265" s="274"/>
      <c r="K265" s="267"/>
      <c r="M265" s="268" t="s">
        <v>413</v>
      </c>
      <c r="O265" s="256"/>
    </row>
    <row r="266" spans="1:15" ht="12.75">
      <c r="A266" s="265"/>
      <c r="B266" s="269"/>
      <c r="C266" s="354" t="s">
        <v>258</v>
      </c>
      <c r="D266" s="355"/>
      <c r="E266" s="270">
        <v>0</v>
      </c>
      <c r="F266" s="271"/>
      <c r="G266" s="272"/>
      <c r="H266" s="273"/>
      <c r="I266" s="267"/>
      <c r="J266" s="274"/>
      <c r="K266" s="267"/>
      <c r="M266" s="268" t="s">
        <v>258</v>
      </c>
      <c r="O266" s="256"/>
    </row>
    <row r="267" spans="1:15" ht="12.75">
      <c r="A267" s="265"/>
      <c r="B267" s="269"/>
      <c r="C267" s="354" t="s">
        <v>414</v>
      </c>
      <c r="D267" s="355"/>
      <c r="E267" s="270">
        <v>6</v>
      </c>
      <c r="F267" s="271"/>
      <c r="G267" s="272"/>
      <c r="H267" s="273"/>
      <c r="I267" s="267"/>
      <c r="J267" s="274"/>
      <c r="K267" s="267"/>
      <c r="M267" s="268" t="s">
        <v>414</v>
      </c>
      <c r="O267" s="256"/>
    </row>
    <row r="268" spans="1:15" ht="12.75">
      <c r="A268" s="265"/>
      <c r="B268" s="269"/>
      <c r="C268" s="354" t="s">
        <v>258</v>
      </c>
      <c r="D268" s="355"/>
      <c r="E268" s="270">
        <v>0</v>
      </c>
      <c r="F268" s="271"/>
      <c r="G268" s="272"/>
      <c r="H268" s="273"/>
      <c r="I268" s="267"/>
      <c r="J268" s="274"/>
      <c r="K268" s="267"/>
      <c r="M268" s="268" t="s">
        <v>258</v>
      </c>
      <c r="O268" s="256"/>
    </row>
    <row r="269" spans="1:15" ht="12.75">
      <c r="A269" s="265"/>
      <c r="B269" s="269"/>
      <c r="C269" s="354" t="s">
        <v>415</v>
      </c>
      <c r="D269" s="355"/>
      <c r="E269" s="270">
        <v>15</v>
      </c>
      <c r="F269" s="271"/>
      <c r="G269" s="272"/>
      <c r="H269" s="273"/>
      <c r="I269" s="267"/>
      <c r="J269" s="274"/>
      <c r="K269" s="267"/>
      <c r="M269" s="268" t="s">
        <v>415</v>
      </c>
      <c r="O269" s="256"/>
    </row>
    <row r="270" spans="1:15" ht="12.75">
      <c r="A270" s="265"/>
      <c r="B270" s="269"/>
      <c r="C270" s="354" t="s">
        <v>206</v>
      </c>
      <c r="D270" s="355"/>
      <c r="E270" s="270">
        <v>0</v>
      </c>
      <c r="F270" s="271"/>
      <c r="G270" s="272"/>
      <c r="H270" s="273"/>
      <c r="I270" s="267"/>
      <c r="J270" s="274"/>
      <c r="K270" s="267"/>
      <c r="M270" s="268" t="s">
        <v>206</v>
      </c>
      <c r="O270" s="256"/>
    </row>
    <row r="271" spans="1:15" ht="12.75">
      <c r="A271" s="265"/>
      <c r="B271" s="269"/>
      <c r="C271" s="354" t="s">
        <v>416</v>
      </c>
      <c r="D271" s="355"/>
      <c r="E271" s="270">
        <v>21</v>
      </c>
      <c r="F271" s="271"/>
      <c r="G271" s="272"/>
      <c r="H271" s="273"/>
      <c r="I271" s="267"/>
      <c r="J271" s="274"/>
      <c r="K271" s="267"/>
      <c r="M271" s="268" t="s">
        <v>416</v>
      </c>
      <c r="O271" s="256"/>
    </row>
    <row r="272" spans="1:80" ht="20.4">
      <c r="A272" s="257">
        <v>60</v>
      </c>
      <c r="B272" s="258" t="s">
        <v>417</v>
      </c>
      <c r="C272" s="259" t="s">
        <v>418</v>
      </c>
      <c r="D272" s="260" t="s">
        <v>166</v>
      </c>
      <c r="E272" s="261">
        <v>0.4669</v>
      </c>
      <c r="F272" s="261">
        <v>0</v>
      </c>
      <c r="G272" s="262">
        <f>E272*F272</f>
        <v>0</v>
      </c>
      <c r="H272" s="263">
        <v>1.09663</v>
      </c>
      <c r="I272" s="264">
        <f>E272*H272</f>
        <v>0.512016547</v>
      </c>
      <c r="J272" s="263">
        <v>0</v>
      </c>
      <c r="K272" s="264">
        <f>E272*J272</f>
        <v>0</v>
      </c>
      <c r="O272" s="256">
        <v>2</v>
      </c>
      <c r="AA272" s="229">
        <v>1</v>
      </c>
      <c r="AB272" s="229">
        <v>1</v>
      </c>
      <c r="AC272" s="229">
        <v>1</v>
      </c>
      <c r="AZ272" s="229">
        <v>1</v>
      </c>
      <c r="BA272" s="229">
        <f>IF(AZ272=1,G272,0)</f>
        <v>0</v>
      </c>
      <c r="BB272" s="229">
        <f>IF(AZ272=2,G272,0)</f>
        <v>0</v>
      </c>
      <c r="BC272" s="229">
        <f>IF(AZ272=3,G272,0)</f>
        <v>0</v>
      </c>
      <c r="BD272" s="229">
        <f>IF(AZ272=4,G272,0)</f>
        <v>0</v>
      </c>
      <c r="BE272" s="229">
        <f>IF(AZ272=5,G272,0)</f>
        <v>0</v>
      </c>
      <c r="CA272" s="256">
        <v>1</v>
      </c>
      <c r="CB272" s="256">
        <v>1</v>
      </c>
    </row>
    <row r="273" spans="1:15" ht="12.75">
      <c r="A273" s="265"/>
      <c r="B273" s="269"/>
      <c r="C273" s="354" t="s">
        <v>398</v>
      </c>
      <c r="D273" s="355"/>
      <c r="E273" s="270">
        <v>0</v>
      </c>
      <c r="F273" s="271"/>
      <c r="G273" s="272"/>
      <c r="H273" s="273"/>
      <c r="I273" s="267"/>
      <c r="J273" s="274"/>
      <c r="K273" s="267"/>
      <c r="M273" s="268" t="s">
        <v>398</v>
      </c>
      <c r="O273" s="256"/>
    </row>
    <row r="274" spans="1:15" ht="12.75">
      <c r="A274" s="265"/>
      <c r="B274" s="269"/>
      <c r="C274" s="354" t="s">
        <v>419</v>
      </c>
      <c r="D274" s="355"/>
      <c r="E274" s="270">
        <v>0.4669</v>
      </c>
      <c r="F274" s="271"/>
      <c r="G274" s="272"/>
      <c r="H274" s="273"/>
      <c r="I274" s="267"/>
      <c r="J274" s="274"/>
      <c r="K274" s="267"/>
      <c r="M274" s="268" t="s">
        <v>419</v>
      </c>
      <c r="O274" s="256"/>
    </row>
    <row r="275" spans="1:80" ht="12.75">
      <c r="A275" s="257">
        <v>61</v>
      </c>
      <c r="B275" s="258" t="s">
        <v>420</v>
      </c>
      <c r="C275" s="259" t="s">
        <v>421</v>
      </c>
      <c r="D275" s="260" t="s">
        <v>144</v>
      </c>
      <c r="E275" s="261">
        <v>5.9768</v>
      </c>
      <c r="F275" s="261">
        <v>0</v>
      </c>
      <c r="G275" s="262">
        <f>E275*F275</f>
        <v>0</v>
      </c>
      <c r="H275" s="263">
        <v>2.52511</v>
      </c>
      <c r="I275" s="264">
        <f>E275*H275</f>
        <v>15.092077448000001</v>
      </c>
      <c r="J275" s="263">
        <v>0</v>
      </c>
      <c r="K275" s="264">
        <f>E275*J275</f>
        <v>0</v>
      </c>
      <c r="O275" s="256">
        <v>2</v>
      </c>
      <c r="AA275" s="229">
        <v>1</v>
      </c>
      <c r="AB275" s="229">
        <v>1</v>
      </c>
      <c r="AC275" s="229">
        <v>1</v>
      </c>
      <c r="AZ275" s="229">
        <v>1</v>
      </c>
      <c r="BA275" s="229">
        <f>IF(AZ275=1,G275,0)</f>
        <v>0</v>
      </c>
      <c r="BB275" s="229">
        <f>IF(AZ275=2,G275,0)</f>
        <v>0</v>
      </c>
      <c r="BC275" s="229">
        <f>IF(AZ275=3,G275,0)</f>
        <v>0</v>
      </c>
      <c r="BD275" s="229">
        <f>IF(AZ275=4,G275,0)</f>
        <v>0</v>
      </c>
      <c r="BE275" s="229">
        <f>IF(AZ275=5,G275,0)</f>
        <v>0</v>
      </c>
      <c r="CA275" s="256">
        <v>1</v>
      </c>
      <c r="CB275" s="256">
        <v>1</v>
      </c>
    </row>
    <row r="276" spans="1:15" ht="12.75">
      <c r="A276" s="265"/>
      <c r="B276" s="269"/>
      <c r="C276" s="354" t="s">
        <v>422</v>
      </c>
      <c r="D276" s="355"/>
      <c r="E276" s="270">
        <v>0.6825</v>
      </c>
      <c r="F276" s="271"/>
      <c r="G276" s="272"/>
      <c r="H276" s="273"/>
      <c r="I276" s="267"/>
      <c r="J276" s="274"/>
      <c r="K276" s="267"/>
      <c r="M276" s="268" t="s">
        <v>422</v>
      </c>
      <c r="O276" s="256"/>
    </row>
    <row r="277" spans="1:15" ht="12.75">
      <c r="A277" s="265"/>
      <c r="B277" s="269"/>
      <c r="C277" s="354" t="s">
        <v>423</v>
      </c>
      <c r="D277" s="355"/>
      <c r="E277" s="270">
        <v>2.2575</v>
      </c>
      <c r="F277" s="271"/>
      <c r="G277" s="272"/>
      <c r="H277" s="273"/>
      <c r="I277" s="267"/>
      <c r="J277" s="274"/>
      <c r="K277" s="267"/>
      <c r="M277" s="268" t="s">
        <v>423</v>
      </c>
      <c r="O277" s="256"/>
    </row>
    <row r="278" spans="1:15" ht="12.75">
      <c r="A278" s="265"/>
      <c r="B278" s="269"/>
      <c r="C278" s="354" t="s">
        <v>424</v>
      </c>
      <c r="D278" s="355"/>
      <c r="E278" s="270">
        <v>0.4612</v>
      </c>
      <c r="F278" s="271"/>
      <c r="G278" s="272"/>
      <c r="H278" s="273"/>
      <c r="I278" s="267"/>
      <c r="J278" s="274"/>
      <c r="K278" s="267"/>
      <c r="M278" s="268" t="s">
        <v>424</v>
      </c>
      <c r="O278" s="256"/>
    </row>
    <row r="279" spans="1:15" ht="12.75">
      <c r="A279" s="265"/>
      <c r="B279" s="269"/>
      <c r="C279" s="354" t="s">
        <v>425</v>
      </c>
      <c r="D279" s="355"/>
      <c r="E279" s="270">
        <v>1.2548</v>
      </c>
      <c r="F279" s="271"/>
      <c r="G279" s="272"/>
      <c r="H279" s="273"/>
      <c r="I279" s="267"/>
      <c r="J279" s="274"/>
      <c r="K279" s="267"/>
      <c r="M279" s="268" t="s">
        <v>425</v>
      </c>
      <c r="O279" s="256"/>
    </row>
    <row r="280" spans="1:15" ht="12.75">
      <c r="A280" s="265"/>
      <c r="B280" s="269"/>
      <c r="C280" s="354" t="s">
        <v>426</v>
      </c>
      <c r="D280" s="355"/>
      <c r="E280" s="270">
        <v>0.5063</v>
      </c>
      <c r="F280" s="271"/>
      <c r="G280" s="272"/>
      <c r="H280" s="273"/>
      <c r="I280" s="267"/>
      <c r="J280" s="274"/>
      <c r="K280" s="267"/>
      <c r="M280" s="268" t="s">
        <v>426</v>
      </c>
      <c r="O280" s="256"/>
    </row>
    <row r="281" spans="1:15" ht="12.75">
      <c r="A281" s="265"/>
      <c r="B281" s="269"/>
      <c r="C281" s="354" t="s">
        <v>427</v>
      </c>
      <c r="D281" s="355"/>
      <c r="E281" s="270">
        <v>0.8145</v>
      </c>
      <c r="F281" s="271"/>
      <c r="G281" s="272"/>
      <c r="H281" s="273"/>
      <c r="I281" s="267"/>
      <c r="J281" s="274"/>
      <c r="K281" s="267"/>
      <c r="M281" s="268" t="s">
        <v>427</v>
      </c>
      <c r="O281" s="256"/>
    </row>
    <row r="282" spans="1:80" ht="12.75">
      <c r="A282" s="257">
        <v>62</v>
      </c>
      <c r="B282" s="258" t="s">
        <v>428</v>
      </c>
      <c r="C282" s="259" t="s">
        <v>429</v>
      </c>
      <c r="D282" s="260" t="s">
        <v>137</v>
      </c>
      <c r="E282" s="317">
        <v>3.62</v>
      </c>
      <c r="F282" s="261">
        <v>0</v>
      </c>
      <c r="G282" s="262">
        <f>E282*F282</f>
        <v>0</v>
      </c>
      <c r="H282" s="263">
        <v>0.05242</v>
      </c>
      <c r="I282" s="264">
        <f>E282*H282</f>
        <v>0.18976040000000002</v>
      </c>
      <c r="J282" s="263">
        <v>0</v>
      </c>
      <c r="K282" s="264">
        <f>E282*J282</f>
        <v>0</v>
      </c>
      <c r="O282" s="256">
        <v>2</v>
      </c>
      <c r="AA282" s="229">
        <v>1</v>
      </c>
      <c r="AB282" s="229">
        <v>1</v>
      </c>
      <c r="AC282" s="229">
        <v>1</v>
      </c>
      <c r="AZ282" s="229">
        <v>1</v>
      </c>
      <c r="BA282" s="229">
        <f>IF(AZ282=1,G282,0)</f>
        <v>0</v>
      </c>
      <c r="BB282" s="229">
        <f>IF(AZ282=2,G282,0)</f>
        <v>0</v>
      </c>
      <c r="BC282" s="229">
        <f>IF(AZ282=3,G282,0)</f>
        <v>0</v>
      </c>
      <c r="BD282" s="229">
        <f>IF(AZ282=4,G282,0)</f>
        <v>0</v>
      </c>
      <c r="BE282" s="229">
        <f>IF(AZ282=5,G282,0)</f>
        <v>0</v>
      </c>
      <c r="CA282" s="256">
        <v>1</v>
      </c>
      <c r="CB282" s="256">
        <v>1</v>
      </c>
    </row>
    <row r="283" spans="1:15" ht="12.75">
      <c r="A283" s="265"/>
      <c r="B283" s="269"/>
      <c r="C283" s="354" t="s">
        <v>2811</v>
      </c>
      <c r="D283" s="355"/>
      <c r="E283" s="316">
        <v>3.62</v>
      </c>
      <c r="F283" s="271"/>
      <c r="G283" s="272"/>
      <c r="H283" s="273"/>
      <c r="I283" s="267"/>
      <c r="J283" s="274"/>
      <c r="K283" s="267"/>
      <c r="M283" s="268" t="s">
        <v>430</v>
      </c>
      <c r="O283" s="256"/>
    </row>
    <row r="284" spans="1:80" ht="12.75">
      <c r="A284" s="257">
        <v>63</v>
      </c>
      <c r="B284" s="258" t="s">
        <v>431</v>
      </c>
      <c r="C284" s="259" t="s">
        <v>432</v>
      </c>
      <c r="D284" s="260" t="s">
        <v>137</v>
      </c>
      <c r="E284" s="317">
        <v>3.62</v>
      </c>
      <c r="F284" s="261">
        <v>0</v>
      </c>
      <c r="G284" s="262">
        <f>E284*F284</f>
        <v>0</v>
      </c>
      <c r="H284" s="263">
        <v>0</v>
      </c>
      <c r="I284" s="264">
        <f>E284*H284</f>
        <v>0</v>
      </c>
      <c r="J284" s="263">
        <v>0</v>
      </c>
      <c r="K284" s="264">
        <f>E284*J284</f>
        <v>0</v>
      </c>
      <c r="O284" s="256">
        <v>2</v>
      </c>
      <c r="AA284" s="229">
        <v>1</v>
      </c>
      <c r="AB284" s="229">
        <v>1</v>
      </c>
      <c r="AC284" s="229">
        <v>1</v>
      </c>
      <c r="AZ284" s="229">
        <v>1</v>
      </c>
      <c r="BA284" s="229">
        <f>IF(AZ284=1,G284,0)</f>
        <v>0</v>
      </c>
      <c r="BB284" s="229">
        <f>IF(AZ284=2,G284,0)</f>
        <v>0</v>
      </c>
      <c r="BC284" s="229">
        <f>IF(AZ284=3,G284,0)</f>
        <v>0</v>
      </c>
      <c r="BD284" s="229">
        <f>IF(AZ284=4,G284,0)</f>
        <v>0</v>
      </c>
      <c r="BE284" s="229">
        <f>IF(AZ284=5,G284,0)</f>
        <v>0</v>
      </c>
      <c r="CA284" s="256">
        <v>1</v>
      </c>
      <c r="CB284" s="256">
        <v>1</v>
      </c>
    </row>
    <row r="285" spans="1:80" ht="20.4">
      <c r="A285" s="257">
        <v>64</v>
      </c>
      <c r="B285" s="258" t="s">
        <v>433</v>
      </c>
      <c r="C285" s="259" t="s">
        <v>434</v>
      </c>
      <c r="D285" s="260" t="s">
        <v>179</v>
      </c>
      <c r="E285" s="261">
        <v>44.55</v>
      </c>
      <c r="F285" s="261">
        <v>0</v>
      </c>
      <c r="G285" s="262">
        <f>E285*F285</f>
        <v>0</v>
      </c>
      <c r="H285" s="263">
        <v>0.00709</v>
      </c>
      <c r="I285" s="264">
        <f>E285*H285</f>
        <v>0.31585949999999996</v>
      </c>
      <c r="J285" s="263">
        <v>0</v>
      </c>
      <c r="K285" s="264">
        <f>E285*J285</f>
        <v>0</v>
      </c>
      <c r="O285" s="256">
        <v>2</v>
      </c>
      <c r="AA285" s="229">
        <v>1</v>
      </c>
      <c r="AB285" s="229">
        <v>1</v>
      </c>
      <c r="AC285" s="229">
        <v>1</v>
      </c>
      <c r="AZ285" s="229">
        <v>1</v>
      </c>
      <c r="BA285" s="229">
        <f>IF(AZ285=1,G285,0)</f>
        <v>0</v>
      </c>
      <c r="BB285" s="229">
        <f>IF(AZ285=2,G285,0)</f>
        <v>0</v>
      </c>
      <c r="BC285" s="229">
        <f>IF(AZ285=3,G285,0)</f>
        <v>0</v>
      </c>
      <c r="BD285" s="229">
        <f>IF(AZ285=4,G285,0)</f>
        <v>0</v>
      </c>
      <c r="BE285" s="229">
        <f>IF(AZ285=5,G285,0)</f>
        <v>0</v>
      </c>
      <c r="CA285" s="256">
        <v>1</v>
      </c>
      <c r="CB285" s="256">
        <v>1</v>
      </c>
    </row>
    <row r="286" spans="1:15" ht="12.75">
      <c r="A286" s="265"/>
      <c r="B286" s="269"/>
      <c r="C286" s="354" t="s">
        <v>435</v>
      </c>
      <c r="D286" s="355"/>
      <c r="E286" s="270">
        <v>6.9</v>
      </c>
      <c r="F286" s="271"/>
      <c r="G286" s="272"/>
      <c r="H286" s="273"/>
      <c r="I286" s="267"/>
      <c r="J286" s="274"/>
      <c r="K286" s="267"/>
      <c r="M286" s="268" t="s">
        <v>435</v>
      </c>
      <c r="O286" s="256"/>
    </row>
    <row r="287" spans="1:15" ht="12.75">
      <c r="A287" s="265"/>
      <c r="B287" s="269"/>
      <c r="C287" s="354" t="s">
        <v>436</v>
      </c>
      <c r="D287" s="355"/>
      <c r="E287" s="270">
        <v>22</v>
      </c>
      <c r="F287" s="271"/>
      <c r="G287" s="272"/>
      <c r="H287" s="273"/>
      <c r="I287" s="267"/>
      <c r="J287" s="274"/>
      <c r="K287" s="267"/>
      <c r="M287" s="268" t="s">
        <v>436</v>
      </c>
      <c r="O287" s="256"/>
    </row>
    <row r="288" spans="1:15" ht="12.75">
      <c r="A288" s="265"/>
      <c r="B288" s="269"/>
      <c r="C288" s="354" t="s">
        <v>437</v>
      </c>
      <c r="D288" s="355"/>
      <c r="E288" s="270">
        <v>15.65</v>
      </c>
      <c r="F288" s="271"/>
      <c r="G288" s="272"/>
      <c r="H288" s="273"/>
      <c r="I288" s="267"/>
      <c r="J288" s="274"/>
      <c r="K288" s="267"/>
      <c r="M288" s="268" t="s">
        <v>437</v>
      </c>
      <c r="O288" s="256"/>
    </row>
    <row r="289" spans="1:80" ht="12.75">
      <c r="A289" s="257">
        <v>65</v>
      </c>
      <c r="B289" s="258" t="s">
        <v>438</v>
      </c>
      <c r="C289" s="259" t="s">
        <v>439</v>
      </c>
      <c r="D289" s="260" t="s">
        <v>166</v>
      </c>
      <c r="E289" s="261">
        <v>0.2249</v>
      </c>
      <c r="F289" s="261">
        <v>0</v>
      </c>
      <c r="G289" s="262">
        <f>E289*F289</f>
        <v>0</v>
      </c>
      <c r="H289" s="263">
        <v>1.01665</v>
      </c>
      <c r="I289" s="264">
        <f>E289*H289</f>
        <v>0.228644585</v>
      </c>
      <c r="J289" s="263">
        <v>0</v>
      </c>
      <c r="K289" s="264">
        <f>E289*J289</f>
        <v>0</v>
      </c>
      <c r="O289" s="256">
        <v>2</v>
      </c>
      <c r="AA289" s="229">
        <v>1</v>
      </c>
      <c r="AB289" s="229">
        <v>1</v>
      </c>
      <c r="AC289" s="229">
        <v>1</v>
      </c>
      <c r="AZ289" s="229">
        <v>1</v>
      </c>
      <c r="BA289" s="229">
        <f>IF(AZ289=1,G289,0)</f>
        <v>0</v>
      </c>
      <c r="BB289" s="229">
        <f>IF(AZ289=2,G289,0)</f>
        <v>0</v>
      </c>
      <c r="BC289" s="229">
        <f>IF(AZ289=3,G289,0)</f>
        <v>0</v>
      </c>
      <c r="BD289" s="229">
        <f>IF(AZ289=4,G289,0)</f>
        <v>0</v>
      </c>
      <c r="BE289" s="229">
        <f>IF(AZ289=5,G289,0)</f>
        <v>0</v>
      </c>
      <c r="CA289" s="256">
        <v>1</v>
      </c>
      <c r="CB289" s="256">
        <v>1</v>
      </c>
    </row>
    <row r="290" spans="1:15" ht="12.75">
      <c r="A290" s="265"/>
      <c r="B290" s="269"/>
      <c r="C290" s="354" t="s">
        <v>440</v>
      </c>
      <c r="D290" s="355"/>
      <c r="E290" s="270">
        <v>0.0284</v>
      </c>
      <c r="F290" s="271"/>
      <c r="G290" s="272"/>
      <c r="H290" s="273"/>
      <c r="I290" s="267"/>
      <c r="J290" s="274"/>
      <c r="K290" s="267"/>
      <c r="M290" s="268" t="s">
        <v>440</v>
      </c>
      <c r="O290" s="256"/>
    </row>
    <row r="291" spans="1:15" ht="12.75">
      <c r="A291" s="265"/>
      <c r="B291" s="269"/>
      <c r="C291" s="354" t="s">
        <v>441</v>
      </c>
      <c r="D291" s="355"/>
      <c r="E291" s="270">
        <v>0.1117</v>
      </c>
      <c r="F291" s="271"/>
      <c r="G291" s="272"/>
      <c r="H291" s="273"/>
      <c r="I291" s="267"/>
      <c r="J291" s="274"/>
      <c r="K291" s="267"/>
      <c r="M291" s="268" t="s">
        <v>441</v>
      </c>
      <c r="O291" s="256"/>
    </row>
    <row r="292" spans="1:15" ht="12.75">
      <c r="A292" s="265"/>
      <c r="B292" s="269"/>
      <c r="C292" s="354" t="s">
        <v>442</v>
      </c>
      <c r="D292" s="355"/>
      <c r="E292" s="270">
        <v>0.0521</v>
      </c>
      <c r="F292" s="271"/>
      <c r="G292" s="272"/>
      <c r="H292" s="273"/>
      <c r="I292" s="267"/>
      <c r="J292" s="274"/>
      <c r="K292" s="267"/>
      <c r="M292" s="268" t="s">
        <v>442</v>
      </c>
      <c r="O292" s="256"/>
    </row>
    <row r="293" spans="1:15" ht="12.75">
      <c r="A293" s="265"/>
      <c r="B293" s="269"/>
      <c r="C293" s="354" t="s">
        <v>443</v>
      </c>
      <c r="D293" s="355"/>
      <c r="E293" s="270">
        <v>0.0327</v>
      </c>
      <c r="F293" s="271"/>
      <c r="G293" s="272"/>
      <c r="H293" s="273"/>
      <c r="I293" s="267"/>
      <c r="J293" s="274"/>
      <c r="K293" s="267"/>
      <c r="M293" s="268" t="s">
        <v>443</v>
      </c>
      <c r="O293" s="256"/>
    </row>
    <row r="294" spans="1:57" ht="12.75">
      <c r="A294" s="275"/>
      <c r="B294" s="276" t="s">
        <v>101</v>
      </c>
      <c r="C294" s="277" t="s">
        <v>384</v>
      </c>
      <c r="D294" s="278"/>
      <c r="E294" s="279"/>
      <c r="F294" s="280"/>
      <c r="G294" s="281">
        <f>SUM(G240:G293)</f>
        <v>0</v>
      </c>
      <c r="H294" s="282"/>
      <c r="I294" s="283">
        <f>SUM(I240:I293)</f>
        <v>61.15010300099999</v>
      </c>
      <c r="J294" s="282"/>
      <c r="K294" s="283">
        <f>SUM(K240:K293)</f>
        <v>0</v>
      </c>
      <c r="O294" s="256">
        <v>4</v>
      </c>
      <c r="BA294" s="284">
        <f>SUM(BA240:BA293)</f>
        <v>0</v>
      </c>
      <c r="BB294" s="284">
        <f>SUM(BB240:BB293)</f>
        <v>0</v>
      </c>
      <c r="BC294" s="284">
        <f>SUM(BC240:BC293)</f>
        <v>0</v>
      </c>
      <c r="BD294" s="284">
        <f>SUM(BD240:BD293)</f>
        <v>0</v>
      </c>
      <c r="BE294" s="284">
        <f>SUM(BE240:BE293)</f>
        <v>0</v>
      </c>
    </row>
    <row r="295" spans="1:15" ht="12.75">
      <c r="A295" s="246" t="s">
        <v>97</v>
      </c>
      <c r="B295" s="247" t="s">
        <v>444</v>
      </c>
      <c r="C295" s="248" t="s">
        <v>445</v>
      </c>
      <c r="D295" s="249"/>
      <c r="E295" s="250"/>
      <c r="F295" s="250"/>
      <c r="G295" s="251"/>
      <c r="H295" s="252"/>
      <c r="I295" s="253"/>
      <c r="J295" s="254"/>
      <c r="K295" s="255"/>
      <c r="O295" s="256">
        <v>1</v>
      </c>
    </row>
    <row r="296" spans="1:80" ht="12.75">
      <c r="A296" s="257">
        <v>66</v>
      </c>
      <c r="B296" s="258" t="s">
        <v>447</v>
      </c>
      <c r="C296" s="259" t="s">
        <v>448</v>
      </c>
      <c r="D296" s="260" t="s">
        <v>144</v>
      </c>
      <c r="E296" s="261">
        <v>2.047</v>
      </c>
      <c r="F296" s="261">
        <v>0</v>
      </c>
      <c r="G296" s="262">
        <f>E296*F296</f>
        <v>0</v>
      </c>
      <c r="H296" s="263">
        <v>1.6867</v>
      </c>
      <c r="I296" s="264">
        <f>E296*H296</f>
        <v>3.4526749000000003</v>
      </c>
      <c r="J296" s="263">
        <v>0</v>
      </c>
      <c r="K296" s="264">
        <f>E296*J296</f>
        <v>0</v>
      </c>
      <c r="O296" s="256">
        <v>2</v>
      </c>
      <c r="AA296" s="229">
        <v>1</v>
      </c>
      <c r="AB296" s="229">
        <v>1</v>
      </c>
      <c r="AC296" s="229">
        <v>1</v>
      </c>
      <c r="AZ296" s="229">
        <v>1</v>
      </c>
      <c r="BA296" s="229">
        <f>IF(AZ296=1,G296,0)</f>
        <v>0</v>
      </c>
      <c r="BB296" s="229">
        <f>IF(AZ296=2,G296,0)</f>
        <v>0</v>
      </c>
      <c r="BC296" s="229">
        <f>IF(AZ296=3,G296,0)</f>
        <v>0</v>
      </c>
      <c r="BD296" s="229">
        <f>IF(AZ296=4,G296,0)</f>
        <v>0</v>
      </c>
      <c r="BE296" s="229">
        <f>IF(AZ296=5,G296,0)</f>
        <v>0</v>
      </c>
      <c r="CA296" s="256">
        <v>1</v>
      </c>
      <c r="CB296" s="256">
        <v>1</v>
      </c>
    </row>
    <row r="297" spans="1:15" ht="12.75">
      <c r="A297" s="265"/>
      <c r="B297" s="269"/>
      <c r="C297" s="354" t="s">
        <v>449</v>
      </c>
      <c r="D297" s="355"/>
      <c r="E297" s="270">
        <v>1.247</v>
      </c>
      <c r="F297" s="271"/>
      <c r="G297" s="272"/>
      <c r="H297" s="273"/>
      <c r="I297" s="267"/>
      <c r="J297" s="274"/>
      <c r="K297" s="267"/>
      <c r="M297" s="268" t="s">
        <v>449</v>
      </c>
      <c r="O297" s="256"/>
    </row>
    <row r="298" spans="1:15" ht="12.75">
      <c r="A298" s="265"/>
      <c r="B298" s="269"/>
      <c r="C298" s="354" t="s">
        <v>450</v>
      </c>
      <c r="D298" s="355"/>
      <c r="E298" s="270">
        <v>0.8</v>
      </c>
      <c r="F298" s="271"/>
      <c r="G298" s="272"/>
      <c r="H298" s="273"/>
      <c r="I298" s="267"/>
      <c r="J298" s="274"/>
      <c r="K298" s="267"/>
      <c r="M298" s="268" t="s">
        <v>450</v>
      </c>
      <c r="O298" s="256"/>
    </row>
    <row r="299" spans="1:80" ht="12.75">
      <c r="A299" s="257">
        <v>67</v>
      </c>
      <c r="B299" s="258" t="s">
        <v>451</v>
      </c>
      <c r="C299" s="259" t="s">
        <v>452</v>
      </c>
      <c r="D299" s="260" t="s">
        <v>137</v>
      </c>
      <c r="E299" s="261">
        <v>8</v>
      </c>
      <c r="F299" s="261">
        <v>0</v>
      </c>
      <c r="G299" s="262">
        <f>E299*F299</f>
        <v>0</v>
      </c>
      <c r="H299" s="263">
        <v>0.54</v>
      </c>
      <c r="I299" s="264">
        <f>E299*H299</f>
        <v>4.32</v>
      </c>
      <c r="J299" s="263">
        <v>0</v>
      </c>
      <c r="K299" s="264">
        <f>E299*J299</f>
        <v>0</v>
      </c>
      <c r="O299" s="256">
        <v>2</v>
      </c>
      <c r="AA299" s="229">
        <v>1</v>
      </c>
      <c r="AB299" s="229">
        <v>1</v>
      </c>
      <c r="AC299" s="229">
        <v>1</v>
      </c>
      <c r="AZ299" s="229">
        <v>1</v>
      </c>
      <c r="BA299" s="229">
        <f>IF(AZ299=1,G299,0)</f>
        <v>0</v>
      </c>
      <c r="BB299" s="229">
        <f>IF(AZ299=2,G299,0)</f>
        <v>0</v>
      </c>
      <c r="BC299" s="229">
        <f>IF(AZ299=3,G299,0)</f>
        <v>0</v>
      </c>
      <c r="BD299" s="229">
        <f>IF(AZ299=4,G299,0)</f>
        <v>0</v>
      </c>
      <c r="BE299" s="229">
        <f>IF(AZ299=5,G299,0)</f>
        <v>0</v>
      </c>
      <c r="CA299" s="256">
        <v>1</v>
      </c>
      <c r="CB299" s="256">
        <v>1</v>
      </c>
    </row>
    <row r="300" spans="1:15" ht="12.75">
      <c r="A300" s="265"/>
      <c r="B300" s="269"/>
      <c r="C300" s="354" t="s">
        <v>141</v>
      </c>
      <c r="D300" s="355"/>
      <c r="E300" s="270">
        <v>8</v>
      </c>
      <c r="F300" s="271"/>
      <c r="G300" s="272"/>
      <c r="H300" s="273"/>
      <c r="I300" s="267"/>
      <c r="J300" s="274"/>
      <c r="K300" s="267"/>
      <c r="M300" s="268" t="s">
        <v>141</v>
      </c>
      <c r="O300" s="256"/>
    </row>
    <row r="301" spans="1:80" ht="12.75">
      <c r="A301" s="257">
        <v>68</v>
      </c>
      <c r="B301" s="258" t="s">
        <v>453</v>
      </c>
      <c r="C301" s="259" t="s">
        <v>454</v>
      </c>
      <c r="D301" s="260" t="s">
        <v>137</v>
      </c>
      <c r="E301" s="261">
        <v>12.47</v>
      </c>
      <c r="F301" s="261">
        <v>0</v>
      </c>
      <c r="G301" s="262">
        <f>E301*F301</f>
        <v>0</v>
      </c>
      <c r="H301" s="263">
        <v>0.072</v>
      </c>
      <c r="I301" s="264">
        <f>E301*H301</f>
        <v>0.89784</v>
      </c>
      <c r="J301" s="263">
        <v>0</v>
      </c>
      <c r="K301" s="264">
        <f>E301*J301</f>
        <v>0</v>
      </c>
      <c r="O301" s="256">
        <v>2</v>
      </c>
      <c r="AA301" s="229">
        <v>1</v>
      </c>
      <c r="AB301" s="229">
        <v>1</v>
      </c>
      <c r="AC301" s="229">
        <v>1</v>
      </c>
      <c r="AZ301" s="229">
        <v>1</v>
      </c>
      <c r="BA301" s="229">
        <f>IF(AZ301=1,G301,0)</f>
        <v>0</v>
      </c>
      <c r="BB301" s="229">
        <f>IF(AZ301=2,G301,0)</f>
        <v>0</v>
      </c>
      <c r="BC301" s="229">
        <f>IF(AZ301=3,G301,0)</f>
        <v>0</v>
      </c>
      <c r="BD301" s="229">
        <f>IF(AZ301=4,G301,0)</f>
        <v>0</v>
      </c>
      <c r="BE301" s="229">
        <f>IF(AZ301=5,G301,0)</f>
        <v>0</v>
      </c>
      <c r="CA301" s="256">
        <v>1</v>
      </c>
      <c r="CB301" s="256">
        <v>1</v>
      </c>
    </row>
    <row r="302" spans="1:15" ht="12.75">
      <c r="A302" s="265"/>
      <c r="B302" s="269"/>
      <c r="C302" s="354" t="s">
        <v>138</v>
      </c>
      <c r="D302" s="355"/>
      <c r="E302" s="270">
        <v>12.47</v>
      </c>
      <c r="F302" s="271"/>
      <c r="G302" s="272"/>
      <c r="H302" s="273"/>
      <c r="I302" s="267"/>
      <c r="J302" s="274"/>
      <c r="K302" s="267"/>
      <c r="M302" s="268" t="s">
        <v>138</v>
      </c>
      <c r="O302" s="256"/>
    </row>
    <row r="303" spans="1:80" ht="20.4">
      <c r="A303" s="257">
        <v>69</v>
      </c>
      <c r="B303" s="258" t="s">
        <v>455</v>
      </c>
      <c r="C303" s="259" t="s">
        <v>456</v>
      </c>
      <c r="D303" s="260" t="s">
        <v>137</v>
      </c>
      <c r="E303" s="261">
        <v>4.5</v>
      </c>
      <c r="F303" s="261">
        <v>0</v>
      </c>
      <c r="G303" s="262">
        <f>E303*F303</f>
        <v>0</v>
      </c>
      <c r="H303" s="263">
        <v>0.16896</v>
      </c>
      <c r="I303" s="264">
        <f>E303*H303</f>
        <v>0.76032</v>
      </c>
      <c r="J303" s="263">
        <v>0</v>
      </c>
      <c r="K303" s="264">
        <f>E303*J303</f>
        <v>0</v>
      </c>
      <c r="O303" s="256">
        <v>2</v>
      </c>
      <c r="AA303" s="229">
        <v>1</v>
      </c>
      <c r="AB303" s="229">
        <v>1</v>
      </c>
      <c r="AC303" s="229">
        <v>1</v>
      </c>
      <c r="AZ303" s="229">
        <v>1</v>
      </c>
      <c r="BA303" s="229">
        <f>IF(AZ303=1,G303,0)</f>
        <v>0</v>
      </c>
      <c r="BB303" s="229">
        <f>IF(AZ303=2,G303,0)</f>
        <v>0</v>
      </c>
      <c r="BC303" s="229">
        <f>IF(AZ303=3,G303,0)</f>
        <v>0</v>
      </c>
      <c r="BD303" s="229">
        <f>IF(AZ303=4,G303,0)</f>
        <v>0</v>
      </c>
      <c r="BE303" s="229">
        <f>IF(AZ303=5,G303,0)</f>
        <v>0</v>
      </c>
      <c r="CA303" s="256">
        <v>1</v>
      </c>
      <c r="CB303" s="256">
        <v>1</v>
      </c>
    </row>
    <row r="304" spans="1:15" ht="12.75">
      <c r="A304" s="265"/>
      <c r="B304" s="269"/>
      <c r="C304" s="354" t="s">
        <v>457</v>
      </c>
      <c r="D304" s="355"/>
      <c r="E304" s="270">
        <v>4.5</v>
      </c>
      <c r="F304" s="271"/>
      <c r="G304" s="272"/>
      <c r="H304" s="273"/>
      <c r="I304" s="267"/>
      <c r="J304" s="274"/>
      <c r="K304" s="267"/>
      <c r="M304" s="268" t="s">
        <v>457</v>
      </c>
      <c r="O304" s="256"/>
    </row>
    <row r="305" spans="1:57" ht="12.75">
      <c r="A305" s="275"/>
      <c r="B305" s="276" t="s">
        <v>101</v>
      </c>
      <c r="C305" s="277" t="s">
        <v>446</v>
      </c>
      <c r="D305" s="278"/>
      <c r="E305" s="279"/>
      <c r="F305" s="280"/>
      <c r="G305" s="281">
        <f>SUM(G295:G304)</f>
        <v>0</v>
      </c>
      <c r="H305" s="282"/>
      <c r="I305" s="283">
        <f>SUM(I295:I304)</f>
        <v>9.4308349</v>
      </c>
      <c r="J305" s="282"/>
      <c r="K305" s="283">
        <f>SUM(K295:K304)</f>
        <v>0</v>
      </c>
      <c r="O305" s="256">
        <v>4</v>
      </c>
      <c r="BA305" s="284">
        <f>SUM(BA295:BA304)</f>
        <v>0</v>
      </c>
      <c r="BB305" s="284">
        <f>SUM(BB295:BB304)</f>
        <v>0</v>
      </c>
      <c r="BC305" s="284">
        <f>SUM(BC295:BC304)</f>
        <v>0</v>
      </c>
      <c r="BD305" s="284">
        <f>SUM(BD295:BD304)</f>
        <v>0</v>
      </c>
      <c r="BE305" s="284">
        <f>SUM(BE295:BE304)</f>
        <v>0</v>
      </c>
    </row>
    <row r="306" spans="1:15" ht="12.75">
      <c r="A306" s="246" t="s">
        <v>97</v>
      </c>
      <c r="B306" s="247" t="s">
        <v>458</v>
      </c>
      <c r="C306" s="248" t="s">
        <v>459</v>
      </c>
      <c r="D306" s="249"/>
      <c r="E306" s="250"/>
      <c r="F306" s="250"/>
      <c r="G306" s="251"/>
      <c r="H306" s="252"/>
      <c r="I306" s="253"/>
      <c r="J306" s="254"/>
      <c r="K306" s="255"/>
      <c r="O306" s="256">
        <v>1</v>
      </c>
    </row>
    <row r="307" spans="1:80" ht="12.75">
      <c r="A307" s="257">
        <v>70</v>
      </c>
      <c r="B307" s="258" t="s">
        <v>461</v>
      </c>
      <c r="C307" s="259" t="s">
        <v>462</v>
      </c>
      <c r="D307" s="260" t="s">
        <v>137</v>
      </c>
      <c r="E307" s="261">
        <v>397</v>
      </c>
      <c r="F307" s="261">
        <v>0</v>
      </c>
      <c r="G307" s="262">
        <f>E307*F307</f>
        <v>0</v>
      </c>
      <c r="H307" s="263">
        <v>0.00307</v>
      </c>
      <c r="I307" s="264">
        <f>E307*H307</f>
        <v>1.2187899999999998</v>
      </c>
      <c r="J307" s="263">
        <v>0</v>
      </c>
      <c r="K307" s="264">
        <f>E307*J307</f>
        <v>0</v>
      </c>
      <c r="O307" s="256">
        <v>2</v>
      </c>
      <c r="AA307" s="229">
        <v>1</v>
      </c>
      <c r="AB307" s="229">
        <v>1</v>
      </c>
      <c r="AC307" s="229">
        <v>1</v>
      </c>
      <c r="AZ307" s="229">
        <v>1</v>
      </c>
      <c r="BA307" s="229">
        <f>IF(AZ307=1,G307,0)</f>
        <v>0</v>
      </c>
      <c r="BB307" s="229">
        <f>IF(AZ307=2,G307,0)</f>
        <v>0</v>
      </c>
      <c r="BC307" s="229">
        <f>IF(AZ307=3,G307,0)</f>
        <v>0</v>
      </c>
      <c r="BD307" s="229">
        <f>IF(AZ307=4,G307,0)</f>
        <v>0</v>
      </c>
      <c r="BE307" s="229">
        <f>IF(AZ307=5,G307,0)</f>
        <v>0</v>
      </c>
      <c r="CA307" s="256">
        <v>1</v>
      </c>
      <c r="CB307" s="256">
        <v>1</v>
      </c>
    </row>
    <row r="308" spans="1:15" ht="12.75">
      <c r="A308" s="265"/>
      <c r="B308" s="269"/>
      <c r="C308" s="354" t="s">
        <v>463</v>
      </c>
      <c r="D308" s="355"/>
      <c r="E308" s="270">
        <v>0</v>
      </c>
      <c r="F308" s="271"/>
      <c r="G308" s="272"/>
      <c r="H308" s="273"/>
      <c r="I308" s="267"/>
      <c r="J308" s="274"/>
      <c r="K308" s="267"/>
      <c r="M308" s="268" t="s">
        <v>463</v>
      </c>
      <c r="O308" s="256"/>
    </row>
    <row r="309" spans="1:15" ht="12.75">
      <c r="A309" s="265"/>
      <c r="B309" s="269"/>
      <c r="C309" s="354" t="s">
        <v>157</v>
      </c>
      <c r="D309" s="355"/>
      <c r="E309" s="270">
        <v>0</v>
      </c>
      <c r="F309" s="271"/>
      <c r="G309" s="272"/>
      <c r="H309" s="273"/>
      <c r="I309" s="267"/>
      <c r="J309" s="274"/>
      <c r="K309" s="267"/>
      <c r="M309" s="268" t="s">
        <v>157</v>
      </c>
      <c r="O309" s="256"/>
    </row>
    <row r="310" spans="1:15" ht="21">
      <c r="A310" s="265"/>
      <c r="B310" s="269"/>
      <c r="C310" s="354" t="s">
        <v>464</v>
      </c>
      <c r="D310" s="355"/>
      <c r="E310" s="270">
        <v>166.1</v>
      </c>
      <c r="F310" s="271"/>
      <c r="G310" s="272"/>
      <c r="H310" s="273"/>
      <c r="I310" s="267"/>
      <c r="J310" s="274"/>
      <c r="K310" s="267"/>
      <c r="M310" s="268" t="s">
        <v>464</v>
      </c>
      <c r="O310" s="256"/>
    </row>
    <row r="311" spans="1:15" ht="12.75">
      <c r="A311" s="265"/>
      <c r="B311" s="269"/>
      <c r="C311" s="354" t="s">
        <v>200</v>
      </c>
      <c r="D311" s="355"/>
      <c r="E311" s="270">
        <v>0</v>
      </c>
      <c r="F311" s="271"/>
      <c r="G311" s="272"/>
      <c r="H311" s="273"/>
      <c r="I311" s="267"/>
      <c r="J311" s="274"/>
      <c r="K311" s="267"/>
      <c r="M311" s="268" t="s">
        <v>200</v>
      </c>
      <c r="O311" s="256"/>
    </row>
    <row r="312" spans="1:15" ht="21">
      <c r="A312" s="265"/>
      <c r="B312" s="269"/>
      <c r="C312" s="354" t="s">
        <v>465</v>
      </c>
      <c r="D312" s="355"/>
      <c r="E312" s="270">
        <v>123.2</v>
      </c>
      <c r="F312" s="271"/>
      <c r="G312" s="272"/>
      <c r="H312" s="273"/>
      <c r="I312" s="267"/>
      <c r="J312" s="274"/>
      <c r="K312" s="267"/>
      <c r="M312" s="268" t="s">
        <v>465</v>
      </c>
      <c r="O312" s="256"/>
    </row>
    <row r="313" spans="1:15" ht="12.75">
      <c r="A313" s="265"/>
      <c r="B313" s="269"/>
      <c r="C313" s="354" t="s">
        <v>206</v>
      </c>
      <c r="D313" s="355"/>
      <c r="E313" s="270">
        <v>0</v>
      </c>
      <c r="F313" s="271"/>
      <c r="G313" s="272"/>
      <c r="H313" s="273"/>
      <c r="I313" s="267"/>
      <c r="J313" s="274"/>
      <c r="K313" s="267"/>
      <c r="M313" s="268" t="s">
        <v>206</v>
      </c>
      <c r="O313" s="256"/>
    </row>
    <row r="314" spans="1:15" ht="12.75">
      <c r="A314" s="265"/>
      <c r="B314" s="269"/>
      <c r="C314" s="354" t="s">
        <v>466</v>
      </c>
      <c r="D314" s="355"/>
      <c r="E314" s="270">
        <v>95.1</v>
      </c>
      <c r="F314" s="271"/>
      <c r="G314" s="272"/>
      <c r="H314" s="273"/>
      <c r="I314" s="267"/>
      <c r="J314" s="274"/>
      <c r="K314" s="267"/>
      <c r="M314" s="268" t="s">
        <v>466</v>
      </c>
      <c r="O314" s="256"/>
    </row>
    <row r="315" spans="1:15" ht="12.75">
      <c r="A315" s="265"/>
      <c r="B315" s="269"/>
      <c r="C315" s="354" t="s">
        <v>301</v>
      </c>
      <c r="D315" s="355"/>
      <c r="E315" s="270">
        <v>0</v>
      </c>
      <c r="F315" s="271"/>
      <c r="G315" s="272"/>
      <c r="H315" s="273"/>
      <c r="I315" s="267"/>
      <c r="J315" s="274"/>
      <c r="K315" s="267"/>
      <c r="M315" s="268" t="s">
        <v>301</v>
      </c>
      <c r="O315" s="256"/>
    </row>
    <row r="316" spans="1:15" ht="12.75">
      <c r="A316" s="265"/>
      <c r="B316" s="269"/>
      <c r="C316" s="354" t="s">
        <v>467</v>
      </c>
      <c r="D316" s="355"/>
      <c r="E316" s="270">
        <v>12.6</v>
      </c>
      <c r="F316" s="271"/>
      <c r="G316" s="272"/>
      <c r="H316" s="273"/>
      <c r="I316" s="267"/>
      <c r="J316" s="274"/>
      <c r="K316" s="267"/>
      <c r="M316" s="268" t="s">
        <v>467</v>
      </c>
      <c r="O316" s="256"/>
    </row>
    <row r="317" spans="1:80" ht="12.75">
      <c r="A317" s="257">
        <v>71</v>
      </c>
      <c r="B317" s="258" t="s">
        <v>468</v>
      </c>
      <c r="C317" s="259" t="s">
        <v>469</v>
      </c>
      <c r="D317" s="260" t="s">
        <v>137</v>
      </c>
      <c r="E317" s="261">
        <v>397</v>
      </c>
      <c r="F317" s="261">
        <v>0</v>
      </c>
      <c r="G317" s="262">
        <f>E317*F317</f>
        <v>0</v>
      </c>
      <c r="H317" s="263">
        <v>0.00033</v>
      </c>
      <c r="I317" s="264">
        <f>E317*H317</f>
        <v>0.13101</v>
      </c>
      <c r="J317" s="263">
        <v>0</v>
      </c>
      <c r="K317" s="264">
        <f>E317*J317</f>
        <v>0</v>
      </c>
      <c r="O317" s="256">
        <v>2</v>
      </c>
      <c r="AA317" s="229">
        <v>1</v>
      </c>
      <c r="AB317" s="229">
        <v>1</v>
      </c>
      <c r="AC317" s="229">
        <v>1</v>
      </c>
      <c r="AZ317" s="229">
        <v>1</v>
      </c>
      <c r="BA317" s="229">
        <f>IF(AZ317=1,G317,0)</f>
        <v>0</v>
      </c>
      <c r="BB317" s="229">
        <f>IF(AZ317=2,G317,0)</f>
        <v>0</v>
      </c>
      <c r="BC317" s="229">
        <f>IF(AZ317=3,G317,0)</f>
        <v>0</v>
      </c>
      <c r="BD317" s="229">
        <f>IF(AZ317=4,G317,0)</f>
        <v>0</v>
      </c>
      <c r="BE317" s="229">
        <f>IF(AZ317=5,G317,0)</f>
        <v>0</v>
      </c>
      <c r="CA317" s="256">
        <v>1</v>
      </c>
      <c r="CB317" s="256">
        <v>1</v>
      </c>
    </row>
    <row r="318" spans="1:15" ht="12.75">
      <c r="A318" s="265"/>
      <c r="B318" s="269"/>
      <c r="C318" s="354" t="s">
        <v>463</v>
      </c>
      <c r="D318" s="355"/>
      <c r="E318" s="270">
        <v>0</v>
      </c>
      <c r="F318" s="271"/>
      <c r="G318" s="272"/>
      <c r="H318" s="273"/>
      <c r="I318" s="267"/>
      <c r="J318" s="274"/>
      <c r="K318" s="267"/>
      <c r="M318" s="268" t="s">
        <v>463</v>
      </c>
      <c r="O318" s="256"/>
    </row>
    <row r="319" spans="1:15" ht="12.75">
      <c r="A319" s="265"/>
      <c r="B319" s="269"/>
      <c r="C319" s="354" t="s">
        <v>157</v>
      </c>
      <c r="D319" s="355"/>
      <c r="E319" s="270">
        <v>0</v>
      </c>
      <c r="F319" s="271"/>
      <c r="G319" s="272"/>
      <c r="H319" s="273"/>
      <c r="I319" s="267"/>
      <c r="J319" s="274"/>
      <c r="K319" s="267"/>
      <c r="M319" s="268" t="s">
        <v>157</v>
      </c>
      <c r="O319" s="256"/>
    </row>
    <row r="320" spans="1:15" ht="21">
      <c r="A320" s="265"/>
      <c r="B320" s="269"/>
      <c r="C320" s="354" t="s">
        <v>464</v>
      </c>
      <c r="D320" s="355"/>
      <c r="E320" s="270">
        <v>166.1</v>
      </c>
      <c r="F320" s="271"/>
      <c r="G320" s="272"/>
      <c r="H320" s="273"/>
      <c r="I320" s="267"/>
      <c r="J320" s="274"/>
      <c r="K320" s="267"/>
      <c r="M320" s="268" t="s">
        <v>464</v>
      </c>
      <c r="O320" s="256"/>
    </row>
    <row r="321" spans="1:15" ht="12.75">
      <c r="A321" s="265"/>
      <c r="B321" s="269"/>
      <c r="C321" s="354" t="s">
        <v>200</v>
      </c>
      <c r="D321" s="355"/>
      <c r="E321" s="270">
        <v>0</v>
      </c>
      <c r="F321" s="271"/>
      <c r="G321" s="272"/>
      <c r="H321" s="273"/>
      <c r="I321" s="267"/>
      <c r="J321" s="274"/>
      <c r="K321" s="267"/>
      <c r="M321" s="268" t="s">
        <v>200</v>
      </c>
      <c r="O321" s="256"/>
    </row>
    <row r="322" spans="1:15" ht="21">
      <c r="A322" s="265"/>
      <c r="B322" s="269"/>
      <c r="C322" s="354" t="s">
        <v>465</v>
      </c>
      <c r="D322" s="355"/>
      <c r="E322" s="270">
        <v>123.2</v>
      </c>
      <c r="F322" s="271"/>
      <c r="G322" s="272"/>
      <c r="H322" s="273"/>
      <c r="I322" s="267"/>
      <c r="J322" s="274"/>
      <c r="K322" s="267"/>
      <c r="M322" s="268" t="s">
        <v>465</v>
      </c>
      <c r="O322" s="256"/>
    </row>
    <row r="323" spans="1:15" ht="12.75">
      <c r="A323" s="265"/>
      <c r="B323" s="269"/>
      <c r="C323" s="354" t="s">
        <v>206</v>
      </c>
      <c r="D323" s="355"/>
      <c r="E323" s="270">
        <v>0</v>
      </c>
      <c r="F323" s="271"/>
      <c r="G323" s="272"/>
      <c r="H323" s="273"/>
      <c r="I323" s="267"/>
      <c r="J323" s="274"/>
      <c r="K323" s="267"/>
      <c r="M323" s="268" t="s">
        <v>206</v>
      </c>
      <c r="O323" s="256"/>
    </row>
    <row r="324" spans="1:15" ht="12.75">
      <c r="A324" s="265"/>
      <c r="B324" s="269"/>
      <c r="C324" s="354" t="s">
        <v>466</v>
      </c>
      <c r="D324" s="355"/>
      <c r="E324" s="270">
        <v>95.1</v>
      </c>
      <c r="F324" s="271"/>
      <c r="G324" s="272"/>
      <c r="H324" s="273"/>
      <c r="I324" s="267"/>
      <c r="J324" s="274"/>
      <c r="K324" s="267"/>
      <c r="M324" s="268" t="s">
        <v>466</v>
      </c>
      <c r="O324" s="256"/>
    </row>
    <row r="325" spans="1:15" ht="12.75">
      <c r="A325" s="265"/>
      <c r="B325" s="269"/>
      <c r="C325" s="354" t="s">
        <v>301</v>
      </c>
      <c r="D325" s="355"/>
      <c r="E325" s="270">
        <v>0</v>
      </c>
      <c r="F325" s="271"/>
      <c r="G325" s="272"/>
      <c r="H325" s="273"/>
      <c r="I325" s="267"/>
      <c r="J325" s="274"/>
      <c r="K325" s="267"/>
      <c r="M325" s="268" t="s">
        <v>301</v>
      </c>
      <c r="O325" s="256"/>
    </row>
    <row r="326" spans="1:15" ht="12.75">
      <c r="A326" s="265"/>
      <c r="B326" s="269"/>
      <c r="C326" s="354" t="s">
        <v>467</v>
      </c>
      <c r="D326" s="355"/>
      <c r="E326" s="270">
        <v>12.6</v>
      </c>
      <c r="F326" s="271"/>
      <c r="G326" s="272"/>
      <c r="H326" s="273"/>
      <c r="I326" s="267"/>
      <c r="J326" s="274"/>
      <c r="K326" s="267"/>
      <c r="M326" s="268" t="s">
        <v>467</v>
      </c>
      <c r="O326" s="256"/>
    </row>
    <row r="327" spans="1:80" ht="12.75">
      <c r="A327" s="257">
        <v>72</v>
      </c>
      <c r="B327" s="258" t="s">
        <v>470</v>
      </c>
      <c r="C327" s="259" t="s">
        <v>471</v>
      </c>
      <c r="D327" s="260" t="s">
        <v>137</v>
      </c>
      <c r="E327" s="261">
        <v>188.661</v>
      </c>
      <c r="F327" s="261">
        <v>0</v>
      </c>
      <c r="G327" s="262">
        <f>E327*F327</f>
        <v>0</v>
      </c>
      <c r="H327" s="263">
        <v>0.005</v>
      </c>
      <c r="I327" s="264">
        <f>E327*H327</f>
        <v>0.9433050000000001</v>
      </c>
      <c r="J327" s="263">
        <v>0</v>
      </c>
      <c r="K327" s="264">
        <f>E327*J327</f>
        <v>0</v>
      </c>
      <c r="O327" s="256">
        <v>2</v>
      </c>
      <c r="AA327" s="229">
        <v>1</v>
      </c>
      <c r="AB327" s="229">
        <v>1</v>
      </c>
      <c r="AC327" s="229">
        <v>1</v>
      </c>
      <c r="AZ327" s="229">
        <v>1</v>
      </c>
      <c r="BA327" s="229">
        <f>IF(AZ327=1,G327,0)</f>
        <v>0</v>
      </c>
      <c r="BB327" s="229">
        <f>IF(AZ327=2,G327,0)</f>
        <v>0</v>
      </c>
      <c r="BC327" s="229">
        <f>IF(AZ327=3,G327,0)</f>
        <v>0</v>
      </c>
      <c r="BD327" s="229">
        <f>IF(AZ327=4,G327,0)</f>
        <v>0</v>
      </c>
      <c r="BE327" s="229">
        <f>IF(AZ327=5,G327,0)</f>
        <v>0</v>
      </c>
      <c r="CA327" s="256">
        <v>1</v>
      </c>
      <c r="CB327" s="256">
        <v>1</v>
      </c>
    </row>
    <row r="328" spans="1:15" ht="12.75">
      <c r="A328" s="265"/>
      <c r="B328" s="269"/>
      <c r="C328" s="354" t="s">
        <v>472</v>
      </c>
      <c r="D328" s="355"/>
      <c r="E328" s="270">
        <v>0</v>
      </c>
      <c r="F328" s="271"/>
      <c r="G328" s="272"/>
      <c r="H328" s="273"/>
      <c r="I328" s="267"/>
      <c r="J328" s="274"/>
      <c r="K328" s="267"/>
      <c r="M328" s="268" t="s">
        <v>472</v>
      </c>
      <c r="O328" s="256"/>
    </row>
    <row r="329" spans="1:15" ht="12.75">
      <c r="A329" s="265"/>
      <c r="B329" s="269"/>
      <c r="C329" s="354" t="s">
        <v>473</v>
      </c>
      <c r="D329" s="355"/>
      <c r="E329" s="270">
        <v>0</v>
      </c>
      <c r="F329" s="271"/>
      <c r="G329" s="272"/>
      <c r="H329" s="273"/>
      <c r="I329" s="267"/>
      <c r="J329" s="274"/>
      <c r="K329" s="267"/>
      <c r="M329" s="268" t="s">
        <v>473</v>
      </c>
      <c r="O329" s="256"/>
    </row>
    <row r="330" spans="1:15" ht="12.75">
      <c r="A330" s="265"/>
      <c r="B330" s="269"/>
      <c r="C330" s="354" t="s">
        <v>157</v>
      </c>
      <c r="D330" s="355"/>
      <c r="E330" s="270">
        <v>0</v>
      </c>
      <c r="F330" s="271"/>
      <c r="G330" s="272"/>
      <c r="H330" s="273"/>
      <c r="I330" s="267"/>
      <c r="J330" s="274"/>
      <c r="K330" s="267"/>
      <c r="M330" s="268" t="s">
        <v>157</v>
      </c>
      <c r="O330" s="256"/>
    </row>
    <row r="331" spans="1:15" ht="12.75">
      <c r="A331" s="265"/>
      <c r="B331" s="269"/>
      <c r="C331" s="354" t="s">
        <v>220</v>
      </c>
      <c r="D331" s="355"/>
      <c r="E331" s="270">
        <v>12.315</v>
      </c>
      <c r="F331" s="271"/>
      <c r="G331" s="272"/>
      <c r="H331" s="273"/>
      <c r="I331" s="267"/>
      <c r="J331" s="274"/>
      <c r="K331" s="267"/>
      <c r="M331" s="268" t="s">
        <v>220</v>
      </c>
      <c r="O331" s="256"/>
    </row>
    <row r="332" spans="1:15" ht="12.75">
      <c r="A332" s="265"/>
      <c r="B332" s="269"/>
      <c r="C332" s="354" t="s">
        <v>474</v>
      </c>
      <c r="D332" s="355"/>
      <c r="E332" s="270">
        <v>1.59</v>
      </c>
      <c r="F332" s="271"/>
      <c r="G332" s="272"/>
      <c r="H332" s="273"/>
      <c r="I332" s="267"/>
      <c r="J332" s="274"/>
      <c r="K332" s="267"/>
      <c r="M332" s="268" t="s">
        <v>474</v>
      </c>
      <c r="O332" s="256"/>
    </row>
    <row r="333" spans="1:15" ht="12.75">
      <c r="A333" s="265"/>
      <c r="B333" s="269"/>
      <c r="C333" s="354" t="s">
        <v>200</v>
      </c>
      <c r="D333" s="355"/>
      <c r="E333" s="270">
        <v>0</v>
      </c>
      <c r="F333" s="271"/>
      <c r="G333" s="272"/>
      <c r="H333" s="273"/>
      <c r="I333" s="267"/>
      <c r="J333" s="274"/>
      <c r="K333" s="267"/>
      <c r="M333" s="268" t="s">
        <v>200</v>
      </c>
      <c r="O333" s="256"/>
    </row>
    <row r="334" spans="1:15" ht="12.75">
      <c r="A334" s="265"/>
      <c r="B334" s="269"/>
      <c r="C334" s="354" t="s">
        <v>221</v>
      </c>
      <c r="D334" s="355"/>
      <c r="E334" s="270">
        <v>39.1075</v>
      </c>
      <c r="F334" s="271"/>
      <c r="G334" s="272"/>
      <c r="H334" s="273"/>
      <c r="I334" s="267"/>
      <c r="J334" s="274"/>
      <c r="K334" s="267"/>
      <c r="M334" s="268" t="s">
        <v>221</v>
      </c>
      <c r="O334" s="256"/>
    </row>
    <row r="335" spans="1:15" ht="12.75">
      <c r="A335" s="265"/>
      <c r="B335" s="269"/>
      <c r="C335" s="354" t="s">
        <v>475</v>
      </c>
      <c r="D335" s="355"/>
      <c r="E335" s="270">
        <v>6.685</v>
      </c>
      <c r="F335" s="271"/>
      <c r="G335" s="272"/>
      <c r="H335" s="273"/>
      <c r="I335" s="267"/>
      <c r="J335" s="274"/>
      <c r="K335" s="267"/>
      <c r="M335" s="268" t="s">
        <v>475</v>
      </c>
      <c r="O335" s="256"/>
    </row>
    <row r="336" spans="1:15" ht="12.75">
      <c r="A336" s="265"/>
      <c r="B336" s="269"/>
      <c r="C336" s="354" t="s">
        <v>206</v>
      </c>
      <c r="D336" s="355"/>
      <c r="E336" s="270">
        <v>0</v>
      </c>
      <c r="F336" s="271"/>
      <c r="G336" s="272"/>
      <c r="H336" s="273"/>
      <c r="I336" s="267"/>
      <c r="J336" s="274"/>
      <c r="K336" s="267"/>
      <c r="M336" s="268" t="s">
        <v>206</v>
      </c>
      <c r="O336" s="256"/>
    </row>
    <row r="337" spans="1:15" ht="12.75">
      <c r="A337" s="265"/>
      <c r="B337" s="269"/>
      <c r="C337" s="354" t="s">
        <v>222</v>
      </c>
      <c r="D337" s="355"/>
      <c r="E337" s="270">
        <v>27.865</v>
      </c>
      <c r="F337" s="271"/>
      <c r="G337" s="272"/>
      <c r="H337" s="273"/>
      <c r="I337" s="267"/>
      <c r="J337" s="274"/>
      <c r="K337" s="267"/>
      <c r="M337" s="268" t="s">
        <v>222</v>
      </c>
      <c r="O337" s="256"/>
    </row>
    <row r="338" spans="1:15" ht="12.75">
      <c r="A338" s="265"/>
      <c r="B338" s="269"/>
      <c r="C338" s="354" t="s">
        <v>476</v>
      </c>
      <c r="D338" s="355"/>
      <c r="E338" s="270">
        <v>9.051</v>
      </c>
      <c r="F338" s="271"/>
      <c r="G338" s="272"/>
      <c r="H338" s="273"/>
      <c r="I338" s="267"/>
      <c r="J338" s="274"/>
      <c r="K338" s="267"/>
      <c r="M338" s="268" t="s">
        <v>476</v>
      </c>
      <c r="O338" s="256"/>
    </row>
    <row r="339" spans="1:15" ht="12.75">
      <c r="A339" s="265"/>
      <c r="B339" s="269"/>
      <c r="C339" s="354" t="s">
        <v>477</v>
      </c>
      <c r="D339" s="355"/>
      <c r="E339" s="270">
        <v>0</v>
      </c>
      <c r="F339" s="271"/>
      <c r="G339" s="272"/>
      <c r="H339" s="273"/>
      <c r="I339" s="267"/>
      <c r="J339" s="274"/>
      <c r="K339" s="267"/>
      <c r="M339" s="268" t="s">
        <v>477</v>
      </c>
      <c r="O339" s="256"/>
    </row>
    <row r="340" spans="1:15" ht="12.75">
      <c r="A340" s="265"/>
      <c r="B340" s="269"/>
      <c r="C340" s="354" t="s">
        <v>206</v>
      </c>
      <c r="D340" s="355"/>
      <c r="E340" s="270">
        <v>0</v>
      </c>
      <c r="F340" s="271"/>
      <c r="G340" s="272"/>
      <c r="H340" s="273"/>
      <c r="I340" s="267"/>
      <c r="J340" s="274"/>
      <c r="K340" s="267"/>
      <c r="M340" s="268" t="s">
        <v>206</v>
      </c>
      <c r="O340" s="256"/>
    </row>
    <row r="341" spans="1:15" ht="12.75">
      <c r="A341" s="265"/>
      <c r="B341" s="269"/>
      <c r="C341" s="354" t="s">
        <v>217</v>
      </c>
      <c r="D341" s="355"/>
      <c r="E341" s="270">
        <v>25.9825</v>
      </c>
      <c r="F341" s="271"/>
      <c r="G341" s="272"/>
      <c r="H341" s="273"/>
      <c r="I341" s="267"/>
      <c r="J341" s="274"/>
      <c r="K341" s="267"/>
      <c r="M341" s="268" t="s">
        <v>217</v>
      </c>
      <c r="O341" s="256"/>
    </row>
    <row r="342" spans="1:15" ht="12.75">
      <c r="A342" s="265"/>
      <c r="B342" s="269"/>
      <c r="C342" s="354" t="s">
        <v>478</v>
      </c>
      <c r="D342" s="355"/>
      <c r="E342" s="270">
        <v>3.225</v>
      </c>
      <c r="F342" s="271"/>
      <c r="G342" s="272"/>
      <c r="H342" s="273"/>
      <c r="I342" s="267"/>
      <c r="J342" s="274"/>
      <c r="K342" s="267"/>
      <c r="M342" s="268" t="s">
        <v>478</v>
      </c>
      <c r="O342" s="256"/>
    </row>
    <row r="343" spans="1:15" ht="12.75">
      <c r="A343" s="265"/>
      <c r="B343" s="269"/>
      <c r="C343" s="354" t="s">
        <v>479</v>
      </c>
      <c r="D343" s="355"/>
      <c r="E343" s="270">
        <v>0</v>
      </c>
      <c r="F343" s="271"/>
      <c r="G343" s="272"/>
      <c r="H343" s="273"/>
      <c r="I343" s="267"/>
      <c r="J343" s="274"/>
      <c r="K343" s="267"/>
      <c r="M343" s="268" t="s">
        <v>479</v>
      </c>
      <c r="O343" s="256"/>
    </row>
    <row r="344" spans="1:15" ht="12.75">
      <c r="A344" s="265"/>
      <c r="B344" s="269"/>
      <c r="C344" s="354" t="s">
        <v>157</v>
      </c>
      <c r="D344" s="355"/>
      <c r="E344" s="270">
        <v>0</v>
      </c>
      <c r="F344" s="271"/>
      <c r="G344" s="272"/>
      <c r="H344" s="273"/>
      <c r="I344" s="267"/>
      <c r="J344" s="274"/>
      <c r="K344" s="267"/>
      <c r="M344" s="268" t="s">
        <v>157</v>
      </c>
      <c r="O344" s="256"/>
    </row>
    <row r="345" spans="1:15" ht="12.75">
      <c r="A345" s="265"/>
      <c r="B345" s="269"/>
      <c r="C345" s="354" t="s">
        <v>480</v>
      </c>
      <c r="D345" s="355"/>
      <c r="E345" s="270">
        <v>6.4</v>
      </c>
      <c r="F345" s="271"/>
      <c r="G345" s="272"/>
      <c r="H345" s="273"/>
      <c r="I345" s="267"/>
      <c r="J345" s="274"/>
      <c r="K345" s="267"/>
      <c r="M345" s="268" t="s">
        <v>480</v>
      </c>
      <c r="O345" s="256"/>
    </row>
    <row r="346" spans="1:15" ht="12.75">
      <c r="A346" s="265"/>
      <c r="B346" s="269"/>
      <c r="C346" s="354" t="s">
        <v>200</v>
      </c>
      <c r="D346" s="355"/>
      <c r="E346" s="270">
        <v>0</v>
      </c>
      <c r="F346" s="271"/>
      <c r="G346" s="272"/>
      <c r="H346" s="273"/>
      <c r="I346" s="267"/>
      <c r="J346" s="274"/>
      <c r="K346" s="267"/>
      <c r="M346" s="268" t="s">
        <v>200</v>
      </c>
      <c r="O346" s="256"/>
    </row>
    <row r="347" spans="1:15" ht="12.75">
      <c r="A347" s="265"/>
      <c r="B347" s="269"/>
      <c r="C347" s="354" t="s">
        <v>481</v>
      </c>
      <c r="D347" s="355"/>
      <c r="E347" s="270">
        <v>11.075</v>
      </c>
      <c r="F347" s="271"/>
      <c r="G347" s="272"/>
      <c r="H347" s="273"/>
      <c r="I347" s="267"/>
      <c r="J347" s="274"/>
      <c r="K347" s="267"/>
      <c r="M347" s="268" t="s">
        <v>481</v>
      </c>
      <c r="O347" s="256"/>
    </row>
    <row r="348" spans="1:15" ht="12.75">
      <c r="A348" s="265"/>
      <c r="B348" s="269"/>
      <c r="C348" s="354" t="s">
        <v>482</v>
      </c>
      <c r="D348" s="355"/>
      <c r="E348" s="270">
        <v>5.04</v>
      </c>
      <c r="F348" s="271"/>
      <c r="G348" s="272"/>
      <c r="H348" s="273"/>
      <c r="I348" s="267"/>
      <c r="J348" s="274"/>
      <c r="K348" s="267"/>
      <c r="M348" s="268" t="s">
        <v>482</v>
      </c>
      <c r="O348" s="256"/>
    </row>
    <row r="349" spans="1:15" ht="12.75">
      <c r="A349" s="265"/>
      <c r="B349" s="269"/>
      <c r="C349" s="354" t="s">
        <v>483</v>
      </c>
      <c r="D349" s="355"/>
      <c r="E349" s="270">
        <v>1.48</v>
      </c>
      <c r="F349" s="271"/>
      <c r="G349" s="272"/>
      <c r="H349" s="273"/>
      <c r="I349" s="267"/>
      <c r="J349" s="274"/>
      <c r="K349" s="267"/>
      <c r="M349" s="268" t="s">
        <v>483</v>
      </c>
      <c r="O349" s="256"/>
    </row>
    <row r="350" spans="1:15" ht="12.75">
      <c r="A350" s="265"/>
      <c r="B350" s="269"/>
      <c r="C350" s="354" t="s">
        <v>484</v>
      </c>
      <c r="D350" s="355"/>
      <c r="E350" s="270">
        <v>1.48</v>
      </c>
      <c r="F350" s="271"/>
      <c r="G350" s="272"/>
      <c r="H350" s="273"/>
      <c r="I350" s="267"/>
      <c r="J350" s="274"/>
      <c r="K350" s="267"/>
      <c r="M350" s="268" t="s">
        <v>484</v>
      </c>
      <c r="O350" s="256"/>
    </row>
    <row r="351" spans="1:15" ht="12.75">
      <c r="A351" s="265"/>
      <c r="B351" s="269"/>
      <c r="C351" s="354" t="s">
        <v>485</v>
      </c>
      <c r="D351" s="355"/>
      <c r="E351" s="270">
        <v>2.7</v>
      </c>
      <c r="F351" s="271"/>
      <c r="G351" s="272"/>
      <c r="H351" s="273"/>
      <c r="I351" s="267"/>
      <c r="J351" s="274"/>
      <c r="K351" s="267"/>
      <c r="M351" s="268" t="s">
        <v>485</v>
      </c>
      <c r="O351" s="256"/>
    </row>
    <row r="352" spans="1:15" ht="12.75">
      <c r="A352" s="265"/>
      <c r="B352" s="269"/>
      <c r="C352" s="354" t="s">
        <v>486</v>
      </c>
      <c r="D352" s="355"/>
      <c r="E352" s="270">
        <v>6.845</v>
      </c>
      <c r="F352" s="271"/>
      <c r="G352" s="272"/>
      <c r="H352" s="273"/>
      <c r="I352" s="267"/>
      <c r="J352" s="274"/>
      <c r="K352" s="267"/>
      <c r="M352" s="268" t="s">
        <v>486</v>
      </c>
      <c r="O352" s="256"/>
    </row>
    <row r="353" spans="1:15" ht="12.75">
      <c r="A353" s="265"/>
      <c r="B353" s="269"/>
      <c r="C353" s="354" t="s">
        <v>487</v>
      </c>
      <c r="D353" s="355"/>
      <c r="E353" s="270">
        <v>6.52</v>
      </c>
      <c r="F353" s="271"/>
      <c r="G353" s="272"/>
      <c r="H353" s="273"/>
      <c r="I353" s="267"/>
      <c r="J353" s="274"/>
      <c r="K353" s="267"/>
      <c r="M353" s="268" t="s">
        <v>487</v>
      </c>
      <c r="O353" s="256"/>
    </row>
    <row r="354" spans="1:15" ht="12.75">
      <c r="A354" s="265"/>
      <c r="B354" s="269"/>
      <c r="C354" s="354" t="s">
        <v>488</v>
      </c>
      <c r="D354" s="355"/>
      <c r="E354" s="270">
        <v>1.48</v>
      </c>
      <c r="F354" s="271"/>
      <c r="G354" s="272"/>
      <c r="H354" s="273"/>
      <c r="I354" s="267"/>
      <c r="J354" s="274"/>
      <c r="K354" s="267"/>
      <c r="M354" s="268" t="s">
        <v>488</v>
      </c>
      <c r="O354" s="256"/>
    </row>
    <row r="355" spans="1:15" ht="12.75">
      <c r="A355" s="265"/>
      <c r="B355" s="269"/>
      <c r="C355" s="354" t="s">
        <v>206</v>
      </c>
      <c r="D355" s="355"/>
      <c r="E355" s="270">
        <v>0</v>
      </c>
      <c r="F355" s="271"/>
      <c r="G355" s="272"/>
      <c r="H355" s="273"/>
      <c r="I355" s="267"/>
      <c r="J355" s="274"/>
      <c r="K355" s="267"/>
      <c r="M355" s="268" t="s">
        <v>206</v>
      </c>
      <c r="O355" s="256"/>
    </row>
    <row r="356" spans="1:15" ht="12.75">
      <c r="A356" s="265"/>
      <c r="B356" s="269"/>
      <c r="C356" s="354" t="s">
        <v>489</v>
      </c>
      <c r="D356" s="355"/>
      <c r="E356" s="270">
        <v>5.815</v>
      </c>
      <c r="F356" s="271"/>
      <c r="G356" s="272"/>
      <c r="H356" s="273"/>
      <c r="I356" s="267"/>
      <c r="J356" s="274"/>
      <c r="K356" s="267"/>
      <c r="M356" s="268" t="s">
        <v>489</v>
      </c>
      <c r="O356" s="256"/>
    </row>
    <row r="357" spans="1:15" ht="12.75">
      <c r="A357" s="265"/>
      <c r="B357" s="269"/>
      <c r="C357" s="354" t="s">
        <v>490</v>
      </c>
      <c r="D357" s="355"/>
      <c r="E357" s="270">
        <v>4.2</v>
      </c>
      <c r="F357" s="271"/>
      <c r="G357" s="272"/>
      <c r="H357" s="273"/>
      <c r="I357" s="267"/>
      <c r="J357" s="274"/>
      <c r="K357" s="267"/>
      <c r="M357" s="268" t="s">
        <v>490</v>
      </c>
      <c r="O357" s="256"/>
    </row>
    <row r="358" spans="1:15" ht="12.75">
      <c r="A358" s="265"/>
      <c r="B358" s="269"/>
      <c r="C358" s="354" t="s">
        <v>491</v>
      </c>
      <c r="D358" s="355"/>
      <c r="E358" s="270">
        <v>9.805</v>
      </c>
      <c r="F358" s="271"/>
      <c r="G358" s="272"/>
      <c r="H358" s="273"/>
      <c r="I358" s="267"/>
      <c r="J358" s="274"/>
      <c r="K358" s="267"/>
      <c r="M358" s="268" t="s">
        <v>491</v>
      </c>
      <c r="O358" s="256"/>
    </row>
    <row r="359" spans="1:80" ht="12.75">
      <c r="A359" s="257">
        <v>73</v>
      </c>
      <c r="B359" s="258" t="s">
        <v>492</v>
      </c>
      <c r="C359" s="259" t="s">
        <v>493</v>
      </c>
      <c r="D359" s="260" t="s">
        <v>137</v>
      </c>
      <c r="E359" s="261">
        <v>247.37</v>
      </c>
      <c r="F359" s="261">
        <v>0</v>
      </c>
      <c r="G359" s="262">
        <f>E359*F359</f>
        <v>0</v>
      </c>
      <c r="H359" s="263">
        <v>0.0063</v>
      </c>
      <c r="I359" s="264">
        <f>E359*H359</f>
        <v>1.5584310000000001</v>
      </c>
      <c r="J359" s="263">
        <v>0</v>
      </c>
      <c r="K359" s="264">
        <f>E359*J359</f>
        <v>0</v>
      </c>
      <c r="O359" s="256">
        <v>2</v>
      </c>
      <c r="AA359" s="229">
        <v>1</v>
      </c>
      <c r="AB359" s="229">
        <v>1</v>
      </c>
      <c r="AC359" s="229">
        <v>1</v>
      </c>
      <c r="AZ359" s="229">
        <v>1</v>
      </c>
      <c r="BA359" s="229">
        <f>IF(AZ359=1,G359,0)</f>
        <v>0</v>
      </c>
      <c r="BB359" s="229">
        <f>IF(AZ359=2,G359,0)</f>
        <v>0</v>
      </c>
      <c r="BC359" s="229">
        <f>IF(AZ359=3,G359,0)</f>
        <v>0</v>
      </c>
      <c r="BD359" s="229">
        <f>IF(AZ359=4,G359,0)</f>
        <v>0</v>
      </c>
      <c r="BE359" s="229">
        <f>IF(AZ359=5,G359,0)</f>
        <v>0</v>
      </c>
      <c r="CA359" s="256">
        <v>1</v>
      </c>
      <c r="CB359" s="256">
        <v>1</v>
      </c>
    </row>
    <row r="360" spans="1:15" ht="12.75">
      <c r="A360" s="265"/>
      <c r="B360" s="269"/>
      <c r="C360" s="354" t="s">
        <v>494</v>
      </c>
      <c r="D360" s="355"/>
      <c r="E360" s="270">
        <v>10.41</v>
      </c>
      <c r="F360" s="271"/>
      <c r="G360" s="272"/>
      <c r="H360" s="273"/>
      <c r="I360" s="267"/>
      <c r="J360" s="274"/>
      <c r="K360" s="267"/>
      <c r="M360" s="268" t="s">
        <v>494</v>
      </c>
      <c r="O360" s="256"/>
    </row>
    <row r="361" spans="1:15" ht="12.75">
      <c r="A361" s="265"/>
      <c r="B361" s="269"/>
      <c r="C361" s="354" t="s">
        <v>495</v>
      </c>
      <c r="D361" s="355"/>
      <c r="E361" s="270">
        <v>18.59</v>
      </c>
      <c r="F361" s="271"/>
      <c r="G361" s="272"/>
      <c r="H361" s="273"/>
      <c r="I361" s="267"/>
      <c r="J361" s="274"/>
      <c r="K361" s="267"/>
      <c r="M361" s="268" t="s">
        <v>495</v>
      </c>
      <c r="O361" s="256"/>
    </row>
    <row r="362" spans="1:15" ht="12.75">
      <c r="A362" s="265"/>
      <c r="B362" s="269"/>
      <c r="C362" s="354" t="s">
        <v>496</v>
      </c>
      <c r="D362" s="355"/>
      <c r="E362" s="270">
        <v>45.285</v>
      </c>
      <c r="F362" s="271"/>
      <c r="G362" s="272"/>
      <c r="H362" s="273"/>
      <c r="I362" s="267"/>
      <c r="J362" s="274"/>
      <c r="K362" s="267"/>
      <c r="M362" s="268" t="s">
        <v>496</v>
      </c>
      <c r="O362" s="256"/>
    </row>
    <row r="363" spans="1:15" ht="12.75">
      <c r="A363" s="265"/>
      <c r="B363" s="269"/>
      <c r="C363" s="354" t="s">
        <v>497</v>
      </c>
      <c r="D363" s="355"/>
      <c r="E363" s="270">
        <v>-7.05</v>
      </c>
      <c r="F363" s="271"/>
      <c r="G363" s="272"/>
      <c r="H363" s="273"/>
      <c r="I363" s="267"/>
      <c r="J363" s="274"/>
      <c r="K363" s="267"/>
      <c r="M363" s="268" t="s">
        <v>497</v>
      </c>
      <c r="O363" s="256"/>
    </row>
    <row r="364" spans="1:15" ht="12.75">
      <c r="A364" s="265"/>
      <c r="B364" s="269"/>
      <c r="C364" s="354" t="s">
        <v>498</v>
      </c>
      <c r="D364" s="355"/>
      <c r="E364" s="270">
        <v>16.05</v>
      </c>
      <c r="F364" s="271"/>
      <c r="G364" s="272"/>
      <c r="H364" s="273"/>
      <c r="I364" s="267"/>
      <c r="J364" s="274"/>
      <c r="K364" s="267"/>
      <c r="M364" s="268" t="s">
        <v>498</v>
      </c>
      <c r="O364" s="256"/>
    </row>
    <row r="365" spans="1:15" ht="12.75">
      <c r="A365" s="265"/>
      <c r="B365" s="269"/>
      <c r="C365" s="354" t="s">
        <v>499</v>
      </c>
      <c r="D365" s="355"/>
      <c r="E365" s="270">
        <v>20.73</v>
      </c>
      <c r="F365" s="271"/>
      <c r="G365" s="272"/>
      <c r="H365" s="273"/>
      <c r="I365" s="267"/>
      <c r="J365" s="274"/>
      <c r="K365" s="267"/>
      <c r="M365" s="268" t="s">
        <v>499</v>
      </c>
      <c r="O365" s="256"/>
    </row>
    <row r="366" spans="1:15" ht="12.75">
      <c r="A366" s="265"/>
      <c r="B366" s="269"/>
      <c r="C366" s="354" t="s">
        <v>500</v>
      </c>
      <c r="D366" s="355"/>
      <c r="E366" s="270">
        <v>23.7</v>
      </c>
      <c r="F366" s="271"/>
      <c r="G366" s="272"/>
      <c r="H366" s="273"/>
      <c r="I366" s="267"/>
      <c r="J366" s="274"/>
      <c r="K366" s="267"/>
      <c r="M366" s="268" t="s">
        <v>500</v>
      </c>
      <c r="O366" s="256"/>
    </row>
    <row r="367" spans="1:15" ht="12.75">
      <c r="A367" s="265"/>
      <c r="B367" s="269"/>
      <c r="C367" s="354" t="s">
        <v>501</v>
      </c>
      <c r="D367" s="355"/>
      <c r="E367" s="270">
        <v>21.18</v>
      </c>
      <c r="F367" s="271"/>
      <c r="G367" s="272"/>
      <c r="H367" s="273"/>
      <c r="I367" s="267"/>
      <c r="J367" s="274"/>
      <c r="K367" s="267"/>
      <c r="M367" s="268" t="s">
        <v>501</v>
      </c>
      <c r="O367" s="256"/>
    </row>
    <row r="368" spans="1:15" ht="12.75">
      <c r="A368" s="265"/>
      <c r="B368" s="269"/>
      <c r="C368" s="354" t="s">
        <v>502</v>
      </c>
      <c r="D368" s="355"/>
      <c r="E368" s="270">
        <v>15</v>
      </c>
      <c r="F368" s="271"/>
      <c r="G368" s="272"/>
      <c r="H368" s="273"/>
      <c r="I368" s="267"/>
      <c r="J368" s="274"/>
      <c r="K368" s="267"/>
      <c r="M368" s="268" t="s">
        <v>502</v>
      </c>
      <c r="O368" s="256"/>
    </row>
    <row r="369" spans="1:15" ht="12.75">
      <c r="A369" s="265"/>
      <c r="B369" s="269"/>
      <c r="C369" s="354" t="s">
        <v>503</v>
      </c>
      <c r="D369" s="355"/>
      <c r="E369" s="270">
        <v>32.925</v>
      </c>
      <c r="F369" s="271"/>
      <c r="G369" s="272"/>
      <c r="H369" s="273"/>
      <c r="I369" s="267"/>
      <c r="J369" s="274"/>
      <c r="K369" s="267"/>
      <c r="M369" s="268" t="s">
        <v>503</v>
      </c>
      <c r="O369" s="256"/>
    </row>
    <row r="370" spans="1:15" ht="12.75">
      <c r="A370" s="265"/>
      <c r="B370" s="269"/>
      <c r="C370" s="354" t="s">
        <v>504</v>
      </c>
      <c r="D370" s="355"/>
      <c r="E370" s="270">
        <v>16.05</v>
      </c>
      <c r="F370" s="271"/>
      <c r="G370" s="272"/>
      <c r="H370" s="273"/>
      <c r="I370" s="267"/>
      <c r="J370" s="274"/>
      <c r="K370" s="267"/>
      <c r="M370" s="268" t="s">
        <v>504</v>
      </c>
      <c r="O370" s="256"/>
    </row>
    <row r="371" spans="1:15" ht="12.75">
      <c r="A371" s="265"/>
      <c r="B371" s="269"/>
      <c r="C371" s="354" t="s">
        <v>505</v>
      </c>
      <c r="D371" s="355"/>
      <c r="E371" s="270">
        <v>25.2</v>
      </c>
      <c r="F371" s="271"/>
      <c r="G371" s="272"/>
      <c r="H371" s="273"/>
      <c r="I371" s="267"/>
      <c r="J371" s="274"/>
      <c r="K371" s="267"/>
      <c r="M371" s="268" t="s">
        <v>505</v>
      </c>
      <c r="O371" s="256"/>
    </row>
    <row r="372" spans="1:15" ht="12.75">
      <c r="A372" s="265"/>
      <c r="B372" s="269"/>
      <c r="C372" s="354" t="s">
        <v>506</v>
      </c>
      <c r="D372" s="355"/>
      <c r="E372" s="270">
        <v>9.3</v>
      </c>
      <c r="F372" s="271"/>
      <c r="G372" s="272"/>
      <c r="H372" s="273"/>
      <c r="I372" s="267"/>
      <c r="J372" s="274"/>
      <c r="K372" s="267"/>
      <c r="M372" s="268" t="s">
        <v>506</v>
      </c>
      <c r="O372" s="256"/>
    </row>
    <row r="373" spans="1:80" ht="12.75">
      <c r="A373" s="257">
        <v>74</v>
      </c>
      <c r="B373" s="258" t="s">
        <v>507</v>
      </c>
      <c r="C373" s="259" t="s">
        <v>508</v>
      </c>
      <c r="D373" s="260" t="s">
        <v>137</v>
      </c>
      <c r="E373" s="261">
        <v>188.661</v>
      </c>
      <c r="F373" s="261">
        <v>0</v>
      </c>
      <c r="G373" s="262">
        <f>E373*F373</f>
        <v>0</v>
      </c>
      <c r="H373" s="263">
        <v>0.026</v>
      </c>
      <c r="I373" s="264">
        <f>E373*H373</f>
        <v>4.905186</v>
      </c>
      <c r="J373" s="263">
        <v>0</v>
      </c>
      <c r="K373" s="264">
        <f>E373*J373</f>
        <v>0</v>
      </c>
      <c r="O373" s="256">
        <v>2</v>
      </c>
      <c r="AA373" s="229">
        <v>1</v>
      </c>
      <c r="AB373" s="229">
        <v>1</v>
      </c>
      <c r="AC373" s="229">
        <v>1</v>
      </c>
      <c r="AZ373" s="229">
        <v>1</v>
      </c>
      <c r="BA373" s="229">
        <f>IF(AZ373=1,G373,0)</f>
        <v>0</v>
      </c>
      <c r="BB373" s="229">
        <f>IF(AZ373=2,G373,0)</f>
        <v>0</v>
      </c>
      <c r="BC373" s="229">
        <f>IF(AZ373=3,G373,0)</f>
        <v>0</v>
      </c>
      <c r="BD373" s="229">
        <f>IF(AZ373=4,G373,0)</f>
        <v>0</v>
      </c>
      <c r="BE373" s="229">
        <f>IF(AZ373=5,G373,0)</f>
        <v>0</v>
      </c>
      <c r="CA373" s="256">
        <v>1</v>
      </c>
      <c r="CB373" s="256">
        <v>1</v>
      </c>
    </row>
    <row r="374" spans="1:80" ht="12.75">
      <c r="A374" s="257">
        <v>75</v>
      </c>
      <c r="B374" s="258" t="s">
        <v>509</v>
      </c>
      <c r="C374" s="259" t="s">
        <v>510</v>
      </c>
      <c r="D374" s="260" t="s">
        <v>137</v>
      </c>
      <c r="E374" s="261">
        <v>247.37</v>
      </c>
      <c r="F374" s="261">
        <v>0</v>
      </c>
      <c r="G374" s="262">
        <f>E374*F374</f>
        <v>0</v>
      </c>
      <c r="H374" s="263">
        <v>0.039</v>
      </c>
      <c r="I374" s="264">
        <f>E374*H374</f>
        <v>9.64743</v>
      </c>
      <c r="J374" s="263">
        <v>0</v>
      </c>
      <c r="K374" s="264">
        <f>E374*J374</f>
        <v>0</v>
      </c>
      <c r="O374" s="256">
        <v>2</v>
      </c>
      <c r="AA374" s="229">
        <v>1</v>
      </c>
      <c r="AB374" s="229">
        <v>1</v>
      </c>
      <c r="AC374" s="229">
        <v>1</v>
      </c>
      <c r="AZ374" s="229">
        <v>1</v>
      </c>
      <c r="BA374" s="229">
        <f>IF(AZ374=1,G374,0)</f>
        <v>0</v>
      </c>
      <c r="BB374" s="229">
        <f>IF(AZ374=2,G374,0)</f>
        <v>0</v>
      </c>
      <c r="BC374" s="229">
        <f>IF(AZ374=3,G374,0)</f>
        <v>0</v>
      </c>
      <c r="BD374" s="229">
        <f>IF(AZ374=4,G374,0)</f>
        <v>0</v>
      </c>
      <c r="BE374" s="229">
        <f>IF(AZ374=5,G374,0)</f>
        <v>0</v>
      </c>
      <c r="CA374" s="256">
        <v>1</v>
      </c>
      <c r="CB374" s="256">
        <v>1</v>
      </c>
    </row>
    <row r="375" spans="1:80" ht="12.75">
      <c r="A375" s="257">
        <v>76</v>
      </c>
      <c r="B375" s="258" t="s">
        <v>511</v>
      </c>
      <c r="C375" s="259" t="s">
        <v>512</v>
      </c>
      <c r="D375" s="260" t="s">
        <v>137</v>
      </c>
      <c r="E375" s="261">
        <v>1486.508</v>
      </c>
      <c r="F375" s="261">
        <v>0</v>
      </c>
      <c r="G375" s="262">
        <f>E375*F375</f>
        <v>0</v>
      </c>
      <c r="H375" s="263">
        <v>0.0025</v>
      </c>
      <c r="I375" s="264">
        <f>E375*H375</f>
        <v>3.71627</v>
      </c>
      <c r="J375" s="263">
        <v>0</v>
      </c>
      <c r="K375" s="264">
        <f>E375*J375</f>
        <v>0</v>
      </c>
      <c r="O375" s="256">
        <v>2</v>
      </c>
      <c r="AA375" s="229">
        <v>1</v>
      </c>
      <c r="AB375" s="229">
        <v>1</v>
      </c>
      <c r="AC375" s="229">
        <v>1</v>
      </c>
      <c r="AZ375" s="229">
        <v>1</v>
      </c>
      <c r="BA375" s="229">
        <f>IF(AZ375=1,G375,0)</f>
        <v>0</v>
      </c>
      <c r="BB375" s="229">
        <f>IF(AZ375=2,G375,0)</f>
        <v>0</v>
      </c>
      <c r="BC375" s="229">
        <f>IF(AZ375=3,G375,0)</f>
        <v>0</v>
      </c>
      <c r="BD375" s="229">
        <f>IF(AZ375=4,G375,0)</f>
        <v>0</v>
      </c>
      <c r="BE375" s="229">
        <f>IF(AZ375=5,G375,0)</f>
        <v>0</v>
      </c>
      <c r="CA375" s="256">
        <v>1</v>
      </c>
      <c r="CB375" s="256">
        <v>1</v>
      </c>
    </row>
    <row r="376" spans="1:15" ht="12.75">
      <c r="A376" s="265"/>
      <c r="B376" s="269"/>
      <c r="C376" s="354" t="s">
        <v>513</v>
      </c>
      <c r="D376" s="355"/>
      <c r="E376" s="270">
        <v>188.66</v>
      </c>
      <c r="F376" s="271"/>
      <c r="G376" s="272"/>
      <c r="H376" s="273"/>
      <c r="I376" s="267"/>
      <c r="J376" s="274"/>
      <c r="K376" s="267"/>
      <c r="M376" s="268" t="s">
        <v>513</v>
      </c>
      <c r="O376" s="256"/>
    </row>
    <row r="377" spans="1:15" ht="12.75">
      <c r="A377" s="265"/>
      <c r="B377" s="269"/>
      <c r="C377" s="354" t="s">
        <v>514</v>
      </c>
      <c r="D377" s="355"/>
      <c r="E377" s="270">
        <v>306.88</v>
      </c>
      <c r="F377" s="271"/>
      <c r="G377" s="272"/>
      <c r="H377" s="273"/>
      <c r="I377" s="267"/>
      <c r="J377" s="274"/>
      <c r="K377" s="267"/>
      <c r="M377" s="268" t="s">
        <v>514</v>
      </c>
      <c r="O377" s="256"/>
    </row>
    <row r="378" spans="1:15" ht="12.75">
      <c r="A378" s="265"/>
      <c r="B378" s="269"/>
      <c r="C378" s="354" t="s">
        <v>515</v>
      </c>
      <c r="D378" s="355"/>
      <c r="E378" s="270">
        <v>933.64</v>
      </c>
      <c r="F378" s="271"/>
      <c r="G378" s="272"/>
      <c r="H378" s="273"/>
      <c r="I378" s="267"/>
      <c r="J378" s="274"/>
      <c r="K378" s="267"/>
      <c r="M378" s="268" t="s">
        <v>515</v>
      </c>
      <c r="O378" s="256"/>
    </row>
    <row r="379" spans="1:15" ht="12.75">
      <c r="A379" s="265"/>
      <c r="B379" s="269"/>
      <c r="C379" s="354" t="s">
        <v>516</v>
      </c>
      <c r="D379" s="355"/>
      <c r="E379" s="270">
        <v>0</v>
      </c>
      <c r="F379" s="271"/>
      <c r="G379" s="272"/>
      <c r="H379" s="273"/>
      <c r="I379" s="267"/>
      <c r="J379" s="274"/>
      <c r="K379" s="267"/>
      <c r="M379" s="268" t="s">
        <v>516</v>
      </c>
      <c r="O379" s="256"/>
    </row>
    <row r="380" spans="1:15" ht="12.75">
      <c r="A380" s="265"/>
      <c r="B380" s="269"/>
      <c r="C380" s="354" t="s">
        <v>157</v>
      </c>
      <c r="D380" s="355"/>
      <c r="E380" s="270">
        <v>0</v>
      </c>
      <c r="F380" s="271"/>
      <c r="G380" s="272"/>
      <c r="H380" s="273"/>
      <c r="I380" s="267"/>
      <c r="J380" s="274"/>
      <c r="K380" s="267"/>
      <c r="M380" s="268" t="s">
        <v>157</v>
      </c>
      <c r="O380" s="256"/>
    </row>
    <row r="381" spans="1:15" ht="21">
      <c r="A381" s="265"/>
      <c r="B381" s="269"/>
      <c r="C381" s="354" t="s">
        <v>517</v>
      </c>
      <c r="D381" s="355"/>
      <c r="E381" s="270">
        <v>16.723</v>
      </c>
      <c r="F381" s="271"/>
      <c r="G381" s="272"/>
      <c r="H381" s="273"/>
      <c r="I381" s="267"/>
      <c r="J381" s="274"/>
      <c r="K381" s="267"/>
      <c r="M381" s="268" t="s">
        <v>517</v>
      </c>
      <c r="O381" s="256"/>
    </row>
    <row r="382" spans="1:15" ht="12.75">
      <c r="A382" s="265"/>
      <c r="B382" s="269"/>
      <c r="C382" s="354" t="s">
        <v>518</v>
      </c>
      <c r="D382" s="355"/>
      <c r="E382" s="270">
        <v>1.2</v>
      </c>
      <c r="F382" s="271"/>
      <c r="G382" s="272"/>
      <c r="H382" s="273"/>
      <c r="I382" s="267"/>
      <c r="J382" s="274"/>
      <c r="K382" s="267"/>
      <c r="M382" s="268" t="s">
        <v>518</v>
      </c>
      <c r="O382" s="256"/>
    </row>
    <row r="383" spans="1:15" ht="12.75">
      <c r="A383" s="265"/>
      <c r="B383" s="269"/>
      <c r="C383" s="354" t="s">
        <v>200</v>
      </c>
      <c r="D383" s="355"/>
      <c r="E383" s="270">
        <v>0</v>
      </c>
      <c r="F383" s="271"/>
      <c r="G383" s="272"/>
      <c r="H383" s="273"/>
      <c r="I383" s="267"/>
      <c r="J383" s="274"/>
      <c r="K383" s="267"/>
      <c r="M383" s="268" t="s">
        <v>200</v>
      </c>
      <c r="O383" s="256"/>
    </row>
    <row r="384" spans="1:15" ht="12.75">
      <c r="A384" s="265"/>
      <c r="B384" s="269"/>
      <c r="C384" s="354" t="s">
        <v>519</v>
      </c>
      <c r="D384" s="355"/>
      <c r="E384" s="270">
        <v>8.62</v>
      </c>
      <c r="F384" s="271"/>
      <c r="G384" s="272"/>
      <c r="H384" s="273"/>
      <c r="I384" s="267"/>
      <c r="J384" s="274"/>
      <c r="K384" s="267"/>
      <c r="M384" s="268" t="s">
        <v>519</v>
      </c>
      <c r="O384" s="256"/>
    </row>
    <row r="385" spans="1:15" ht="12.75">
      <c r="A385" s="265"/>
      <c r="B385" s="269"/>
      <c r="C385" s="354" t="s">
        <v>206</v>
      </c>
      <c r="D385" s="355"/>
      <c r="E385" s="270">
        <v>0</v>
      </c>
      <c r="F385" s="271"/>
      <c r="G385" s="272"/>
      <c r="H385" s="273"/>
      <c r="I385" s="267"/>
      <c r="J385" s="274"/>
      <c r="K385" s="267"/>
      <c r="M385" s="268" t="s">
        <v>206</v>
      </c>
      <c r="O385" s="256"/>
    </row>
    <row r="386" spans="1:15" ht="12.75">
      <c r="A386" s="265"/>
      <c r="B386" s="269"/>
      <c r="C386" s="354" t="s">
        <v>520</v>
      </c>
      <c r="D386" s="355"/>
      <c r="E386" s="270">
        <v>29.385</v>
      </c>
      <c r="F386" s="271"/>
      <c r="G386" s="272"/>
      <c r="H386" s="273"/>
      <c r="I386" s="267"/>
      <c r="J386" s="274"/>
      <c r="K386" s="267"/>
      <c r="M386" s="268" t="s">
        <v>520</v>
      </c>
      <c r="O386" s="256"/>
    </row>
    <row r="387" spans="1:15" ht="12.75">
      <c r="A387" s="265"/>
      <c r="B387" s="269"/>
      <c r="C387" s="354" t="s">
        <v>521</v>
      </c>
      <c r="D387" s="355"/>
      <c r="E387" s="270">
        <v>1.4</v>
      </c>
      <c r="F387" s="271"/>
      <c r="G387" s="272"/>
      <c r="H387" s="273"/>
      <c r="I387" s="267"/>
      <c r="J387" s="274"/>
      <c r="K387" s="267"/>
      <c r="M387" s="268" t="s">
        <v>521</v>
      </c>
      <c r="O387" s="256"/>
    </row>
    <row r="388" spans="1:80" ht="12.75">
      <c r="A388" s="257">
        <v>77</v>
      </c>
      <c r="B388" s="258" t="s">
        <v>522</v>
      </c>
      <c r="C388" s="259" t="s">
        <v>523</v>
      </c>
      <c r="D388" s="260" t="s">
        <v>137</v>
      </c>
      <c r="E388" s="261">
        <v>247.37</v>
      </c>
      <c r="F388" s="261">
        <v>0</v>
      </c>
      <c r="G388" s="262">
        <f>E388*F388</f>
        <v>0</v>
      </c>
      <c r="H388" s="263">
        <v>0.00326</v>
      </c>
      <c r="I388" s="264">
        <f>E388*H388</f>
        <v>0.8064262</v>
      </c>
      <c r="J388" s="263">
        <v>0</v>
      </c>
      <c r="K388" s="264">
        <f>E388*J388</f>
        <v>0</v>
      </c>
      <c r="O388" s="256">
        <v>2</v>
      </c>
      <c r="AA388" s="229">
        <v>1</v>
      </c>
      <c r="AB388" s="229">
        <v>1</v>
      </c>
      <c r="AC388" s="229">
        <v>1</v>
      </c>
      <c r="AZ388" s="229">
        <v>1</v>
      </c>
      <c r="BA388" s="229">
        <f>IF(AZ388=1,G388,0)</f>
        <v>0</v>
      </c>
      <c r="BB388" s="229">
        <f>IF(AZ388=2,G388,0)</f>
        <v>0</v>
      </c>
      <c r="BC388" s="229">
        <f>IF(AZ388=3,G388,0)</f>
        <v>0</v>
      </c>
      <c r="BD388" s="229">
        <f>IF(AZ388=4,G388,0)</f>
        <v>0</v>
      </c>
      <c r="BE388" s="229">
        <f>IF(AZ388=5,G388,0)</f>
        <v>0</v>
      </c>
      <c r="CA388" s="256">
        <v>1</v>
      </c>
      <c r="CB388" s="256">
        <v>1</v>
      </c>
    </row>
    <row r="389" spans="1:80" ht="12.75">
      <c r="A389" s="257">
        <v>78</v>
      </c>
      <c r="B389" s="258" t="s">
        <v>524</v>
      </c>
      <c r="C389" s="259" t="s">
        <v>525</v>
      </c>
      <c r="D389" s="260" t="s">
        <v>137</v>
      </c>
      <c r="E389" s="261">
        <v>990.968</v>
      </c>
      <c r="F389" s="261">
        <v>0</v>
      </c>
      <c r="G389" s="262">
        <f>E389*F389</f>
        <v>0</v>
      </c>
      <c r="H389" s="263">
        <v>0.00032</v>
      </c>
      <c r="I389" s="264">
        <f>E389*H389</f>
        <v>0.31710976</v>
      </c>
      <c r="J389" s="263">
        <v>0</v>
      </c>
      <c r="K389" s="264">
        <f>E389*J389</f>
        <v>0</v>
      </c>
      <c r="O389" s="256">
        <v>2</v>
      </c>
      <c r="AA389" s="229">
        <v>1</v>
      </c>
      <c r="AB389" s="229">
        <v>1</v>
      </c>
      <c r="AC389" s="229">
        <v>1</v>
      </c>
      <c r="AZ389" s="229">
        <v>1</v>
      </c>
      <c r="BA389" s="229">
        <f>IF(AZ389=1,G389,0)</f>
        <v>0</v>
      </c>
      <c r="BB389" s="229">
        <f>IF(AZ389=2,G389,0)</f>
        <v>0</v>
      </c>
      <c r="BC389" s="229">
        <f>IF(AZ389=3,G389,0)</f>
        <v>0</v>
      </c>
      <c r="BD389" s="229">
        <f>IF(AZ389=4,G389,0)</f>
        <v>0</v>
      </c>
      <c r="BE389" s="229">
        <f>IF(AZ389=5,G389,0)</f>
        <v>0</v>
      </c>
      <c r="CA389" s="256">
        <v>1</v>
      </c>
      <c r="CB389" s="256">
        <v>1</v>
      </c>
    </row>
    <row r="390" spans="1:15" ht="12.75">
      <c r="A390" s="265"/>
      <c r="B390" s="269"/>
      <c r="C390" s="354" t="s">
        <v>526</v>
      </c>
      <c r="D390" s="355"/>
      <c r="E390" s="270">
        <v>1330.64</v>
      </c>
      <c r="F390" s="271"/>
      <c r="G390" s="272"/>
      <c r="H390" s="273"/>
      <c r="I390" s="267"/>
      <c r="J390" s="274"/>
      <c r="K390" s="267"/>
      <c r="M390" s="268" t="s">
        <v>526</v>
      </c>
      <c r="O390" s="256"/>
    </row>
    <row r="391" spans="1:15" ht="12.75">
      <c r="A391" s="265"/>
      <c r="B391" s="269"/>
      <c r="C391" s="354" t="s">
        <v>527</v>
      </c>
      <c r="D391" s="355"/>
      <c r="E391" s="270">
        <v>-397</v>
      </c>
      <c r="F391" s="271"/>
      <c r="G391" s="272"/>
      <c r="H391" s="273"/>
      <c r="I391" s="267"/>
      <c r="J391" s="274"/>
      <c r="K391" s="267"/>
      <c r="M391" s="268" t="s">
        <v>527</v>
      </c>
      <c r="O391" s="256"/>
    </row>
    <row r="392" spans="1:15" ht="12.75">
      <c r="A392" s="265"/>
      <c r="B392" s="269"/>
      <c r="C392" s="354" t="s">
        <v>516</v>
      </c>
      <c r="D392" s="355"/>
      <c r="E392" s="270">
        <v>0</v>
      </c>
      <c r="F392" s="271"/>
      <c r="G392" s="272"/>
      <c r="H392" s="273"/>
      <c r="I392" s="267"/>
      <c r="J392" s="274"/>
      <c r="K392" s="267"/>
      <c r="M392" s="268" t="s">
        <v>516</v>
      </c>
      <c r="O392" s="256"/>
    </row>
    <row r="393" spans="1:15" ht="12.75">
      <c r="A393" s="265"/>
      <c r="B393" s="269"/>
      <c r="C393" s="354" t="s">
        <v>157</v>
      </c>
      <c r="D393" s="355"/>
      <c r="E393" s="270">
        <v>0</v>
      </c>
      <c r="F393" s="271"/>
      <c r="G393" s="272"/>
      <c r="H393" s="273"/>
      <c r="I393" s="267"/>
      <c r="J393" s="274"/>
      <c r="K393" s="267"/>
      <c r="M393" s="268" t="s">
        <v>157</v>
      </c>
      <c r="O393" s="256"/>
    </row>
    <row r="394" spans="1:15" ht="21">
      <c r="A394" s="265"/>
      <c r="B394" s="269"/>
      <c r="C394" s="354" t="s">
        <v>517</v>
      </c>
      <c r="D394" s="355"/>
      <c r="E394" s="270">
        <v>16.723</v>
      </c>
      <c r="F394" s="271"/>
      <c r="G394" s="272"/>
      <c r="H394" s="273"/>
      <c r="I394" s="267"/>
      <c r="J394" s="274"/>
      <c r="K394" s="267"/>
      <c r="M394" s="268" t="s">
        <v>517</v>
      </c>
      <c r="O394" s="256"/>
    </row>
    <row r="395" spans="1:15" ht="12.75">
      <c r="A395" s="265"/>
      <c r="B395" s="269"/>
      <c r="C395" s="354" t="s">
        <v>518</v>
      </c>
      <c r="D395" s="355"/>
      <c r="E395" s="270">
        <v>1.2</v>
      </c>
      <c r="F395" s="271"/>
      <c r="G395" s="272"/>
      <c r="H395" s="273"/>
      <c r="I395" s="267"/>
      <c r="J395" s="274"/>
      <c r="K395" s="267"/>
      <c r="M395" s="268" t="s">
        <v>518</v>
      </c>
      <c r="O395" s="256"/>
    </row>
    <row r="396" spans="1:15" ht="12.75">
      <c r="A396" s="265"/>
      <c r="B396" s="269"/>
      <c r="C396" s="354" t="s">
        <v>200</v>
      </c>
      <c r="D396" s="355"/>
      <c r="E396" s="270">
        <v>0</v>
      </c>
      <c r="F396" s="271"/>
      <c r="G396" s="272"/>
      <c r="H396" s="273"/>
      <c r="I396" s="267"/>
      <c r="J396" s="274"/>
      <c r="K396" s="267"/>
      <c r="M396" s="268" t="s">
        <v>200</v>
      </c>
      <c r="O396" s="256"/>
    </row>
    <row r="397" spans="1:15" ht="12.75">
      <c r="A397" s="265"/>
      <c r="B397" s="269"/>
      <c r="C397" s="354" t="s">
        <v>519</v>
      </c>
      <c r="D397" s="355"/>
      <c r="E397" s="270">
        <v>8.62</v>
      </c>
      <c r="F397" s="271"/>
      <c r="G397" s="272"/>
      <c r="H397" s="273"/>
      <c r="I397" s="267"/>
      <c r="J397" s="274"/>
      <c r="K397" s="267"/>
      <c r="M397" s="268" t="s">
        <v>519</v>
      </c>
      <c r="O397" s="256"/>
    </row>
    <row r="398" spans="1:15" ht="12.75">
      <c r="A398" s="265"/>
      <c r="B398" s="269"/>
      <c r="C398" s="354" t="s">
        <v>206</v>
      </c>
      <c r="D398" s="355"/>
      <c r="E398" s="270">
        <v>0</v>
      </c>
      <c r="F398" s="271"/>
      <c r="G398" s="272"/>
      <c r="H398" s="273"/>
      <c r="I398" s="267"/>
      <c r="J398" s="274"/>
      <c r="K398" s="267"/>
      <c r="M398" s="268" t="s">
        <v>206</v>
      </c>
      <c r="O398" s="256"/>
    </row>
    <row r="399" spans="1:15" ht="12.75">
      <c r="A399" s="265"/>
      <c r="B399" s="269"/>
      <c r="C399" s="354" t="s">
        <v>520</v>
      </c>
      <c r="D399" s="355"/>
      <c r="E399" s="270">
        <v>29.385</v>
      </c>
      <c r="F399" s="271"/>
      <c r="G399" s="272"/>
      <c r="H399" s="273"/>
      <c r="I399" s="267"/>
      <c r="J399" s="274"/>
      <c r="K399" s="267"/>
      <c r="M399" s="268" t="s">
        <v>520</v>
      </c>
      <c r="O399" s="256"/>
    </row>
    <row r="400" spans="1:15" ht="12.75">
      <c r="A400" s="265"/>
      <c r="B400" s="269"/>
      <c r="C400" s="354" t="s">
        <v>521</v>
      </c>
      <c r="D400" s="355"/>
      <c r="E400" s="270">
        <v>1.4</v>
      </c>
      <c r="F400" s="271"/>
      <c r="G400" s="272"/>
      <c r="H400" s="273"/>
      <c r="I400" s="267"/>
      <c r="J400" s="274"/>
      <c r="K400" s="267"/>
      <c r="M400" s="268" t="s">
        <v>521</v>
      </c>
      <c r="O400" s="256"/>
    </row>
    <row r="401" spans="1:80" ht="12.75">
      <c r="A401" s="257">
        <v>79</v>
      </c>
      <c r="B401" s="258" t="s">
        <v>528</v>
      </c>
      <c r="C401" s="259" t="s">
        <v>529</v>
      </c>
      <c r="D401" s="260" t="s">
        <v>137</v>
      </c>
      <c r="E401" s="261">
        <v>86.323</v>
      </c>
      <c r="F401" s="261">
        <v>0</v>
      </c>
      <c r="G401" s="262">
        <f>E401*F401</f>
        <v>0</v>
      </c>
      <c r="H401" s="263">
        <v>0.02985</v>
      </c>
      <c r="I401" s="264">
        <f>E401*H401</f>
        <v>2.57674155</v>
      </c>
      <c r="J401" s="263">
        <v>0</v>
      </c>
      <c r="K401" s="264">
        <f>E401*J401</f>
        <v>0</v>
      </c>
      <c r="O401" s="256">
        <v>2</v>
      </c>
      <c r="AA401" s="229">
        <v>1</v>
      </c>
      <c r="AB401" s="229">
        <v>1</v>
      </c>
      <c r="AC401" s="229">
        <v>1</v>
      </c>
      <c r="AZ401" s="229">
        <v>1</v>
      </c>
      <c r="BA401" s="229">
        <f>IF(AZ401=1,G401,0)</f>
        <v>0</v>
      </c>
      <c r="BB401" s="229">
        <f>IF(AZ401=2,G401,0)</f>
        <v>0</v>
      </c>
      <c r="BC401" s="229">
        <f>IF(AZ401=3,G401,0)</f>
        <v>0</v>
      </c>
      <c r="BD401" s="229">
        <f>IF(AZ401=4,G401,0)</f>
        <v>0</v>
      </c>
      <c r="BE401" s="229">
        <f>IF(AZ401=5,G401,0)</f>
        <v>0</v>
      </c>
      <c r="CA401" s="256">
        <v>1</v>
      </c>
      <c r="CB401" s="256">
        <v>1</v>
      </c>
    </row>
    <row r="402" spans="1:15" ht="12.75">
      <c r="A402" s="265"/>
      <c r="B402" s="269"/>
      <c r="C402" s="354" t="s">
        <v>530</v>
      </c>
      <c r="D402" s="355"/>
      <c r="E402" s="270">
        <v>0</v>
      </c>
      <c r="F402" s="271"/>
      <c r="G402" s="272"/>
      <c r="H402" s="273"/>
      <c r="I402" s="267"/>
      <c r="J402" s="274"/>
      <c r="K402" s="267"/>
      <c r="M402" s="268" t="s">
        <v>530</v>
      </c>
      <c r="O402" s="256"/>
    </row>
    <row r="403" spans="1:15" ht="12.75">
      <c r="A403" s="265"/>
      <c r="B403" s="269"/>
      <c r="C403" s="354" t="s">
        <v>531</v>
      </c>
      <c r="D403" s="355"/>
      <c r="E403" s="270">
        <v>8.118</v>
      </c>
      <c r="F403" s="271"/>
      <c r="G403" s="272"/>
      <c r="H403" s="273"/>
      <c r="I403" s="267"/>
      <c r="J403" s="274"/>
      <c r="K403" s="267"/>
      <c r="M403" s="268" t="s">
        <v>531</v>
      </c>
      <c r="O403" s="256"/>
    </row>
    <row r="404" spans="1:15" ht="12.75">
      <c r="A404" s="265"/>
      <c r="B404" s="269"/>
      <c r="C404" s="354" t="s">
        <v>532</v>
      </c>
      <c r="D404" s="355"/>
      <c r="E404" s="270">
        <v>38.53</v>
      </c>
      <c r="F404" s="271"/>
      <c r="G404" s="272"/>
      <c r="H404" s="273"/>
      <c r="I404" s="267"/>
      <c r="J404" s="274"/>
      <c r="K404" s="267"/>
      <c r="M404" s="268" t="s">
        <v>532</v>
      </c>
      <c r="O404" s="256"/>
    </row>
    <row r="405" spans="1:15" ht="12.75">
      <c r="A405" s="265"/>
      <c r="B405" s="269"/>
      <c r="C405" s="354" t="s">
        <v>533</v>
      </c>
      <c r="D405" s="355"/>
      <c r="E405" s="270">
        <v>39.675</v>
      </c>
      <c r="F405" s="271"/>
      <c r="G405" s="272"/>
      <c r="H405" s="273"/>
      <c r="I405" s="267"/>
      <c r="J405" s="274"/>
      <c r="K405" s="267"/>
      <c r="M405" s="268" t="s">
        <v>533</v>
      </c>
      <c r="O405" s="256"/>
    </row>
    <row r="406" spans="1:80" ht="20.4">
      <c r="A406" s="257">
        <v>80</v>
      </c>
      <c r="B406" s="258" t="s">
        <v>534</v>
      </c>
      <c r="C406" s="259" t="s">
        <v>535</v>
      </c>
      <c r="D406" s="260" t="s">
        <v>137</v>
      </c>
      <c r="E406" s="261">
        <v>56.235</v>
      </c>
      <c r="F406" s="261">
        <v>0</v>
      </c>
      <c r="G406" s="262">
        <f>E406*F406</f>
        <v>0</v>
      </c>
      <c r="H406" s="263">
        <v>0.03491</v>
      </c>
      <c r="I406" s="264">
        <f>E406*H406</f>
        <v>1.9631638499999997</v>
      </c>
      <c r="J406" s="263">
        <v>0</v>
      </c>
      <c r="K406" s="264">
        <f>E406*J406</f>
        <v>0</v>
      </c>
      <c r="O406" s="256">
        <v>2</v>
      </c>
      <c r="AA406" s="229">
        <v>1</v>
      </c>
      <c r="AB406" s="229">
        <v>1</v>
      </c>
      <c r="AC406" s="229">
        <v>1</v>
      </c>
      <c r="AZ406" s="229">
        <v>1</v>
      </c>
      <c r="BA406" s="229">
        <f>IF(AZ406=1,G406,0)</f>
        <v>0</v>
      </c>
      <c r="BB406" s="229">
        <f>IF(AZ406=2,G406,0)</f>
        <v>0</v>
      </c>
      <c r="BC406" s="229">
        <f>IF(AZ406=3,G406,0)</f>
        <v>0</v>
      </c>
      <c r="BD406" s="229">
        <f>IF(AZ406=4,G406,0)</f>
        <v>0</v>
      </c>
      <c r="BE406" s="229">
        <f>IF(AZ406=5,G406,0)</f>
        <v>0</v>
      </c>
      <c r="CA406" s="256">
        <v>1</v>
      </c>
      <c r="CB406" s="256">
        <v>1</v>
      </c>
    </row>
    <row r="407" spans="1:15" ht="21">
      <c r="A407" s="265"/>
      <c r="B407" s="269"/>
      <c r="C407" s="354" t="s">
        <v>536</v>
      </c>
      <c r="D407" s="355"/>
      <c r="E407" s="270">
        <v>0</v>
      </c>
      <c r="F407" s="271"/>
      <c r="G407" s="272"/>
      <c r="H407" s="273"/>
      <c r="I407" s="267"/>
      <c r="J407" s="274"/>
      <c r="K407" s="267"/>
      <c r="M407" s="268" t="s">
        <v>536</v>
      </c>
      <c r="O407" s="256"/>
    </row>
    <row r="408" spans="1:15" ht="12.75">
      <c r="A408" s="265"/>
      <c r="B408" s="269"/>
      <c r="C408" s="354" t="s">
        <v>537</v>
      </c>
      <c r="D408" s="355"/>
      <c r="E408" s="270">
        <v>1.04</v>
      </c>
      <c r="F408" s="271"/>
      <c r="G408" s="272"/>
      <c r="H408" s="273"/>
      <c r="I408" s="267"/>
      <c r="J408" s="274"/>
      <c r="K408" s="267"/>
      <c r="M408" s="268" t="s">
        <v>537</v>
      </c>
      <c r="O408" s="256"/>
    </row>
    <row r="409" spans="1:15" ht="31.2">
      <c r="A409" s="265"/>
      <c r="B409" s="269"/>
      <c r="C409" s="354" t="s">
        <v>538</v>
      </c>
      <c r="D409" s="355"/>
      <c r="E409" s="270">
        <v>16.44</v>
      </c>
      <c r="F409" s="271"/>
      <c r="G409" s="272"/>
      <c r="H409" s="273"/>
      <c r="I409" s="267"/>
      <c r="J409" s="274"/>
      <c r="K409" s="267"/>
      <c r="M409" s="268" t="s">
        <v>538</v>
      </c>
      <c r="O409" s="256"/>
    </row>
    <row r="410" spans="1:15" ht="12.75">
      <c r="A410" s="265"/>
      <c r="B410" s="269"/>
      <c r="C410" s="354" t="s">
        <v>539</v>
      </c>
      <c r="D410" s="355"/>
      <c r="E410" s="270">
        <v>7.41</v>
      </c>
      <c r="F410" s="271"/>
      <c r="G410" s="272"/>
      <c r="H410" s="273"/>
      <c r="I410" s="267"/>
      <c r="J410" s="274"/>
      <c r="K410" s="267"/>
      <c r="M410" s="268" t="s">
        <v>539</v>
      </c>
      <c r="O410" s="256"/>
    </row>
    <row r="411" spans="1:15" ht="12.75">
      <c r="A411" s="265"/>
      <c r="B411" s="269"/>
      <c r="C411" s="354" t="s">
        <v>540</v>
      </c>
      <c r="D411" s="355"/>
      <c r="E411" s="270">
        <v>6.125</v>
      </c>
      <c r="F411" s="271"/>
      <c r="G411" s="272"/>
      <c r="H411" s="273"/>
      <c r="I411" s="267"/>
      <c r="J411" s="274"/>
      <c r="K411" s="267"/>
      <c r="M411" s="268" t="s">
        <v>540</v>
      </c>
      <c r="O411" s="256"/>
    </row>
    <row r="412" spans="1:15" ht="21">
      <c r="A412" s="265"/>
      <c r="B412" s="269"/>
      <c r="C412" s="354" t="s">
        <v>541</v>
      </c>
      <c r="D412" s="355"/>
      <c r="E412" s="270">
        <v>14.735</v>
      </c>
      <c r="F412" s="271"/>
      <c r="G412" s="272"/>
      <c r="H412" s="273"/>
      <c r="I412" s="267"/>
      <c r="J412" s="274"/>
      <c r="K412" s="267"/>
      <c r="M412" s="268" t="s">
        <v>541</v>
      </c>
      <c r="O412" s="256"/>
    </row>
    <row r="413" spans="1:15" ht="12.75">
      <c r="A413" s="265"/>
      <c r="B413" s="269"/>
      <c r="C413" s="354" t="s">
        <v>542</v>
      </c>
      <c r="D413" s="355"/>
      <c r="E413" s="270">
        <v>7.425</v>
      </c>
      <c r="F413" s="271"/>
      <c r="G413" s="272"/>
      <c r="H413" s="273"/>
      <c r="I413" s="267"/>
      <c r="J413" s="274"/>
      <c r="K413" s="267"/>
      <c r="M413" s="268" t="s">
        <v>542</v>
      </c>
      <c r="O413" s="256"/>
    </row>
    <row r="414" spans="1:15" ht="12.75">
      <c r="A414" s="265"/>
      <c r="B414" s="269"/>
      <c r="C414" s="354" t="s">
        <v>543</v>
      </c>
      <c r="D414" s="355"/>
      <c r="E414" s="270">
        <v>3.06</v>
      </c>
      <c r="F414" s="271"/>
      <c r="G414" s="272"/>
      <c r="H414" s="273"/>
      <c r="I414" s="267"/>
      <c r="J414" s="274"/>
      <c r="K414" s="267"/>
      <c r="M414" s="268" t="s">
        <v>543</v>
      </c>
      <c r="O414" s="256"/>
    </row>
    <row r="415" spans="1:80" ht="12.75">
      <c r="A415" s="257">
        <v>81</v>
      </c>
      <c r="B415" s="258" t="s">
        <v>544</v>
      </c>
      <c r="C415" s="259" t="s">
        <v>545</v>
      </c>
      <c r="D415" s="260" t="s">
        <v>179</v>
      </c>
      <c r="E415" s="261">
        <v>55.95</v>
      </c>
      <c r="F415" s="261">
        <v>0</v>
      </c>
      <c r="G415" s="262">
        <f>E415*F415</f>
        <v>0</v>
      </c>
      <c r="H415" s="263">
        <v>0.00046</v>
      </c>
      <c r="I415" s="264">
        <f>E415*H415</f>
        <v>0.025737000000000003</v>
      </c>
      <c r="J415" s="263">
        <v>0</v>
      </c>
      <c r="K415" s="264">
        <f>E415*J415</f>
        <v>0</v>
      </c>
      <c r="O415" s="256">
        <v>2</v>
      </c>
      <c r="AA415" s="229">
        <v>1</v>
      </c>
      <c r="AB415" s="229">
        <v>1</v>
      </c>
      <c r="AC415" s="229">
        <v>1</v>
      </c>
      <c r="AZ415" s="229">
        <v>1</v>
      </c>
      <c r="BA415" s="229">
        <f>IF(AZ415=1,G415,0)</f>
        <v>0</v>
      </c>
      <c r="BB415" s="229">
        <f>IF(AZ415=2,G415,0)</f>
        <v>0</v>
      </c>
      <c r="BC415" s="229">
        <f>IF(AZ415=3,G415,0)</f>
        <v>0</v>
      </c>
      <c r="BD415" s="229">
        <f>IF(AZ415=4,G415,0)</f>
        <v>0</v>
      </c>
      <c r="BE415" s="229">
        <f>IF(AZ415=5,G415,0)</f>
        <v>0</v>
      </c>
      <c r="CA415" s="256">
        <v>1</v>
      </c>
      <c r="CB415" s="256">
        <v>1</v>
      </c>
    </row>
    <row r="416" spans="1:15" ht="12.75">
      <c r="A416" s="265"/>
      <c r="B416" s="269"/>
      <c r="C416" s="354" t="s">
        <v>546</v>
      </c>
      <c r="D416" s="355"/>
      <c r="E416" s="270">
        <v>0</v>
      </c>
      <c r="F416" s="271"/>
      <c r="G416" s="272"/>
      <c r="H416" s="273"/>
      <c r="I416" s="267"/>
      <c r="J416" s="274"/>
      <c r="K416" s="267"/>
      <c r="M416" s="268" t="s">
        <v>546</v>
      </c>
      <c r="O416" s="256"/>
    </row>
    <row r="417" spans="1:15" ht="12.75">
      <c r="A417" s="265"/>
      <c r="B417" s="269"/>
      <c r="C417" s="354" t="s">
        <v>547</v>
      </c>
      <c r="D417" s="355"/>
      <c r="E417" s="270">
        <v>5.3</v>
      </c>
      <c r="F417" s="271"/>
      <c r="G417" s="272"/>
      <c r="H417" s="273"/>
      <c r="I417" s="267"/>
      <c r="J417" s="274"/>
      <c r="K417" s="267"/>
      <c r="M417" s="268" t="s">
        <v>547</v>
      </c>
      <c r="O417" s="256"/>
    </row>
    <row r="418" spans="1:15" ht="12.75">
      <c r="A418" s="265"/>
      <c r="B418" s="269"/>
      <c r="C418" s="354" t="s">
        <v>548</v>
      </c>
      <c r="D418" s="355"/>
      <c r="E418" s="270">
        <v>23.2</v>
      </c>
      <c r="F418" s="271"/>
      <c r="G418" s="272"/>
      <c r="H418" s="273"/>
      <c r="I418" s="267"/>
      <c r="J418" s="274"/>
      <c r="K418" s="267"/>
      <c r="M418" s="268" t="s">
        <v>548</v>
      </c>
      <c r="O418" s="256"/>
    </row>
    <row r="419" spans="1:15" ht="12.75">
      <c r="A419" s="265"/>
      <c r="B419" s="269"/>
      <c r="C419" s="354" t="s">
        <v>549</v>
      </c>
      <c r="D419" s="355"/>
      <c r="E419" s="270">
        <v>7.5</v>
      </c>
      <c r="F419" s="271"/>
      <c r="G419" s="272"/>
      <c r="H419" s="273"/>
      <c r="I419" s="267"/>
      <c r="J419" s="274"/>
      <c r="K419" s="267"/>
      <c r="M419" s="268" t="s">
        <v>549</v>
      </c>
      <c r="O419" s="256"/>
    </row>
    <row r="420" spans="1:15" ht="12.75">
      <c r="A420" s="265"/>
      <c r="B420" s="269"/>
      <c r="C420" s="354" t="s">
        <v>550</v>
      </c>
      <c r="D420" s="355"/>
      <c r="E420" s="270">
        <v>19.95</v>
      </c>
      <c r="F420" s="271"/>
      <c r="G420" s="272"/>
      <c r="H420" s="273"/>
      <c r="I420" s="267"/>
      <c r="J420" s="274"/>
      <c r="K420" s="267"/>
      <c r="M420" s="268" t="s">
        <v>550</v>
      </c>
      <c r="O420" s="256"/>
    </row>
    <row r="421" spans="1:80" ht="20.4">
      <c r="A421" s="257">
        <v>82</v>
      </c>
      <c r="B421" s="258" t="s">
        <v>551</v>
      </c>
      <c r="C421" s="259" t="s">
        <v>552</v>
      </c>
      <c r="D421" s="260" t="s">
        <v>137</v>
      </c>
      <c r="E421" s="261">
        <v>306.88</v>
      </c>
      <c r="F421" s="261">
        <v>0</v>
      </c>
      <c r="G421" s="262">
        <f>E421*F421</f>
        <v>0</v>
      </c>
      <c r="H421" s="263">
        <v>0.00367</v>
      </c>
      <c r="I421" s="264">
        <f>E421*H421</f>
        <v>1.1262496</v>
      </c>
      <c r="J421" s="263">
        <v>0</v>
      </c>
      <c r="K421" s="264">
        <f>E421*J421</f>
        <v>0</v>
      </c>
      <c r="O421" s="256">
        <v>2</v>
      </c>
      <c r="AA421" s="229">
        <v>1</v>
      </c>
      <c r="AB421" s="229">
        <v>1</v>
      </c>
      <c r="AC421" s="229">
        <v>1</v>
      </c>
      <c r="AZ421" s="229">
        <v>1</v>
      </c>
      <c r="BA421" s="229">
        <f>IF(AZ421=1,G421,0)</f>
        <v>0</v>
      </c>
      <c r="BB421" s="229">
        <f>IF(AZ421=2,G421,0)</f>
        <v>0</v>
      </c>
      <c r="BC421" s="229">
        <f>IF(AZ421=3,G421,0)</f>
        <v>0</v>
      </c>
      <c r="BD421" s="229">
        <f>IF(AZ421=4,G421,0)</f>
        <v>0</v>
      </c>
      <c r="BE421" s="229">
        <f>IF(AZ421=5,G421,0)</f>
        <v>0</v>
      </c>
      <c r="CA421" s="256">
        <v>1</v>
      </c>
      <c r="CB421" s="256">
        <v>1</v>
      </c>
    </row>
    <row r="422" spans="1:15" ht="12.75">
      <c r="A422" s="265"/>
      <c r="B422" s="269"/>
      <c r="C422" s="354" t="s">
        <v>514</v>
      </c>
      <c r="D422" s="355"/>
      <c r="E422" s="270">
        <v>306.88</v>
      </c>
      <c r="F422" s="271"/>
      <c r="G422" s="272"/>
      <c r="H422" s="273"/>
      <c r="I422" s="267"/>
      <c r="J422" s="274"/>
      <c r="K422" s="267"/>
      <c r="M422" s="268" t="s">
        <v>514</v>
      </c>
      <c r="O422" s="256"/>
    </row>
    <row r="423" spans="1:80" ht="12.75">
      <c r="A423" s="257">
        <v>83</v>
      </c>
      <c r="B423" s="258" t="s">
        <v>553</v>
      </c>
      <c r="C423" s="259" t="s">
        <v>554</v>
      </c>
      <c r="D423" s="260" t="s">
        <v>137</v>
      </c>
      <c r="E423" s="261">
        <v>20.947</v>
      </c>
      <c r="F423" s="261">
        <v>0</v>
      </c>
      <c r="G423" s="262">
        <f>E423*F423</f>
        <v>0</v>
      </c>
      <c r="H423" s="263">
        <v>0.04777</v>
      </c>
      <c r="I423" s="264">
        <f>E423*H423</f>
        <v>1.0006381899999999</v>
      </c>
      <c r="J423" s="263">
        <v>0</v>
      </c>
      <c r="K423" s="264">
        <f>E423*J423</f>
        <v>0</v>
      </c>
      <c r="O423" s="256">
        <v>2</v>
      </c>
      <c r="AA423" s="229">
        <v>1</v>
      </c>
      <c r="AB423" s="229">
        <v>1</v>
      </c>
      <c r="AC423" s="229">
        <v>1</v>
      </c>
      <c r="AZ423" s="229">
        <v>1</v>
      </c>
      <c r="BA423" s="229">
        <f>IF(AZ423=1,G423,0)</f>
        <v>0</v>
      </c>
      <c r="BB423" s="229">
        <f>IF(AZ423=2,G423,0)</f>
        <v>0</v>
      </c>
      <c r="BC423" s="229">
        <f>IF(AZ423=3,G423,0)</f>
        <v>0</v>
      </c>
      <c r="BD423" s="229">
        <f>IF(AZ423=4,G423,0)</f>
        <v>0</v>
      </c>
      <c r="BE423" s="229">
        <f>IF(AZ423=5,G423,0)</f>
        <v>0</v>
      </c>
      <c r="CA423" s="256">
        <v>1</v>
      </c>
      <c r="CB423" s="256">
        <v>1</v>
      </c>
    </row>
    <row r="424" spans="1:15" ht="12.75">
      <c r="A424" s="265"/>
      <c r="B424" s="269"/>
      <c r="C424" s="354" t="s">
        <v>157</v>
      </c>
      <c r="D424" s="355"/>
      <c r="E424" s="270">
        <v>0</v>
      </c>
      <c r="F424" s="271"/>
      <c r="G424" s="272"/>
      <c r="H424" s="273"/>
      <c r="I424" s="267"/>
      <c r="J424" s="274"/>
      <c r="K424" s="267"/>
      <c r="M424" s="268" t="s">
        <v>157</v>
      </c>
      <c r="O424" s="256"/>
    </row>
    <row r="425" spans="1:15" ht="12.75">
      <c r="A425" s="265"/>
      <c r="B425" s="269"/>
      <c r="C425" s="354" t="s">
        <v>555</v>
      </c>
      <c r="D425" s="355"/>
      <c r="E425" s="270">
        <v>0.754</v>
      </c>
      <c r="F425" s="271"/>
      <c r="G425" s="272"/>
      <c r="H425" s="273"/>
      <c r="I425" s="267"/>
      <c r="J425" s="274"/>
      <c r="K425" s="267"/>
      <c r="M425" s="268" t="s">
        <v>555</v>
      </c>
      <c r="O425" s="256"/>
    </row>
    <row r="426" spans="1:15" ht="12.75">
      <c r="A426" s="265"/>
      <c r="B426" s="269"/>
      <c r="C426" s="354" t="s">
        <v>200</v>
      </c>
      <c r="D426" s="355"/>
      <c r="E426" s="270">
        <v>0</v>
      </c>
      <c r="F426" s="271"/>
      <c r="G426" s="272"/>
      <c r="H426" s="273"/>
      <c r="I426" s="267"/>
      <c r="J426" s="274"/>
      <c r="K426" s="267"/>
      <c r="M426" s="268" t="s">
        <v>200</v>
      </c>
      <c r="O426" s="256"/>
    </row>
    <row r="427" spans="1:15" ht="12.75">
      <c r="A427" s="265"/>
      <c r="B427" s="269"/>
      <c r="C427" s="354" t="s">
        <v>556</v>
      </c>
      <c r="D427" s="355"/>
      <c r="E427" s="270">
        <v>2.89</v>
      </c>
      <c r="F427" s="271"/>
      <c r="G427" s="272"/>
      <c r="H427" s="273"/>
      <c r="I427" s="267"/>
      <c r="J427" s="274"/>
      <c r="K427" s="267"/>
      <c r="M427" s="268" t="s">
        <v>556</v>
      </c>
      <c r="O427" s="256"/>
    </row>
    <row r="428" spans="1:15" ht="12.75">
      <c r="A428" s="265"/>
      <c r="B428" s="269"/>
      <c r="C428" s="354" t="s">
        <v>557</v>
      </c>
      <c r="D428" s="355"/>
      <c r="E428" s="270">
        <v>1.17</v>
      </c>
      <c r="F428" s="271"/>
      <c r="G428" s="272"/>
      <c r="H428" s="273"/>
      <c r="I428" s="267"/>
      <c r="J428" s="274"/>
      <c r="K428" s="267"/>
      <c r="M428" s="268" t="s">
        <v>557</v>
      </c>
      <c r="O428" s="256"/>
    </row>
    <row r="429" spans="1:15" ht="12.75">
      <c r="A429" s="265"/>
      <c r="B429" s="269"/>
      <c r="C429" s="354" t="s">
        <v>558</v>
      </c>
      <c r="D429" s="355"/>
      <c r="E429" s="270">
        <v>0.624</v>
      </c>
      <c r="F429" s="271"/>
      <c r="G429" s="272"/>
      <c r="H429" s="273"/>
      <c r="I429" s="267"/>
      <c r="J429" s="274"/>
      <c r="K429" s="267"/>
      <c r="M429" s="268" t="s">
        <v>558</v>
      </c>
      <c r="O429" s="256"/>
    </row>
    <row r="430" spans="1:15" ht="12.75">
      <c r="A430" s="265"/>
      <c r="B430" s="269"/>
      <c r="C430" s="354" t="s">
        <v>206</v>
      </c>
      <c r="D430" s="355"/>
      <c r="E430" s="270">
        <v>0</v>
      </c>
      <c r="F430" s="271"/>
      <c r="G430" s="272"/>
      <c r="H430" s="273"/>
      <c r="I430" s="267"/>
      <c r="J430" s="274"/>
      <c r="K430" s="267"/>
      <c r="M430" s="268" t="s">
        <v>206</v>
      </c>
      <c r="O430" s="256"/>
    </row>
    <row r="431" spans="1:15" ht="12.75">
      <c r="A431" s="265"/>
      <c r="B431" s="269"/>
      <c r="C431" s="354" t="s">
        <v>559</v>
      </c>
      <c r="D431" s="355"/>
      <c r="E431" s="270">
        <v>6.232</v>
      </c>
      <c r="F431" s="271"/>
      <c r="G431" s="272"/>
      <c r="H431" s="273"/>
      <c r="I431" s="267"/>
      <c r="J431" s="274"/>
      <c r="K431" s="267"/>
      <c r="M431" s="268" t="s">
        <v>559</v>
      </c>
      <c r="O431" s="256"/>
    </row>
    <row r="432" spans="1:15" ht="12.75">
      <c r="A432" s="265"/>
      <c r="B432" s="269"/>
      <c r="C432" s="354" t="s">
        <v>560</v>
      </c>
      <c r="D432" s="355"/>
      <c r="E432" s="270">
        <v>0.814</v>
      </c>
      <c r="F432" s="271"/>
      <c r="G432" s="272"/>
      <c r="H432" s="273"/>
      <c r="I432" s="267"/>
      <c r="J432" s="274"/>
      <c r="K432" s="267"/>
      <c r="M432" s="268" t="s">
        <v>560</v>
      </c>
      <c r="O432" s="256"/>
    </row>
    <row r="433" spans="1:15" ht="12.75">
      <c r="A433" s="265"/>
      <c r="B433" s="269"/>
      <c r="C433" s="354" t="s">
        <v>561</v>
      </c>
      <c r="D433" s="355"/>
      <c r="E433" s="270">
        <v>4.251</v>
      </c>
      <c r="F433" s="271"/>
      <c r="G433" s="272"/>
      <c r="H433" s="273"/>
      <c r="I433" s="267"/>
      <c r="J433" s="274"/>
      <c r="K433" s="267"/>
      <c r="M433" s="268" t="s">
        <v>561</v>
      </c>
      <c r="O433" s="256"/>
    </row>
    <row r="434" spans="1:15" ht="12.75">
      <c r="A434" s="265"/>
      <c r="B434" s="269"/>
      <c r="C434" s="354" t="s">
        <v>562</v>
      </c>
      <c r="D434" s="355"/>
      <c r="E434" s="270">
        <v>4.212</v>
      </c>
      <c r="F434" s="271"/>
      <c r="G434" s="272"/>
      <c r="H434" s="273"/>
      <c r="I434" s="267"/>
      <c r="J434" s="274"/>
      <c r="K434" s="267"/>
      <c r="M434" s="268" t="s">
        <v>562</v>
      </c>
      <c r="O434" s="256"/>
    </row>
    <row r="435" spans="1:57" ht="12.75">
      <c r="A435" s="275"/>
      <c r="B435" s="276" t="s">
        <v>101</v>
      </c>
      <c r="C435" s="277" t="s">
        <v>460</v>
      </c>
      <c r="D435" s="278"/>
      <c r="E435" s="279"/>
      <c r="F435" s="280"/>
      <c r="G435" s="281">
        <f>SUM(G306:G434)</f>
        <v>0</v>
      </c>
      <c r="H435" s="282"/>
      <c r="I435" s="283">
        <f>SUM(I306:I434)</f>
        <v>29.936488150000006</v>
      </c>
      <c r="J435" s="282"/>
      <c r="K435" s="283">
        <f>SUM(K306:K434)</f>
        <v>0</v>
      </c>
      <c r="O435" s="256">
        <v>4</v>
      </c>
      <c r="BA435" s="284">
        <f>SUM(BA306:BA434)</f>
        <v>0</v>
      </c>
      <c r="BB435" s="284">
        <f>SUM(BB306:BB434)</f>
        <v>0</v>
      </c>
      <c r="BC435" s="284">
        <f>SUM(BC306:BC434)</f>
        <v>0</v>
      </c>
      <c r="BD435" s="284">
        <f>SUM(BD306:BD434)</f>
        <v>0</v>
      </c>
      <c r="BE435" s="284">
        <f>SUM(BE306:BE434)</f>
        <v>0</v>
      </c>
    </row>
    <row r="436" spans="1:15" ht="12.75">
      <c r="A436" s="246" t="s">
        <v>97</v>
      </c>
      <c r="B436" s="247" t="s">
        <v>563</v>
      </c>
      <c r="C436" s="248" t="s">
        <v>564</v>
      </c>
      <c r="D436" s="249"/>
      <c r="E436" s="250"/>
      <c r="F436" s="250"/>
      <c r="G436" s="251"/>
      <c r="H436" s="252"/>
      <c r="I436" s="253"/>
      <c r="J436" s="254"/>
      <c r="K436" s="255"/>
      <c r="O436" s="256">
        <v>1</v>
      </c>
    </row>
    <row r="437" spans="1:80" ht="12.75">
      <c r="A437" s="257">
        <v>84</v>
      </c>
      <c r="B437" s="258" t="s">
        <v>566</v>
      </c>
      <c r="C437" s="259" t="s">
        <v>567</v>
      </c>
      <c r="D437" s="260" t="s">
        <v>179</v>
      </c>
      <c r="E437" s="261">
        <v>70.4</v>
      </c>
      <c r="F437" s="261">
        <v>0</v>
      </c>
      <c r="G437" s="262">
        <f>E437*F437</f>
        <v>0</v>
      </c>
      <c r="H437" s="263">
        <v>0.00037</v>
      </c>
      <c r="I437" s="264">
        <f>E437*H437</f>
        <v>0.026048</v>
      </c>
      <c r="J437" s="263">
        <v>0</v>
      </c>
      <c r="K437" s="264">
        <f>E437*J437</f>
        <v>0</v>
      </c>
      <c r="O437" s="256">
        <v>2</v>
      </c>
      <c r="AA437" s="229">
        <v>1</v>
      </c>
      <c r="AB437" s="229">
        <v>1</v>
      </c>
      <c r="AC437" s="229">
        <v>1</v>
      </c>
      <c r="AZ437" s="229">
        <v>1</v>
      </c>
      <c r="BA437" s="229">
        <f>IF(AZ437=1,G437,0)</f>
        <v>0</v>
      </c>
      <c r="BB437" s="229">
        <f>IF(AZ437=2,G437,0)</f>
        <v>0</v>
      </c>
      <c r="BC437" s="229">
        <f>IF(AZ437=3,G437,0)</f>
        <v>0</v>
      </c>
      <c r="BD437" s="229">
        <f>IF(AZ437=4,G437,0)</f>
        <v>0</v>
      </c>
      <c r="BE437" s="229">
        <f>IF(AZ437=5,G437,0)</f>
        <v>0</v>
      </c>
      <c r="CA437" s="256">
        <v>1</v>
      </c>
      <c r="CB437" s="256">
        <v>1</v>
      </c>
    </row>
    <row r="438" spans="1:15" ht="12.75">
      <c r="A438" s="265"/>
      <c r="B438" s="269"/>
      <c r="C438" s="354" t="s">
        <v>568</v>
      </c>
      <c r="D438" s="355"/>
      <c r="E438" s="270">
        <v>70.4</v>
      </c>
      <c r="F438" s="271"/>
      <c r="G438" s="272"/>
      <c r="H438" s="273"/>
      <c r="I438" s="267"/>
      <c r="J438" s="274"/>
      <c r="K438" s="267"/>
      <c r="M438" s="268" t="s">
        <v>568</v>
      </c>
      <c r="O438" s="256"/>
    </row>
    <row r="439" spans="1:80" ht="20.4">
      <c r="A439" s="257">
        <v>85</v>
      </c>
      <c r="B439" s="258" t="s">
        <v>569</v>
      </c>
      <c r="C439" s="259" t="s">
        <v>570</v>
      </c>
      <c r="D439" s="260" t="s">
        <v>137</v>
      </c>
      <c r="E439" s="261">
        <v>65.71</v>
      </c>
      <c r="F439" s="261">
        <v>0</v>
      </c>
      <c r="G439" s="262">
        <f>E439*F439</f>
        <v>0</v>
      </c>
      <c r="H439" s="263">
        <v>0.0098</v>
      </c>
      <c r="I439" s="264">
        <f>E439*H439</f>
        <v>0.6439579999999999</v>
      </c>
      <c r="J439" s="263">
        <v>0</v>
      </c>
      <c r="K439" s="264">
        <f>E439*J439</f>
        <v>0</v>
      </c>
      <c r="O439" s="256">
        <v>2</v>
      </c>
      <c r="AA439" s="229">
        <v>1</v>
      </c>
      <c r="AB439" s="229">
        <v>1</v>
      </c>
      <c r="AC439" s="229">
        <v>1</v>
      </c>
      <c r="AZ439" s="229">
        <v>1</v>
      </c>
      <c r="BA439" s="229">
        <f>IF(AZ439=1,G439,0)</f>
        <v>0</v>
      </c>
      <c r="BB439" s="229">
        <f>IF(AZ439=2,G439,0)</f>
        <v>0</v>
      </c>
      <c r="BC439" s="229">
        <f>IF(AZ439=3,G439,0)</f>
        <v>0</v>
      </c>
      <c r="BD439" s="229">
        <f>IF(AZ439=4,G439,0)</f>
        <v>0</v>
      </c>
      <c r="BE439" s="229">
        <f>IF(AZ439=5,G439,0)</f>
        <v>0</v>
      </c>
      <c r="CA439" s="256">
        <v>1</v>
      </c>
      <c r="CB439" s="256">
        <v>1</v>
      </c>
    </row>
    <row r="440" spans="1:15" ht="12.75">
      <c r="A440" s="265"/>
      <c r="B440" s="269"/>
      <c r="C440" s="354" t="s">
        <v>157</v>
      </c>
      <c r="D440" s="355"/>
      <c r="E440" s="270">
        <v>0</v>
      </c>
      <c r="F440" s="271"/>
      <c r="G440" s="272"/>
      <c r="H440" s="273"/>
      <c r="I440" s="267"/>
      <c r="J440" s="274"/>
      <c r="K440" s="267"/>
      <c r="M440" s="268" t="s">
        <v>157</v>
      </c>
      <c r="O440" s="256"/>
    </row>
    <row r="441" spans="1:15" ht="12.75">
      <c r="A441" s="265"/>
      <c r="B441" s="269"/>
      <c r="C441" s="354" t="s">
        <v>571</v>
      </c>
      <c r="D441" s="355"/>
      <c r="E441" s="270">
        <v>16.3</v>
      </c>
      <c r="F441" s="271"/>
      <c r="G441" s="272"/>
      <c r="H441" s="273"/>
      <c r="I441" s="267"/>
      <c r="J441" s="274"/>
      <c r="K441" s="267"/>
      <c r="M441" s="268" t="s">
        <v>571</v>
      </c>
      <c r="O441" s="256"/>
    </row>
    <row r="442" spans="1:15" ht="12.75">
      <c r="A442" s="265"/>
      <c r="B442" s="269"/>
      <c r="C442" s="354" t="s">
        <v>572</v>
      </c>
      <c r="D442" s="355"/>
      <c r="E442" s="270">
        <v>50.58</v>
      </c>
      <c r="F442" s="271"/>
      <c r="G442" s="272"/>
      <c r="H442" s="273"/>
      <c r="I442" s="267"/>
      <c r="J442" s="274"/>
      <c r="K442" s="267"/>
      <c r="M442" s="268" t="s">
        <v>572</v>
      </c>
      <c r="O442" s="256"/>
    </row>
    <row r="443" spans="1:15" ht="12.75">
      <c r="A443" s="265"/>
      <c r="B443" s="269"/>
      <c r="C443" s="354" t="s">
        <v>573</v>
      </c>
      <c r="D443" s="355"/>
      <c r="E443" s="270">
        <v>-1.17</v>
      </c>
      <c r="F443" s="271"/>
      <c r="G443" s="272"/>
      <c r="H443" s="273"/>
      <c r="I443" s="267"/>
      <c r="J443" s="274"/>
      <c r="K443" s="267"/>
      <c r="M443" s="268" t="s">
        <v>573</v>
      </c>
      <c r="O443" s="256"/>
    </row>
    <row r="444" spans="1:80" ht="20.4">
      <c r="A444" s="257">
        <v>86</v>
      </c>
      <c r="B444" s="258" t="s">
        <v>574</v>
      </c>
      <c r="C444" s="259" t="s">
        <v>575</v>
      </c>
      <c r="D444" s="260" t="s">
        <v>137</v>
      </c>
      <c r="E444" s="261">
        <v>367.875</v>
      </c>
      <c r="F444" s="261">
        <v>0</v>
      </c>
      <c r="G444" s="262">
        <f>E444*F444</f>
        <v>0</v>
      </c>
      <c r="H444" s="263">
        <v>0.01386</v>
      </c>
      <c r="I444" s="264">
        <f>E444*H444</f>
        <v>5.0987475</v>
      </c>
      <c r="J444" s="263">
        <v>0</v>
      </c>
      <c r="K444" s="264">
        <f>E444*J444</f>
        <v>0</v>
      </c>
      <c r="O444" s="256">
        <v>2</v>
      </c>
      <c r="AA444" s="229">
        <v>1</v>
      </c>
      <c r="AB444" s="229">
        <v>1</v>
      </c>
      <c r="AC444" s="229">
        <v>1</v>
      </c>
      <c r="AZ444" s="229">
        <v>1</v>
      </c>
      <c r="BA444" s="229">
        <f>IF(AZ444=1,G444,0)</f>
        <v>0</v>
      </c>
      <c r="BB444" s="229">
        <f>IF(AZ444=2,G444,0)</f>
        <v>0</v>
      </c>
      <c r="BC444" s="229">
        <f>IF(AZ444=3,G444,0)</f>
        <v>0</v>
      </c>
      <c r="BD444" s="229">
        <f>IF(AZ444=4,G444,0)</f>
        <v>0</v>
      </c>
      <c r="BE444" s="229">
        <f>IF(AZ444=5,G444,0)</f>
        <v>0</v>
      </c>
      <c r="CA444" s="256">
        <v>1</v>
      </c>
      <c r="CB444" s="256">
        <v>1</v>
      </c>
    </row>
    <row r="445" spans="1:15" ht="12.75">
      <c r="A445" s="265"/>
      <c r="B445" s="266"/>
      <c r="C445" s="346" t="s">
        <v>576</v>
      </c>
      <c r="D445" s="347"/>
      <c r="E445" s="347"/>
      <c r="F445" s="347"/>
      <c r="G445" s="348"/>
      <c r="I445" s="267"/>
      <c r="K445" s="267"/>
      <c r="L445" s="268" t="s">
        <v>576</v>
      </c>
      <c r="O445" s="256">
        <v>3</v>
      </c>
    </row>
    <row r="446" spans="1:15" ht="12.75">
      <c r="A446" s="265"/>
      <c r="B446" s="269"/>
      <c r="C446" s="354" t="s">
        <v>577</v>
      </c>
      <c r="D446" s="355"/>
      <c r="E446" s="270">
        <v>119.88</v>
      </c>
      <c r="F446" s="271"/>
      <c r="G446" s="272"/>
      <c r="H446" s="273"/>
      <c r="I446" s="267"/>
      <c r="J446" s="274"/>
      <c r="K446" s="267"/>
      <c r="M446" s="268" t="s">
        <v>577</v>
      </c>
      <c r="O446" s="256"/>
    </row>
    <row r="447" spans="1:15" ht="12.75">
      <c r="A447" s="265"/>
      <c r="B447" s="269"/>
      <c r="C447" s="354" t="s">
        <v>578</v>
      </c>
      <c r="D447" s="355"/>
      <c r="E447" s="270">
        <v>-29.595</v>
      </c>
      <c r="F447" s="271"/>
      <c r="G447" s="272"/>
      <c r="H447" s="273"/>
      <c r="I447" s="267"/>
      <c r="J447" s="274"/>
      <c r="K447" s="267"/>
      <c r="M447" s="268" t="s">
        <v>578</v>
      </c>
      <c r="O447" s="256"/>
    </row>
    <row r="448" spans="1:15" ht="12.75">
      <c r="A448" s="265"/>
      <c r="B448" s="269"/>
      <c r="C448" s="354" t="s">
        <v>579</v>
      </c>
      <c r="D448" s="355"/>
      <c r="E448" s="270">
        <v>95.595</v>
      </c>
      <c r="F448" s="271"/>
      <c r="G448" s="272"/>
      <c r="H448" s="273"/>
      <c r="I448" s="267"/>
      <c r="J448" s="274"/>
      <c r="K448" s="267"/>
      <c r="M448" s="268" t="s">
        <v>579</v>
      </c>
      <c r="O448" s="256"/>
    </row>
    <row r="449" spans="1:15" ht="12.75">
      <c r="A449" s="265"/>
      <c r="B449" s="269"/>
      <c r="C449" s="354" t="s">
        <v>580</v>
      </c>
      <c r="D449" s="355"/>
      <c r="E449" s="270">
        <v>-16.1575</v>
      </c>
      <c r="F449" s="271"/>
      <c r="G449" s="272"/>
      <c r="H449" s="273"/>
      <c r="I449" s="267"/>
      <c r="J449" s="274"/>
      <c r="K449" s="267"/>
      <c r="M449" s="268" t="s">
        <v>580</v>
      </c>
      <c r="O449" s="256"/>
    </row>
    <row r="450" spans="1:15" ht="12.75">
      <c r="A450" s="265"/>
      <c r="B450" s="269"/>
      <c r="C450" s="354" t="s">
        <v>581</v>
      </c>
      <c r="D450" s="355"/>
      <c r="E450" s="270">
        <v>116.65</v>
      </c>
      <c r="F450" s="271"/>
      <c r="G450" s="272"/>
      <c r="H450" s="273"/>
      <c r="I450" s="267"/>
      <c r="J450" s="274"/>
      <c r="K450" s="267"/>
      <c r="M450" s="268" t="s">
        <v>581</v>
      </c>
      <c r="O450" s="256"/>
    </row>
    <row r="451" spans="1:15" ht="12.75">
      <c r="A451" s="265"/>
      <c r="B451" s="269"/>
      <c r="C451" s="354" t="s">
        <v>582</v>
      </c>
      <c r="D451" s="355"/>
      <c r="E451" s="270">
        <v>-21.29</v>
      </c>
      <c r="F451" s="271"/>
      <c r="G451" s="272"/>
      <c r="H451" s="273"/>
      <c r="I451" s="267"/>
      <c r="J451" s="274"/>
      <c r="K451" s="267"/>
      <c r="M451" s="268" t="s">
        <v>582</v>
      </c>
      <c r="O451" s="256"/>
    </row>
    <row r="452" spans="1:15" ht="12.75">
      <c r="A452" s="265"/>
      <c r="B452" s="269"/>
      <c r="C452" s="354" t="s">
        <v>583</v>
      </c>
      <c r="D452" s="355"/>
      <c r="E452" s="270">
        <v>119.445</v>
      </c>
      <c r="F452" s="271"/>
      <c r="G452" s="272"/>
      <c r="H452" s="273"/>
      <c r="I452" s="267"/>
      <c r="J452" s="274"/>
      <c r="K452" s="267"/>
      <c r="M452" s="268" t="s">
        <v>583</v>
      </c>
      <c r="O452" s="256"/>
    </row>
    <row r="453" spans="1:15" ht="12.75">
      <c r="A453" s="265"/>
      <c r="B453" s="269"/>
      <c r="C453" s="354" t="s">
        <v>584</v>
      </c>
      <c r="D453" s="355"/>
      <c r="E453" s="270">
        <v>-16.6525</v>
      </c>
      <c r="F453" s="271"/>
      <c r="G453" s="272"/>
      <c r="H453" s="273"/>
      <c r="I453" s="267"/>
      <c r="J453" s="274"/>
      <c r="K453" s="267"/>
      <c r="M453" s="268" t="s">
        <v>584</v>
      </c>
      <c r="O453" s="256"/>
    </row>
    <row r="454" spans="1:80" ht="20.4">
      <c r="A454" s="257">
        <v>87</v>
      </c>
      <c r="B454" s="258" t="s">
        <v>585</v>
      </c>
      <c r="C454" s="259" t="s">
        <v>586</v>
      </c>
      <c r="D454" s="260" t="s">
        <v>137</v>
      </c>
      <c r="E454" s="261">
        <v>9.5</v>
      </c>
      <c r="F454" s="261">
        <v>0</v>
      </c>
      <c r="G454" s="262">
        <f>E454*F454</f>
        <v>0</v>
      </c>
      <c r="H454" s="263">
        <v>0.01461</v>
      </c>
      <c r="I454" s="264">
        <f>E454*H454</f>
        <v>0.138795</v>
      </c>
      <c r="J454" s="263">
        <v>0</v>
      </c>
      <c r="K454" s="264">
        <f>E454*J454</f>
        <v>0</v>
      </c>
      <c r="O454" s="256">
        <v>2</v>
      </c>
      <c r="AA454" s="229">
        <v>1</v>
      </c>
      <c r="AB454" s="229">
        <v>1</v>
      </c>
      <c r="AC454" s="229">
        <v>1</v>
      </c>
      <c r="AZ454" s="229">
        <v>1</v>
      </c>
      <c r="BA454" s="229">
        <f>IF(AZ454=1,G454,0)</f>
        <v>0</v>
      </c>
      <c r="BB454" s="229">
        <f>IF(AZ454=2,G454,0)</f>
        <v>0</v>
      </c>
      <c r="BC454" s="229">
        <f>IF(AZ454=3,G454,0)</f>
        <v>0</v>
      </c>
      <c r="BD454" s="229">
        <f>IF(AZ454=4,G454,0)</f>
        <v>0</v>
      </c>
      <c r="BE454" s="229">
        <f>IF(AZ454=5,G454,0)</f>
        <v>0</v>
      </c>
      <c r="CA454" s="256">
        <v>1</v>
      </c>
      <c r="CB454" s="256">
        <v>1</v>
      </c>
    </row>
    <row r="455" spans="1:15" ht="12.75">
      <c r="A455" s="265"/>
      <c r="B455" s="266"/>
      <c r="C455" s="346" t="s">
        <v>576</v>
      </c>
      <c r="D455" s="347"/>
      <c r="E455" s="347"/>
      <c r="F455" s="347"/>
      <c r="G455" s="348"/>
      <c r="I455" s="267"/>
      <c r="K455" s="267"/>
      <c r="L455" s="268" t="s">
        <v>576</v>
      </c>
      <c r="O455" s="256">
        <v>3</v>
      </c>
    </row>
    <row r="456" spans="1:15" ht="12.75">
      <c r="A456" s="265"/>
      <c r="B456" s="269"/>
      <c r="C456" s="354" t="s">
        <v>587</v>
      </c>
      <c r="D456" s="355"/>
      <c r="E456" s="270">
        <v>9.5</v>
      </c>
      <c r="F456" s="271"/>
      <c r="G456" s="272"/>
      <c r="H456" s="273"/>
      <c r="I456" s="267"/>
      <c r="J456" s="274"/>
      <c r="K456" s="267"/>
      <c r="M456" s="268" t="s">
        <v>587</v>
      </c>
      <c r="O456" s="256"/>
    </row>
    <row r="457" spans="1:80" ht="20.4">
      <c r="A457" s="257">
        <v>88</v>
      </c>
      <c r="B457" s="258" t="s">
        <v>588</v>
      </c>
      <c r="C457" s="259" t="s">
        <v>589</v>
      </c>
      <c r="D457" s="260" t="s">
        <v>137</v>
      </c>
      <c r="E457" s="261">
        <v>57.45</v>
      </c>
      <c r="F457" s="261">
        <v>0</v>
      </c>
      <c r="G457" s="262">
        <f>E457*F457</f>
        <v>0</v>
      </c>
      <c r="H457" s="263">
        <v>0.01231</v>
      </c>
      <c r="I457" s="264">
        <f>E457*H457</f>
        <v>0.7072095</v>
      </c>
      <c r="J457" s="263">
        <v>0</v>
      </c>
      <c r="K457" s="264">
        <f>E457*J457</f>
        <v>0</v>
      </c>
      <c r="O457" s="256">
        <v>2</v>
      </c>
      <c r="AA457" s="229">
        <v>1</v>
      </c>
      <c r="AB457" s="229">
        <v>1</v>
      </c>
      <c r="AC457" s="229">
        <v>1</v>
      </c>
      <c r="AZ457" s="229">
        <v>1</v>
      </c>
      <c r="BA457" s="229">
        <f>IF(AZ457=1,G457,0)</f>
        <v>0</v>
      </c>
      <c r="BB457" s="229">
        <f>IF(AZ457=2,G457,0)</f>
        <v>0</v>
      </c>
      <c r="BC457" s="229">
        <f>IF(AZ457=3,G457,0)</f>
        <v>0</v>
      </c>
      <c r="BD457" s="229">
        <f>IF(AZ457=4,G457,0)</f>
        <v>0</v>
      </c>
      <c r="BE457" s="229">
        <f>IF(AZ457=5,G457,0)</f>
        <v>0</v>
      </c>
      <c r="CA457" s="256">
        <v>1</v>
      </c>
      <c r="CB457" s="256">
        <v>1</v>
      </c>
    </row>
    <row r="458" spans="1:15" ht="12.75">
      <c r="A458" s="265"/>
      <c r="B458" s="269"/>
      <c r="C458" s="354" t="s">
        <v>590</v>
      </c>
      <c r="D458" s="355"/>
      <c r="E458" s="270">
        <v>57.45</v>
      </c>
      <c r="F458" s="271"/>
      <c r="G458" s="272"/>
      <c r="H458" s="273"/>
      <c r="I458" s="267"/>
      <c r="J458" s="274"/>
      <c r="K458" s="267"/>
      <c r="M458" s="268" t="s">
        <v>590</v>
      </c>
      <c r="O458" s="256"/>
    </row>
    <row r="459" spans="1:80" ht="20.4">
      <c r="A459" s="257">
        <v>89</v>
      </c>
      <c r="B459" s="258" t="s">
        <v>591</v>
      </c>
      <c r="C459" s="259" t="s">
        <v>592</v>
      </c>
      <c r="D459" s="260" t="s">
        <v>137</v>
      </c>
      <c r="E459" s="261">
        <v>25.173</v>
      </c>
      <c r="F459" s="261">
        <v>0</v>
      </c>
      <c r="G459" s="262">
        <f>E459*F459</f>
        <v>0</v>
      </c>
      <c r="H459" s="263">
        <v>0.01328</v>
      </c>
      <c r="I459" s="264">
        <f>E459*H459</f>
        <v>0.33429744</v>
      </c>
      <c r="J459" s="263">
        <v>0</v>
      </c>
      <c r="K459" s="264">
        <f>E459*J459</f>
        <v>0</v>
      </c>
      <c r="O459" s="256">
        <v>2</v>
      </c>
      <c r="AA459" s="229">
        <v>1</v>
      </c>
      <c r="AB459" s="229">
        <v>1</v>
      </c>
      <c r="AC459" s="229">
        <v>1</v>
      </c>
      <c r="AZ459" s="229">
        <v>1</v>
      </c>
      <c r="BA459" s="229">
        <f>IF(AZ459=1,G459,0)</f>
        <v>0</v>
      </c>
      <c r="BB459" s="229">
        <f>IF(AZ459=2,G459,0)</f>
        <v>0</v>
      </c>
      <c r="BC459" s="229">
        <f>IF(AZ459=3,G459,0)</f>
        <v>0</v>
      </c>
      <c r="BD459" s="229">
        <f>IF(AZ459=4,G459,0)</f>
        <v>0</v>
      </c>
      <c r="BE459" s="229">
        <f>IF(AZ459=5,G459,0)</f>
        <v>0</v>
      </c>
      <c r="CA459" s="256">
        <v>1</v>
      </c>
      <c r="CB459" s="256">
        <v>1</v>
      </c>
    </row>
    <row r="460" spans="1:15" ht="12.75">
      <c r="A460" s="265"/>
      <c r="B460" s="266"/>
      <c r="C460" s="346" t="s">
        <v>593</v>
      </c>
      <c r="D460" s="347"/>
      <c r="E460" s="347"/>
      <c r="F460" s="347"/>
      <c r="G460" s="348"/>
      <c r="I460" s="267"/>
      <c r="K460" s="267"/>
      <c r="L460" s="268" t="s">
        <v>593</v>
      </c>
      <c r="O460" s="256">
        <v>3</v>
      </c>
    </row>
    <row r="461" spans="1:15" ht="12.75">
      <c r="A461" s="265"/>
      <c r="B461" s="269"/>
      <c r="C461" s="354" t="s">
        <v>594</v>
      </c>
      <c r="D461" s="355"/>
      <c r="E461" s="270">
        <v>0</v>
      </c>
      <c r="F461" s="271"/>
      <c r="G461" s="272"/>
      <c r="H461" s="273"/>
      <c r="I461" s="267"/>
      <c r="J461" s="274"/>
      <c r="K461" s="267"/>
      <c r="M461" s="268" t="s">
        <v>594</v>
      </c>
      <c r="O461" s="256"/>
    </row>
    <row r="462" spans="1:15" ht="12.75">
      <c r="A462" s="265"/>
      <c r="B462" s="269"/>
      <c r="C462" s="354" t="s">
        <v>595</v>
      </c>
      <c r="D462" s="355"/>
      <c r="E462" s="270">
        <v>7.677</v>
      </c>
      <c r="F462" s="271"/>
      <c r="G462" s="272"/>
      <c r="H462" s="273"/>
      <c r="I462" s="267"/>
      <c r="J462" s="274"/>
      <c r="K462" s="267"/>
      <c r="M462" s="268" t="s">
        <v>595</v>
      </c>
      <c r="O462" s="256"/>
    </row>
    <row r="463" spans="1:15" ht="12.75">
      <c r="A463" s="265"/>
      <c r="B463" s="269"/>
      <c r="C463" s="354" t="s">
        <v>596</v>
      </c>
      <c r="D463" s="355"/>
      <c r="E463" s="270">
        <v>0</v>
      </c>
      <c r="F463" s="271"/>
      <c r="G463" s="272"/>
      <c r="H463" s="273"/>
      <c r="I463" s="267"/>
      <c r="J463" s="274"/>
      <c r="K463" s="267"/>
      <c r="M463" s="268" t="s">
        <v>596</v>
      </c>
      <c r="O463" s="256"/>
    </row>
    <row r="464" spans="1:15" ht="12.75">
      <c r="A464" s="265"/>
      <c r="B464" s="269"/>
      <c r="C464" s="354" t="s">
        <v>597</v>
      </c>
      <c r="D464" s="355"/>
      <c r="E464" s="270">
        <v>4.635</v>
      </c>
      <c r="F464" s="271"/>
      <c r="G464" s="272"/>
      <c r="H464" s="273"/>
      <c r="I464" s="267"/>
      <c r="J464" s="274"/>
      <c r="K464" s="267"/>
      <c r="M464" s="268" t="s">
        <v>597</v>
      </c>
      <c r="O464" s="256"/>
    </row>
    <row r="465" spans="1:15" ht="12.75">
      <c r="A465" s="265"/>
      <c r="B465" s="269"/>
      <c r="C465" s="354" t="s">
        <v>598</v>
      </c>
      <c r="D465" s="355"/>
      <c r="E465" s="270">
        <v>0</v>
      </c>
      <c r="F465" s="271"/>
      <c r="G465" s="272"/>
      <c r="H465" s="273"/>
      <c r="I465" s="267"/>
      <c r="J465" s="274"/>
      <c r="K465" s="267"/>
      <c r="M465" s="268" t="s">
        <v>598</v>
      </c>
      <c r="O465" s="256"/>
    </row>
    <row r="466" spans="1:15" ht="12.75">
      <c r="A466" s="265"/>
      <c r="B466" s="269"/>
      <c r="C466" s="354" t="s">
        <v>599</v>
      </c>
      <c r="D466" s="355"/>
      <c r="E466" s="270">
        <v>6.876</v>
      </c>
      <c r="F466" s="271"/>
      <c r="G466" s="272"/>
      <c r="H466" s="273"/>
      <c r="I466" s="267"/>
      <c r="J466" s="274"/>
      <c r="K466" s="267"/>
      <c r="M466" s="268" t="s">
        <v>599</v>
      </c>
      <c r="O466" s="256"/>
    </row>
    <row r="467" spans="1:15" ht="12.75">
      <c r="A467" s="265"/>
      <c r="B467" s="269"/>
      <c r="C467" s="354" t="s">
        <v>600</v>
      </c>
      <c r="D467" s="355"/>
      <c r="E467" s="270">
        <v>0</v>
      </c>
      <c r="F467" s="271"/>
      <c r="G467" s="272"/>
      <c r="H467" s="273"/>
      <c r="I467" s="267"/>
      <c r="J467" s="274"/>
      <c r="K467" s="267"/>
      <c r="M467" s="268" t="s">
        <v>600</v>
      </c>
      <c r="O467" s="256"/>
    </row>
    <row r="468" spans="1:15" ht="12.75">
      <c r="A468" s="265"/>
      <c r="B468" s="269"/>
      <c r="C468" s="354" t="s">
        <v>601</v>
      </c>
      <c r="D468" s="355"/>
      <c r="E468" s="270">
        <v>5.985</v>
      </c>
      <c r="F468" s="271"/>
      <c r="G468" s="272"/>
      <c r="H468" s="273"/>
      <c r="I468" s="267"/>
      <c r="J468" s="274"/>
      <c r="K468" s="267"/>
      <c r="M468" s="268" t="s">
        <v>601</v>
      </c>
      <c r="O468" s="256"/>
    </row>
    <row r="469" spans="1:80" ht="12.75">
      <c r="A469" s="257">
        <v>90</v>
      </c>
      <c r="B469" s="258" t="s">
        <v>602</v>
      </c>
      <c r="C469" s="259" t="s">
        <v>603</v>
      </c>
      <c r="D469" s="260" t="s">
        <v>137</v>
      </c>
      <c r="E469" s="261">
        <v>18.625</v>
      </c>
      <c r="F469" s="261">
        <v>0</v>
      </c>
      <c r="G469" s="262">
        <f>E469*F469</f>
        <v>0</v>
      </c>
      <c r="H469" s="263">
        <v>0.01021</v>
      </c>
      <c r="I469" s="264">
        <f>E469*H469</f>
        <v>0.19016125</v>
      </c>
      <c r="J469" s="263">
        <v>0</v>
      </c>
      <c r="K469" s="264">
        <f>E469*J469</f>
        <v>0</v>
      </c>
      <c r="O469" s="256">
        <v>2</v>
      </c>
      <c r="AA469" s="229">
        <v>1</v>
      </c>
      <c r="AB469" s="229">
        <v>1</v>
      </c>
      <c r="AC469" s="229">
        <v>1</v>
      </c>
      <c r="AZ469" s="229">
        <v>1</v>
      </c>
      <c r="BA469" s="229">
        <f>IF(AZ469=1,G469,0)</f>
        <v>0</v>
      </c>
      <c r="BB469" s="229">
        <f>IF(AZ469=2,G469,0)</f>
        <v>0</v>
      </c>
      <c r="BC469" s="229">
        <f>IF(AZ469=3,G469,0)</f>
        <v>0</v>
      </c>
      <c r="BD469" s="229">
        <f>IF(AZ469=4,G469,0)</f>
        <v>0</v>
      </c>
      <c r="BE469" s="229">
        <f>IF(AZ469=5,G469,0)</f>
        <v>0</v>
      </c>
      <c r="CA469" s="256">
        <v>1</v>
      </c>
      <c r="CB469" s="256">
        <v>1</v>
      </c>
    </row>
    <row r="470" spans="1:15" ht="12.75">
      <c r="A470" s="265"/>
      <c r="B470" s="269"/>
      <c r="C470" s="354" t="s">
        <v>604</v>
      </c>
      <c r="D470" s="355"/>
      <c r="E470" s="270">
        <v>11.425</v>
      </c>
      <c r="F470" s="271"/>
      <c r="G470" s="272"/>
      <c r="H470" s="273"/>
      <c r="I470" s="267"/>
      <c r="J470" s="274"/>
      <c r="K470" s="267"/>
      <c r="M470" s="268" t="s">
        <v>604</v>
      </c>
      <c r="O470" s="256"/>
    </row>
    <row r="471" spans="1:15" ht="12.75">
      <c r="A471" s="265"/>
      <c r="B471" s="269"/>
      <c r="C471" s="354" t="s">
        <v>605</v>
      </c>
      <c r="D471" s="355"/>
      <c r="E471" s="270">
        <v>7.2</v>
      </c>
      <c r="F471" s="271"/>
      <c r="G471" s="272"/>
      <c r="H471" s="273"/>
      <c r="I471" s="267"/>
      <c r="J471" s="274"/>
      <c r="K471" s="267"/>
      <c r="M471" s="268" t="s">
        <v>605</v>
      </c>
      <c r="O471" s="256"/>
    </row>
    <row r="472" spans="1:80" ht="20.4">
      <c r="A472" s="257">
        <v>91</v>
      </c>
      <c r="B472" s="258" t="s">
        <v>606</v>
      </c>
      <c r="C472" s="259" t="s">
        <v>607</v>
      </c>
      <c r="D472" s="260" t="s">
        <v>137</v>
      </c>
      <c r="E472" s="261">
        <v>105.17</v>
      </c>
      <c r="F472" s="261">
        <v>0</v>
      </c>
      <c r="G472" s="262">
        <f>E472*F472</f>
        <v>0</v>
      </c>
      <c r="H472" s="263">
        <v>0.01927</v>
      </c>
      <c r="I472" s="264">
        <f>E472*H472</f>
        <v>2.0266259</v>
      </c>
      <c r="J472" s="263">
        <v>0</v>
      </c>
      <c r="K472" s="264">
        <f>E472*J472</f>
        <v>0</v>
      </c>
      <c r="O472" s="256">
        <v>2</v>
      </c>
      <c r="AA472" s="229">
        <v>1</v>
      </c>
      <c r="AB472" s="229">
        <v>1</v>
      </c>
      <c r="AC472" s="229">
        <v>1</v>
      </c>
      <c r="AZ472" s="229">
        <v>1</v>
      </c>
      <c r="BA472" s="229">
        <f>IF(AZ472=1,G472,0)</f>
        <v>0</v>
      </c>
      <c r="BB472" s="229">
        <f>IF(AZ472=2,G472,0)</f>
        <v>0</v>
      </c>
      <c r="BC472" s="229">
        <f>IF(AZ472=3,G472,0)</f>
        <v>0</v>
      </c>
      <c r="BD472" s="229">
        <f>IF(AZ472=4,G472,0)</f>
        <v>0</v>
      </c>
      <c r="BE472" s="229">
        <f>IF(AZ472=5,G472,0)</f>
        <v>0</v>
      </c>
      <c r="CA472" s="256">
        <v>1</v>
      </c>
      <c r="CB472" s="256">
        <v>1</v>
      </c>
    </row>
    <row r="473" spans="1:15" ht="12.75">
      <c r="A473" s="265"/>
      <c r="B473" s="266"/>
      <c r="C473" s="346" t="s">
        <v>608</v>
      </c>
      <c r="D473" s="347"/>
      <c r="E473" s="347"/>
      <c r="F473" s="347"/>
      <c r="G473" s="348"/>
      <c r="I473" s="267"/>
      <c r="K473" s="267"/>
      <c r="L473" s="268" t="s">
        <v>608</v>
      </c>
      <c r="O473" s="256">
        <v>3</v>
      </c>
    </row>
    <row r="474" spans="1:15" ht="12.75">
      <c r="A474" s="265"/>
      <c r="B474" s="269"/>
      <c r="C474" s="354" t="s">
        <v>609</v>
      </c>
      <c r="D474" s="355"/>
      <c r="E474" s="270">
        <v>29.79</v>
      </c>
      <c r="F474" s="271"/>
      <c r="G474" s="272"/>
      <c r="H474" s="273"/>
      <c r="I474" s="267"/>
      <c r="J474" s="274"/>
      <c r="K474" s="267"/>
      <c r="M474" s="268" t="s">
        <v>609</v>
      </c>
      <c r="O474" s="256"/>
    </row>
    <row r="475" spans="1:15" ht="12.75">
      <c r="A475" s="265"/>
      <c r="B475" s="269"/>
      <c r="C475" s="354" t="s">
        <v>610</v>
      </c>
      <c r="D475" s="355"/>
      <c r="E475" s="270">
        <v>-5.47</v>
      </c>
      <c r="F475" s="271"/>
      <c r="G475" s="272"/>
      <c r="H475" s="273"/>
      <c r="I475" s="267"/>
      <c r="J475" s="274"/>
      <c r="K475" s="267"/>
      <c r="M475" s="268" t="s">
        <v>610</v>
      </c>
      <c r="O475" s="256"/>
    </row>
    <row r="476" spans="1:15" ht="12.75">
      <c r="A476" s="265"/>
      <c r="B476" s="269"/>
      <c r="C476" s="354" t="s">
        <v>611</v>
      </c>
      <c r="D476" s="355"/>
      <c r="E476" s="270">
        <v>35.95</v>
      </c>
      <c r="F476" s="271"/>
      <c r="G476" s="272"/>
      <c r="H476" s="273"/>
      <c r="I476" s="267"/>
      <c r="J476" s="274"/>
      <c r="K476" s="267"/>
      <c r="M476" s="268" t="s">
        <v>611</v>
      </c>
      <c r="O476" s="256"/>
    </row>
    <row r="477" spans="1:15" ht="12.75">
      <c r="A477" s="265"/>
      <c r="B477" s="269"/>
      <c r="C477" s="354" t="s">
        <v>612</v>
      </c>
      <c r="D477" s="355"/>
      <c r="E477" s="270">
        <v>-5.24</v>
      </c>
      <c r="F477" s="271"/>
      <c r="G477" s="272"/>
      <c r="H477" s="273"/>
      <c r="I477" s="267"/>
      <c r="J477" s="274"/>
      <c r="K477" s="267"/>
      <c r="M477" s="268" t="s">
        <v>612</v>
      </c>
      <c r="O477" s="256"/>
    </row>
    <row r="478" spans="1:15" ht="12.75">
      <c r="A478" s="265"/>
      <c r="B478" s="269"/>
      <c r="C478" s="354" t="s">
        <v>613</v>
      </c>
      <c r="D478" s="355"/>
      <c r="E478" s="270">
        <v>32.26</v>
      </c>
      <c r="F478" s="271"/>
      <c r="G478" s="272"/>
      <c r="H478" s="273"/>
      <c r="I478" s="267"/>
      <c r="J478" s="274"/>
      <c r="K478" s="267"/>
      <c r="M478" s="268" t="s">
        <v>613</v>
      </c>
      <c r="O478" s="256"/>
    </row>
    <row r="479" spans="1:15" ht="12.75">
      <c r="A479" s="265"/>
      <c r="B479" s="269"/>
      <c r="C479" s="354" t="s">
        <v>614</v>
      </c>
      <c r="D479" s="355"/>
      <c r="E479" s="270">
        <v>3.9</v>
      </c>
      <c r="F479" s="271"/>
      <c r="G479" s="272"/>
      <c r="H479" s="273"/>
      <c r="I479" s="267"/>
      <c r="J479" s="274"/>
      <c r="K479" s="267"/>
      <c r="M479" s="268" t="s">
        <v>614</v>
      </c>
      <c r="O479" s="256"/>
    </row>
    <row r="480" spans="1:15" ht="12.75">
      <c r="A480" s="265"/>
      <c r="B480" s="269"/>
      <c r="C480" s="354" t="s">
        <v>615</v>
      </c>
      <c r="D480" s="355"/>
      <c r="E480" s="270">
        <v>-3.855</v>
      </c>
      <c r="F480" s="271"/>
      <c r="G480" s="272"/>
      <c r="H480" s="273"/>
      <c r="I480" s="267"/>
      <c r="J480" s="274"/>
      <c r="K480" s="267"/>
      <c r="M480" s="268" t="s">
        <v>615</v>
      </c>
      <c r="O480" s="256"/>
    </row>
    <row r="481" spans="1:15" ht="12.75">
      <c r="A481" s="265"/>
      <c r="B481" s="269"/>
      <c r="C481" s="354" t="s">
        <v>616</v>
      </c>
      <c r="D481" s="355"/>
      <c r="E481" s="270">
        <v>35.7</v>
      </c>
      <c r="F481" s="271"/>
      <c r="G481" s="272"/>
      <c r="H481" s="273"/>
      <c r="I481" s="267"/>
      <c r="J481" s="274"/>
      <c r="K481" s="267"/>
      <c r="M481" s="268" t="s">
        <v>616</v>
      </c>
      <c r="O481" s="256"/>
    </row>
    <row r="482" spans="1:15" ht="12.75">
      <c r="A482" s="265"/>
      <c r="B482" s="269"/>
      <c r="C482" s="354" t="s">
        <v>617</v>
      </c>
      <c r="D482" s="355"/>
      <c r="E482" s="270">
        <v>-17.865</v>
      </c>
      <c r="F482" s="271"/>
      <c r="G482" s="272"/>
      <c r="H482" s="273"/>
      <c r="I482" s="267"/>
      <c r="J482" s="274"/>
      <c r="K482" s="267"/>
      <c r="M482" s="268" t="s">
        <v>617</v>
      </c>
      <c r="O482" s="256"/>
    </row>
    <row r="483" spans="1:80" ht="20.4">
      <c r="A483" s="257">
        <v>92</v>
      </c>
      <c r="B483" s="258" t="s">
        <v>618</v>
      </c>
      <c r="C483" s="259" t="s">
        <v>619</v>
      </c>
      <c r="D483" s="260" t="s">
        <v>137</v>
      </c>
      <c r="E483" s="261">
        <v>11.25</v>
      </c>
      <c r="F483" s="261">
        <v>0</v>
      </c>
      <c r="G483" s="262">
        <f>E483*F483</f>
        <v>0</v>
      </c>
      <c r="H483" s="263">
        <v>0.01622</v>
      </c>
      <c r="I483" s="264">
        <f>E483*H483</f>
        <v>0.18247499999999997</v>
      </c>
      <c r="J483" s="263">
        <v>0</v>
      </c>
      <c r="K483" s="264">
        <f>E483*J483</f>
        <v>0</v>
      </c>
      <c r="O483" s="256">
        <v>2</v>
      </c>
      <c r="AA483" s="229">
        <v>1</v>
      </c>
      <c r="AB483" s="229">
        <v>1</v>
      </c>
      <c r="AC483" s="229">
        <v>1</v>
      </c>
      <c r="AZ483" s="229">
        <v>1</v>
      </c>
      <c r="BA483" s="229">
        <f>IF(AZ483=1,G483,0)</f>
        <v>0</v>
      </c>
      <c r="BB483" s="229">
        <f>IF(AZ483=2,G483,0)</f>
        <v>0</v>
      </c>
      <c r="BC483" s="229">
        <f>IF(AZ483=3,G483,0)</f>
        <v>0</v>
      </c>
      <c r="BD483" s="229">
        <f>IF(AZ483=4,G483,0)</f>
        <v>0</v>
      </c>
      <c r="BE483" s="229">
        <f>IF(AZ483=5,G483,0)</f>
        <v>0</v>
      </c>
      <c r="CA483" s="256">
        <v>1</v>
      </c>
      <c r="CB483" s="256">
        <v>1</v>
      </c>
    </row>
    <row r="484" spans="1:15" ht="12.75">
      <c r="A484" s="265"/>
      <c r="B484" s="269"/>
      <c r="C484" s="354" t="s">
        <v>594</v>
      </c>
      <c r="D484" s="355"/>
      <c r="E484" s="270">
        <v>0</v>
      </c>
      <c r="F484" s="271"/>
      <c r="G484" s="272"/>
      <c r="H484" s="273"/>
      <c r="I484" s="267"/>
      <c r="J484" s="274"/>
      <c r="K484" s="267"/>
      <c r="M484" s="268" t="s">
        <v>594</v>
      </c>
      <c r="O484" s="256"/>
    </row>
    <row r="485" spans="1:15" ht="12.75">
      <c r="A485" s="265"/>
      <c r="B485" s="269"/>
      <c r="C485" s="354" t="s">
        <v>620</v>
      </c>
      <c r="D485" s="355"/>
      <c r="E485" s="270">
        <v>2.898</v>
      </c>
      <c r="F485" s="271"/>
      <c r="G485" s="272"/>
      <c r="H485" s="273"/>
      <c r="I485" s="267"/>
      <c r="J485" s="274"/>
      <c r="K485" s="267"/>
      <c r="M485" s="268" t="s">
        <v>620</v>
      </c>
      <c r="O485" s="256"/>
    </row>
    <row r="486" spans="1:15" ht="12.75">
      <c r="A486" s="265"/>
      <c r="B486" s="269"/>
      <c r="C486" s="354" t="s">
        <v>596</v>
      </c>
      <c r="D486" s="355"/>
      <c r="E486" s="270">
        <v>0</v>
      </c>
      <c r="F486" s="271"/>
      <c r="G486" s="272"/>
      <c r="H486" s="273"/>
      <c r="I486" s="267"/>
      <c r="J486" s="274"/>
      <c r="K486" s="267"/>
      <c r="M486" s="268" t="s">
        <v>596</v>
      </c>
      <c r="O486" s="256"/>
    </row>
    <row r="487" spans="1:15" ht="12.75">
      <c r="A487" s="265"/>
      <c r="B487" s="269"/>
      <c r="C487" s="354" t="s">
        <v>621</v>
      </c>
      <c r="D487" s="355"/>
      <c r="E487" s="270">
        <v>2.16</v>
      </c>
      <c r="F487" s="271"/>
      <c r="G487" s="272"/>
      <c r="H487" s="273"/>
      <c r="I487" s="267"/>
      <c r="J487" s="274"/>
      <c r="K487" s="267"/>
      <c r="M487" s="268" t="s">
        <v>621</v>
      </c>
      <c r="O487" s="256"/>
    </row>
    <row r="488" spans="1:15" ht="12.75">
      <c r="A488" s="265"/>
      <c r="B488" s="269"/>
      <c r="C488" s="354" t="s">
        <v>598</v>
      </c>
      <c r="D488" s="355"/>
      <c r="E488" s="270">
        <v>0</v>
      </c>
      <c r="F488" s="271"/>
      <c r="G488" s="272"/>
      <c r="H488" s="273"/>
      <c r="I488" s="267"/>
      <c r="J488" s="274"/>
      <c r="K488" s="267"/>
      <c r="M488" s="268" t="s">
        <v>598</v>
      </c>
      <c r="O488" s="256"/>
    </row>
    <row r="489" spans="1:15" ht="12.75">
      <c r="A489" s="265"/>
      <c r="B489" s="269"/>
      <c r="C489" s="354" t="s">
        <v>622</v>
      </c>
      <c r="D489" s="355"/>
      <c r="E489" s="270">
        <v>1.8</v>
      </c>
      <c r="F489" s="271"/>
      <c r="G489" s="272"/>
      <c r="H489" s="273"/>
      <c r="I489" s="267"/>
      <c r="J489" s="274"/>
      <c r="K489" s="267"/>
      <c r="M489" s="268" t="s">
        <v>622</v>
      </c>
      <c r="O489" s="256"/>
    </row>
    <row r="490" spans="1:15" ht="12.75">
      <c r="A490" s="265"/>
      <c r="B490" s="269"/>
      <c r="C490" s="354" t="s">
        <v>600</v>
      </c>
      <c r="D490" s="355"/>
      <c r="E490" s="270">
        <v>0</v>
      </c>
      <c r="F490" s="271"/>
      <c r="G490" s="272"/>
      <c r="H490" s="273"/>
      <c r="I490" s="267"/>
      <c r="J490" s="274"/>
      <c r="K490" s="267"/>
      <c r="M490" s="268" t="s">
        <v>600</v>
      </c>
      <c r="O490" s="256"/>
    </row>
    <row r="491" spans="1:15" ht="12.75">
      <c r="A491" s="265"/>
      <c r="B491" s="269"/>
      <c r="C491" s="354" t="s">
        <v>623</v>
      </c>
      <c r="D491" s="355"/>
      <c r="E491" s="270">
        <v>4.392</v>
      </c>
      <c r="F491" s="271"/>
      <c r="G491" s="272"/>
      <c r="H491" s="273"/>
      <c r="I491" s="267"/>
      <c r="J491" s="274"/>
      <c r="K491" s="267"/>
      <c r="M491" s="268" t="s">
        <v>623</v>
      </c>
      <c r="O491" s="256"/>
    </row>
    <row r="492" spans="1:80" ht="12.75">
      <c r="A492" s="257">
        <v>93</v>
      </c>
      <c r="B492" s="258" t="s">
        <v>624</v>
      </c>
      <c r="C492" s="259" t="s">
        <v>625</v>
      </c>
      <c r="D492" s="260" t="s">
        <v>137</v>
      </c>
      <c r="E492" s="261">
        <v>12.33</v>
      </c>
      <c r="F492" s="261">
        <v>0</v>
      </c>
      <c r="G492" s="262">
        <f>E492*F492</f>
        <v>0</v>
      </c>
      <c r="H492" s="263">
        <v>0.00894</v>
      </c>
      <c r="I492" s="264">
        <f>E492*H492</f>
        <v>0.1102302</v>
      </c>
      <c r="J492" s="263">
        <v>0</v>
      </c>
      <c r="K492" s="264">
        <f>E492*J492</f>
        <v>0</v>
      </c>
      <c r="O492" s="256">
        <v>2</v>
      </c>
      <c r="AA492" s="229">
        <v>1</v>
      </c>
      <c r="AB492" s="229">
        <v>1</v>
      </c>
      <c r="AC492" s="229">
        <v>1</v>
      </c>
      <c r="AZ492" s="229">
        <v>1</v>
      </c>
      <c r="BA492" s="229">
        <f>IF(AZ492=1,G492,0)</f>
        <v>0</v>
      </c>
      <c r="BB492" s="229">
        <f>IF(AZ492=2,G492,0)</f>
        <v>0</v>
      </c>
      <c r="BC492" s="229">
        <f>IF(AZ492=3,G492,0)</f>
        <v>0</v>
      </c>
      <c r="BD492" s="229">
        <f>IF(AZ492=4,G492,0)</f>
        <v>0</v>
      </c>
      <c r="BE492" s="229">
        <f>IF(AZ492=5,G492,0)</f>
        <v>0</v>
      </c>
      <c r="CA492" s="256">
        <v>1</v>
      </c>
      <c r="CB492" s="256">
        <v>1</v>
      </c>
    </row>
    <row r="493" spans="1:15" ht="12.75">
      <c r="A493" s="265"/>
      <c r="B493" s="269"/>
      <c r="C493" s="354" t="s">
        <v>594</v>
      </c>
      <c r="D493" s="355"/>
      <c r="E493" s="270">
        <v>0</v>
      </c>
      <c r="F493" s="271"/>
      <c r="G493" s="272"/>
      <c r="H493" s="273"/>
      <c r="I493" s="267"/>
      <c r="J493" s="274"/>
      <c r="K493" s="267"/>
      <c r="M493" s="268" t="s">
        <v>594</v>
      </c>
      <c r="O493" s="256"/>
    </row>
    <row r="494" spans="1:15" ht="12.75">
      <c r="A494" s="265"/>
      <c r="B494" s="269"/>
      <c r="C494" s="354" t="s">
        <v>626</v>
      </c>
      <c r="D494" s="355"/>
      <c r="E494" s="270">
        <v>2.628</v>
      </c>
      <c r="F494" s="271"/>
      <c r="G494" s="272"/>
      <c r="H494" s="273"/>
      <c r="I494" s="267"/>
      <c r="J494" s="274"/>
      <c r="K494" s="267"/>
      <c r="M494" s="268" t="s">
        <v>626</v>
      </c>
      <c r="O494" s="256"/>
    </row>
    <row r="495" spans="1:15" ht="12.75">
      <c r="A495" s="265"/>
      <c r="B495" s="269"/>
      <c r="C495" s="354" t="s">
        <v>596</v>
      </c>
      <c r="D495" s="355"/>
      <c r="E495" s="270">
        <v>0</v>
      </c>
      <c r="F495" s="271"/>
      <c r="G495" s="272"/>
      <c r="H495" s="273"/>
      <c r="I495" s="267"/>
      <c r="J495" s="274"/>
      <c r="K495" s="267"/>
      <c r="M495" s="268" t="s">
        <v>596</v>
      </c>
      <c r="O495" s="256"/>
    </row>
    <row r="496" spans="1:15" ht="12.75">
      <c r="A496" s="265"/>
      <c r="B496" s="269"/>
      <c r="C496" s="354" t="s">
        <v>627</v>
      </c>
      <c r="D496" s="355"/>
      <c r="E496" s="270">
        <v>1.629</v>
      </c>
      <c r="F496" s="271"/>
      <c r="G496" s="272"/>
      <c r="H496" s="273"/>
      <c r="I496" s="267"/>
      <c r="J496" s="274"/>
      <c r="K496" s="267"/>
      <c r="M496" s="268" t="s">
        <v>627</v>
      </c>
      <c r="O496" s="256"/>
    </row>
    <row r="497" spans="1:15" ht="12.75">
      <c r="A497" s="265"/>
      <c r="B497" s="269"/>
      <c r="C497" s="354" t="s">
        <v>598</v>
      </c>
      <c r="D497" s="355"/>
      <c r="E497" s="270">
        <v>0</v>
      </c>
      <c r="F497" s="271"/>
      <c r="G497" s="272"/>
      <c r="H497" s="273"/>
      <c r="I497" s="267"/>
      <c r="J497" s="274"/>
      <c r="K497" s="267"/>
      <c r="M497" s="268" t="s">
        <v>598</v>
      </c>
      <c r="O497" s="256"/>
    </row>
    <row r="498" spans="1:15" ht="12.75">
      <c r="A498" s="265"/>
      <c r="B498" s="269"/>
      <c r="C498" s="354" t="s">
        <v>628</v>
      </c>
      <c r="D498" s="355"/>
      <c r="E498" s="270">
        <v>1.98</v>
      </c>
      <c r="F498" s="271"/>
      <c r="G498" s="272"/>
      <c r="H498" s="273"/>
      <c r="I498" s="267"/>
      <c r="J498" s="274"/>
      <c r="K498" s="267"/>
      <c r="M498" s="268" t="s">
        <v>628</v>
      </c>
      <c r="O498" s="256"/>
    </row>
    <row r="499" spans="1:15" ht="12.75">
      <c r="A499" s="265"/>
      <c r="B499" s="269"/>
      <c r="C499" s="354" t="s">
        <v>600</v>
      </c>
      <c r="D499" s="355"/>
      <c r="E499" s="270">
        <v>0</v>
      </c>
      <c r="F499" s="271"/>
      <c r="G499" s="272"/>
      <c r="H499" s="273"/>
      <c r="I499" s="267"/>
      <c r="J499" s="274"/>
      <c r="K499" s="267"/>
      <c r="M499" s="268" t="s">
        <v>600</v>
      </c>
      <c r="O499" s="256"/>
    </row>
    <row r="500" spans="1:15" ht="12.75">
      <c r="A500" s="265"/>
      <c r="B500" s="269"/>
      <c r="C500" s="354" t="s">
        <v>629</v>
      </c>
      <c r="D500" s="355"/>
      <c r="E500" s="270">
        <v>1.773</v>
      </c>
      <c r="F500" s="271"/>
      <c r="G500" s="272"/>
      <c r="H500" s="273"/>
      <c r="I500" s="267"/>
      <c r="J500" s="274"/>
      <c r="K500" s="267"/>
      <c r="M500" s="268" t="s">
        <v>629</v>
      </c>
      <c r="O500" s="256"/>
    </row>
    <row r="501" spans="1:15" ht="12.75">
      <c r="A501" s="265"/>
      <c r="B501" s="269"/>
      <c r="C501" s="354" t="s">
        <v>110</v>
      </c>
      <c r="D501" s="355"/>
      <c r="E501" s="270">
        <v>0</v>
      </c>
      <c r="F501" s="271"/>
      <c r="G501" s="272"/>
      <c r="H501" s="273"/>
      <c r="I501" s="267"/>
      <c r="J501" s="274"/>
      <c r="K501" s="267"/>
      <c r="M501" s="268">
        <v>0</v>
      </c>
      <c r="O501" s="256"/>
    </row>
    <row r="502" spans="1:15" ht="12.75">
      <c r="A502" s="265"/>
      <c r="B502" s="269"/>
      <c r="C502" s="354" t="s">
        <v>594</v>
      </c>
      <c r="D502" s="355"/>
      <c r="E502" s="270">
        <v>0</v>
      </c>
      <c r="F502" s="271"/>
      <c r="G502" s="272"/>
      <c r="H502" s="273"/>
      <c r="I502" s="267"/>
      <c r="J502" s="274"/>
      <c r="K502" s="267"/>
      <c r="M502" s="268" t="s">
        <v>594</v>
      </c>
      <c r="O502" s="256"/>
    </row>
    <row r="503" spans="1:15" ht="12.75">
      <c r="A503" s="265"/>
      <c r="B503" s="269"/>
      <c r="C503" s="354" t="s">
        <v>630</v>
      </c>
      <c r="D503" s="355"/>
      <c r="E503" s="270">
        <v>1.35</v>
      </c>
      <c r="F503" s="271"/>
      <c r="G503" s="272"/>
      <c r="H503" s="273"/>
      <c r="I503" s="267"/>
      <c r="J503" s="274"/>
      <c r="K503" s="267"/>
      <c r="M503" s="268" t="s">
        <v>630</v>
      </c>
      <c r="O503" s="256"/>
    </row>
    <row r="504" spans="1:15" ht="12.75">
      <c r="A504" s="265"/>
      <c r="B504" s="269"/>
      <c r="C504" s="354" t="s">
        <v>596</v>
      </c>
      <c r="D504" s="355"/>
      <c r="E504" s="270">
        <v>0</v>
      </c>
      <c r="F504" s="271"/>
      <c r="G504" s="272"/>
      <c r="H504" s="273"/>
      <c r="I504" s="267"/>
      <c r="J504" s="274"/>
      <c r="K504" s="267"/>
      <c r="M504" s="268" t="s">
        <v>596</v>
      </c>
      <c r="O504" s="256"/>
    </row>
    <row r="505" spans="1:15" ht="12.75">
      <c r="A505" s="265"/>
      <c r="B505" s="269"/>
      <c r="C505" s="354" t="s">
        <v>631</v>
      </c>
      <c r="D505" s="355"/>
      <c r="E505" s="270">
        <v>0.648</v>
      </c>
      <c r="F505" s="271"/>
      <c r="G505" s="272"/>
      <c r="H505" s="273"/>
      <c r="I505" s="267"/>
      <c r="J505" s="274"/>
      <c r="K505" s="267"/>
      <c r="M505" s="268" t="s">
        <v>631</v>
      </c>
      <c r="O505" s="256"/>
    </row>
    <row r="506" spans="1:15" ht="12.75">
      <c r="A506" s="265"/>
      <c r="B506" s="269"/>
      <c r="C506" s="354" t="s">
        <v>598</v>
      </c>
      <c r="D506" s="355"/>
      <c r="E506" s="270">
        <v>0</v>
      </c>
      <c r="F506" s="271"/>
      <c r="G506" s="272"/>
      <c r="H506" s="273"/>
      <c r="I506" s="267"/>
      <c r="J506" s="274"/>
      <c r="K506" s="267"/>
      <c r="M506" s="268" t="s">
        <v>598</v>
      </c>
      <c r="O506" s="256"/>
    </row>
    <row r="507" spans="1:15" ht="12.75">
      <c r="A507" s="265"/>
      <c r="B507" s="269"/>
      <c r="C507" s="354" t="s">
        <v>632</v>
      </c>
      <c r="D507" s="355"/>
      <c r="E507" s="270">
        <v>0.486</v>
      </c>
      <c r="F507" s="271"/>
      <c r="G507" s="272"/>
      <c r="H507" s="273"/>
      <c r="I507" s="267"/>
      <c r="J507" s="274"/>
      <c r="K507" s="267"/>
      <c r="M507" s="268" t="s">
        <v>632</v>
      </c>
      <c r="O507" s="256"/>
    </row>
    <row r="508" spans="1:15" ht="12.75">
      <c r="A508" s="265"/>
      <c r="B508" s="269"/>
      <c r="C508" s="354" t="s">
        <v>600</v>
      </c>
      <c r="D508" s="355"/>
      <c r="E508" s="270">
        <v>0</v>
      </c>
      <c r="F508" s="271"/>
      <c r="G508" s="272"/>
      <c r="H508" s="273"/>
      <c r="I508" s="267"/>
      <c r="J508" s="274"/>
      <c r="K508" s="267"/>
      <c r="M508" s="268" t="s">
        <v>600</v>
      </c>
      <c r="O508" s="256"/>
    </row>
    <row r="509" spans="1:15" ht="12.75">
      <c r="A509" s="265"/>
      <c r="B509" s="269"/>
      <c r="C509" s="354" t="s">
        <v>633</v>
      </c>
      <c r="D509" s="355"/>
      <c r="E509" s="270">
        <v>1.836</v>
      </c>
      <c r="F509" s="271"/>
      <c r="G509" s="272"/>
      <c r="H509" s="273"/>
      <c r="I509" s="267"/>
      <c r="J509" s="274"/>
      <c r="K509" s="267"/>
      <c r="M509" s="268" t="s">
        <v>633</v>
      </c>
      <c r="O509" s="256"/>
    </row>
    <row r="510" spans="1:80" ht="12.75">
      <c r="A510" s="257">
        <v>94</v>
      </c>
      <c r="B510" s="258" t="s">
        <v>634</v>
      </c>
      <c r="C510" s="259" t="s">
        <v>635</v>
      </c>
      <c r="D510" s="260" t="s">
        <v>137</v>
      </c>
      <c r="E510" s="261">
        <v>16.3</v>
      </c>
      <c r="F510" s="261">
        <v>0</v>
      </c>
      <c r="G510" s="262">
        <f>E510*F510</f>
        <v>0</v>
      </c>
      <c r="H510" s="263">
        <v>0</v>
      </c>
      <c r="I510" s="264">
        <f>E510*H510</f>
        <v>0</v>
      </c>
      <c r="J510" s="263">
        <v>0</v>
      </c>
      <c r="K510" s="264">
        <f>E510*J510</f>
        <v>0</v>
      </c>
      <c r="O510" s="256">
        <v>2</v>
      </c>
      <c r="AA510" s="229">
        <v>1</v>
      </c>
      <c r="AB510" s="229">
        <v>1</v>
      </c>
      <c r="AC510" s="229">
        <v>1</v>
      </c>
      <c r="AZ510" s="229">
        <v>1</v>
      </c>
      <c r="BA510" s="229">
        <f>IF(AZ510=1,G510,0)</f>
        <v>0</v>
      </c>
      <c r="BB510" s="229">
        <f>IF(AZ510=2,G510,0)</f>
        <v>0</v>
      </c>
      <c r="BC510" s="229">
        <f>IF(AZ510=3,G510,0)</f>
        <v>0</v>
      </c>
      <c r="BD510" s="229">
        <f>IF(AZ510=4,G510,0)</f>
        <v>0</v>
      </c>
      <c r="BE510" s="229">
        <f>IF(AZ510=5,G510,0)</f>
        <v>0</v>
      </c>
      <c r="CA510" s="256">
        <v>1</v>
      </c>
      <c r="CB510" s="256">
        <v>1</v>
      </c>
    </row>
    <row r="511" spans="1:15" ht="12.75">
      <c r="A511" s="265"/>
      <c r="B511" s="269"/>
      <c r="C511" s="354" t="s">
        <v>157</v>
      </c>
      <c r="D511" s="355"/>
      <c r="E511" s="270">
        <v>0</v>
      </c>
      <c r="F511" s="271"/>
      <c r="G511" s="272"/>
      <c r="H511" s="273"/>
      <c r="I511" s="267"/>
      <c r="J511" s="274"/>
      <c r="K511" s="267"/>
      <c r="M511" s="268" t="s">
        <v>157</v>
      </c>
      <c r="O511" s="256"/>
    </row>
    <row r="512" spans="1:15" ht="12.75">
      <c r="A512" s="265"/>
      <c r="B512" s="269"/>
      <c r="C512" s="354" t="s">
        <v>571</v>
      </c>
      <c r="D512" s="355"/>
      <c r="E512" s="270">
        <v>16.3</v>
      </c>
      <c r="F512" s="271"/>
      <c r="G512" s="272"/>
      <c r="H512" s="273"/>
      <c r="I512" s="267"/>
      <c r="J512" s="274"/>
      <c r="K512" s="267"/>
      <c r="M512" s="268" t="s">
        <v>571</v>
      </c>
      <c r="O512" s="256"/>
    </row>
    <row r="513" spans="1:80" ht="12.75">
      <c r="A513" s="257">
        <v>95</v>
      </c>
      <c r="B513" s="258" t="s">
        <v>636</v>
      </c>
      <c r="C513" s="259" t="s">
        <v>637</v>
      </c>
      <c r="D513" s="260" t="s">
        <v>137</v>
      </c>
      <c r="E513" s="261">
        <v>9.5</v>
      </c>
      <c r="F513" s="261">
        <v>0</v>
      </c>
      <c r="G513" s="262">
        <f>E513*F513</f>
        <v>0</v>
      </c>
      <c r="H513" s="263">
        <v>0</v>
      </c>
      <c r="I513" s="264">
        <f>E513*H513</f>
        <v>0</v>
      </c>
      <c r="J513" s="263">
        <v>0</v>
      </c>
      <c r="K513" s="264">
        <f>E513*J513</f>
        <v>0</v>
      </c>
      <c r="O513" s="256">
        <v>2</v>
      </c>
      <c r="AA513" s="229">
        <v>1</v>
      </c>
      <c r="AB513" s="229">
        <v>1</v>
      </c>
      <c r="AC513" s="229">
        <v>1</v>
      </c>
      <c r="AZ513" s="229">
        <v>1</v>
      </c>
      <c r="BA513" s="229">
        <f>IF(AZ513=1,G513,0)</f>
        <v>0</v>
      </c>
      <c r="BB513" s="229">
        <f>IF(AZ513=2,G513,0)</f>
        <v>0</v>
      </c>
      <c r="BC513" s="229">
        <f>IF(AZ513=3,G513,0)</f>
        <v>0</v>
      </c>
      <c r="BD513" s="229">
        <f>IF(AZ513=4,G513,0)</f>
        <v>0</v>
      </c>
      <c r="BE513" s="229">
        <f>IF(AZ513=5,G513,0)</f>
        <v>0</v>
      </c>
      <c r="CA513" s="256">
        <v>1</v>
      </c>
      <c r="CB513" s="256">
        <v>1</v>
      </c>
    </row>
    <row r="514" spans="1:15" ht="12.75">
      <c r="A514" s="265"/>
      <c r="B514" s="269"/>
      <c r="C514" s="354" t="s">
        <v>587</v>
      </c>
      <c r="D514" s="355"/>
      <c r="E514" s="270">
        <v>9.5</v>
      </c>
      <c r="F514" s="271"/>
      <c r="G514" s="272"/>
      <c r="H514" s="273"/>
      <c r="I514" s="267"/>
      <c r="J514" s="274"/>
      <c r="K514" s="267"/>
      <c r="M514" s="268" t="s">
        <v>587</v>
      </c>
      <c r="O514" s="256"/>
    </row>
    <row r="515" spans="1:80" ht="12.75">
      <c r="A515" s="257">
        <v>96</v>
      </c>
      <c r="B515" s="258" t="s">
        <v>638</v>
      </c>
      <c r="C515" s="259" t="s">
        <v>639</v>
      </c>
      <c r="D515" s="260" t="s">
        <v>179</v>
      </c>
      <c r="E515" s="261">
        <v>68.5</v>
      </c>
      <c r="F515" s="261">
        <v>0</v>
      </c>
      <c r="G515" s="262">
        <f>E515*F515</f>
        <v>0</v>
      </c>
      <c r="H515" s="263">
        <v>2E-05</v>
      </c>
      <c r="I515" s="264">
        <f>E515*H515</f>
        <v>0.0013700000000000001</v>
      </c>
      <c r="J515" s="263">
        <v>0</v>
      </c>
      <c r="K515" s="264">
        <f>E515*J515</f>
        <v>0</v>
      </c>
      <c r="O515" s="256">
        <v>2</v>
      </c>
      <c r="AA515" s="229">
        <v>1</v>
      </c>
      <c r="AB515" s="229">
        <v>1</v>
      </c>
      <c r="AC515" s="229">
        <v>1</v>
      </c>
      <c r="AZ515" s="229">
        <v>1</v>
      </c>
      <c r="BA515" s="229">
        <f>IF(AZ515=1,G515,0)</f>
        <v>0</v>
      </c>
      <c r="BB515" s="229">
        <f>IF(AZ515=2,G515,0)</f>
        <v>0</v>
      </c>
      <c r="BC515" s="229">
        <f>IF(AZ515=3,G515,0)</f>
        <v>0</v>
      </c>
      <c r="BD515" s="229">
        <f>IF(AZ515=4,G515,0)</f>
        <v>0</v>
      </c>
      <c r="BE515" s="229">
        <f>IF(AZ515=5,G515,0)</f>
        <v>0</v>
      </c>
      <c r="CA515" s="256">
        <v>1</v>
      </c>
      <c r="CB515" s="256">
        <v>1</v>
      </c>
    </row>
    <row r="516" spans="1:15" ht="12.75">
      <c r="A516" s="265"/>
      <c r="B516" s="269"/>
      <c r="C516" s="354" t="s">
        <v>640</v>
      </c>
      <c r="D516" s="355"/>
      <c r="E516" s="270">
        <v>68.5</v>
      </c>
      <c r="F516" s="271"/>
      <c r="G516" s="272"/>
      <c r="H516" s="273"/>
      <c r="I516" s="267"/>
      <c r="J516" s="274"/>
      <c r="K516" s="267"/>
      <c r="M516" s="268" t="s">
        <v>640</v>
      </c>
      <c r="O516" s="256"/>
    </row>
    <row r="517" spans="1:80" ht="20.4">
      <c r="A517" s="257">
        <v>97</v>
      </c>
      <c r="B517" s="258" t="s">
        <v>641</v>
      </c>
      <c r="C517" s="259" t="s">
        <v>642</v>
      </c>
      <c r="D517" s="260" t="s">
        <v>179</v>
      </c>
      <c r="E517" s="261">
        <v>404.7</v>
      </c>
      <c r="F517" s="261">
        <v>0</v>
      </c>
      <c r="G517" s="262">
        <f>E517*F517</f>
        <v>0</v>
      </c>
      <c r="H517" s="263">
        <v>0.00015</v>
      </c>
      <c r="I517" s="264">
        <f>E517*H517</f>
        <v>0.060704999999999995</v>
      </c>
      <c r="J517" s="263">
        <v>0</v>
      </c>
      <c r="K517" s="264">
        <f>E517*J517</f>
        <v>0</v>
      </c>
      <c r="O517" s="256">
        <v>2</v>
      </c>
      <c r="AA517" s="229">
        <v>1</v>
      </c>
      <c r="AB517" s="229">
        <v>1</v>
      </c>
      <c r="AC517" s="229">
        <v>1</v>
      </c>
      <c r="AZ517" s="229">
        <v>1</v>
      </c>
      <c r="BA517" s="229">
        <f>IF(AZ517=1,G517,0)</f>
        <v>0</v>
      </c>
      <c r="BB517" s="229">
        <f>IF(AZ517=2,G517,0)</f>
        <v>0</v>
      </c>
      <c r="BC517" s="229">
        <f>IF(AZ517=3,G517,0)</f>
        <v>0</v>
      </c>
      <c r="BD517" s="229">
        <f>IF(AZ517=4,G517,0)</f>
        <v>0</v>
      </c>
      <c r="BE517" s="229">
        <f>IF(AZ517=5,G517,0)</f>
        <v>0</v>
      </c>
      <c r="CA517" s="256">
        <v>1</v>
      </c>
      <c r="CB517" s="256">
        <v>1</v>
      </c>
    </row>
    <row r="518" spans="1:15" ht="12.75">
      <c r="A518" s="265"/>
      <c r="B518" s="269"/>
      <c r="C518" s="354" t="s">
        <v>594</v>
      </c>
      <c r="D518" s="355"/>
      <c r="E518" s="270">
        <v>0</v>
      </c>
      <c r="F518" s="271"/>
      <c r="G518" s="272"/>
      <c r="H518" s="273"/>
      <c r="I518" s="267"/>
      <c r="J518" s="274"/>
      <c r="K518" s="267"/>
      <c r="M518" s="268" t="s">
        <v>594</v>
      </c>
      <c r="O518" s="256"/>
    </row>
    <row r="519" spans="1:15" ht="12.75">
      <c r="A519" s="265"/>
      <c r="B519" s="269"/>
      <c r="C519" s="354" t="s">
        <v>643</v>
      </c>
      <c r="D519" s="355"/>
      <c r="E519" s="270">
        <v>42.65</v>
      </c>
      <c r="F519" s="271"/>
      <c r="G519" s="272"/>
      <c r="H519" s="273"/>
      <c r="I519" s="267"/>
      <c r="J519" s="274"/>
      <c r="K519" s="267"/>
      <c r="M519" s="268" t="s">
        <v>643</v>
      </c>
      <c r="O519" s="256"/>
    </row>
    <row r="520" spans="1:15" ht="12.75">
      <c r="A520" s="265"/>
      <c r="B520" s="269"/>
      <c r="C520" s="354" t="s">
        <v>596</v>
      </c>
      <c r="D520" s="355"/>
      <c r="E520" s="270">
        <v>0</v>
      </c>
      <c r="F520" s="271"/>
      <c r="G520" s="272"/>
      <c r="H520" s="273"/>
      <c r="I520" s="267"/>
      <c r="J520" s="274"/>
      <c r="K520" s="267"/>
      <c r="M520" s="268" t="s">
        <v>596</v>
      </c>
      <c r="O520" s="256"/>
    </row>
    <row r="521" spans="1:15" ht="12.75">
      <c r="A521" s="265"/>
      <c r="B521" s="269"/>
      <c r="C521" s="354" t="s">
        <v>644</v>
      </c>
      <c r="D521" s="355"/>
      <c r="E521" s="270">
        <v>25.75</v>
      </c>
      <c r="F521" s="271"/>
      <c r="G521" s="272"/>
      <c r="H521" s="273"/>
      <c r="I521" s="267"/>
      <c r="J521" s="274"/>
      <c r="K521" s="267"/>
      <c r="M521" s="268" t="s">
        <v>644</v>
      </c>
      <c r="O521" s="256"/>
    </row>
    <row r="522" spans="1:15" ht="12.75">
      <c r="A522" s="265"/>
      <c r="B522" s="269"/>
      <c r="C522" s="354" t="s">
        <v>598</v>
      </c>
      <c r="D522" s="355"/>
      <c r="E522" s="270">
        <v>0</v>
      </c>
      <c r="F522" s="271"/>
      <c r="G522" s="272"/>
      <c r="H522" s="273"/>
      <c r="I522" s="267"/>
      <c r="J522" s="274"/>
      <c r="K522" s="267"/>
      <c r="M522" s="268" t="s">
        <v>598</v>
      </c>
      <c r="O522" s="256"/>
    </row>
    <row r="523" spans="1:15" ht="12.75">
      <c r="A523" s="265"/>
      <c r="B523" s="269"/>
      <c r="C523" s="354" t="s">
        <v>645</v>
      </c>
      <c r="D523" s="355"/>
      <c r="E523" s="270">
        <v>38.2</v>
      </c>
      <c r="F523" s="271"/>
      <c r="G523" s="272"/>
      <c r="H523" s="273"/>
      <c r="I523" s="267"/>
      <c r="J523" s="274"/>
      <c r="K523" s="267"/>
      <c r="M523" s="268" t="s">
        <v>645</v>
      </c>
      <c r="O523" s="256"/>
    </row>
    <row r="524" spans="1:15" ht="12.75">
      <c r="A524" s="265"/>
      <c r="B524" s="269"/>
      <c r="C524" s="354" t="s">
        <v>600</v>
      </c>
      <c r="D524" s="355"/>
      <c r="E524" s="270">
        <v>0</v>
      </c>
      <c r="F524" s="271"/>
      <c r="G524" s="272"/>
      <c r="H524" s="273"/>
      <c r="I524" s="267"/>
      <c r="J524" s="274"/>
      <c r="K524" s="267"/>
      <c r="M524" s="268" t="s">
        <v>600</v>
      </c>
      <c r="O524" s="256"/>
    </row>
    <row r="525" spans="1:15" ht="12.75">
      <c r="A525" s="265"/>
      <c r="B525" s="269"/>
      <c r="C525" s="354" t="s">
        <v>646</v>
      </c>
      <c r="D525" s="355"/>
      <c r="E525" s="270">
        <v>33.25</v>
      </c>
      <c r="F525" s="271"/>
      <c r="G525" s="272"/>
      <c r="H525" s="273"/>
      <c r="I525" s="267"/>
      <c r="J525" s="274"/>
      <c r="K525" s="267"/>
      <c r="M525" s="268" t="s">
        <v>646</v>
      </c>
      <c r="O525" s="256"/>
    </row>
    <row r="526" spans="1:15" ht="12.75">
      <c r="A526" s="265"/>
      <c r="B526" s="269"/>
      <c r="C526" s="354" t="s">
        <v>110</v>
      </c>
      <c r="D526" s="355"/>
      <c r="E526" s="270">
        <v>0</v>
      </c>
      <c r="F526" s="271"/>
      <c r="G526" s="272"/>
      <c r="H526" s="273"/>
      <c r="I526" s="267"/>
      <c r="J526" s="274"/>
      <c r="K526" s="267"/>
      <c r="M526" s="268">
        <v>0</v>
      </c>
      <c r="O526" s="256"/>
    </row>
    <row r="527" spans="1:15" ht="12.75">
      <c r="A527" s="265"/>
      <c r="B527" s="269"/>
      <c r="C527" s="354" t="s">
        <v>594</v>
      </c>
      <c r="D527" s="355"/>
      <c r="E527" s="270">
        <v>0</v>
      </c>
      <c r="F527" s="271"/>
      <c r="G527" s="272"/>
      <c r="H527" s="273"/>
      <c r="I527" s="267"/>
      <c r="J527" s="274"/>
      <c r="K527" s="267"/>
      <c r="M527" s="268" t="s">
        <v>594</v>
      </c>
      <c r="O527" s="256"/>
    </row>
    <row r="528" spans="1:15" ht="12.75">
      <c r="A528" s="265"/>
      <c r="B528" s="269"/>
      <c r="C528" s="354" t="s">
        <v>647</v>
      </c>
      <c r="D528" s="355"/>
      <c r="E528" s="270">
        <v>16.1</v>
      </c>
      <c r="F528" s="271"/>
      <c r="G528" s="272"/>
      <c r="H528" s="273"/>
      <c r="I528" s="267"/>
      <c r="J528" s="274"/>
      <c r="K528" s="267"/>
      <c r="M528" s="268" t="s">
        <v>647</v>
      </c>
      <c r="O528" s="256"/>
    </row>
    <row r="529" spans="1:15" ht="12.75">
      <c r="A529" s="265"/>
      <c r="B529" s="269"/>
      <c r="C529" s="354" t="s">
        <v>596</v>
      </c>
      <c r="D529" s="355"/>
      <c r="E529" s="270">
        <v>0</v>
      </c>
      <c r="F529" s="271"/>
      <c r="G529" s="272"/>
      <c r="H529" s="273"/>
      <c r="I529" s="267"/>
      <c r="J529" s="274"/>
      <c r="K529" s="267"/>
      <c r="M529" s="268" t="s">
        <v>596</v>
      </c>
      <c r="O529" s="256"/>
    </row>
    <row r="530" spans="1:15" ht="12.75">
      <c r="A530" s="265"/>
      <c r="B530" s="269"/>
      <c r="C530" s="354" t="s">
        <v>648</v>
      </c>
      <c r="D530" s="355"/>
      <c r="E530" s="270">
        <v>12</v>
      </c>
      <c r="F530" s="271"/>
      <c r="G530" s="272"/>
      <c r="H530" s="273"/>
      <c r="I530" s="267"/>
      <c r="J530" s="274"/>
      <c r="K530" s="267"/>
      <c r="M530" s="268" t="s">
        <v>648</v>
      </c>
      <c r="O530" s="256"/>
    </row>
    <row r="531" spans="1:15" ht="12.75">
      <c r="A531" s="265"/>
      <c r="B531" s="269"/>
      <c r="C531" s="354" t="s">
        <v>598</v>
      </c>
      <c r="D531" s="355"/>
      <c r="E531" s="270">
        <v>0</v>
      </c>
      <c r="F531" s="271"/>
      <c r="G531" s="272"/>
      <c r="H531" s="273"/>
      <c r="I531" s="267"/>
      <c r="J531" s="274"/>
      <c r="K531" s="267"/>
      <c r="M531" s="268" t="s">
        <v>598</v>
      </c>
      <c r="O531" s="256"/>
    </row>
    <row r="532" spans="1:15" ht="12.75">
      <c r="A532" s="265"/>
      <c r="B532" s="269"/>
      <c r="C532" s="354" t="s">
        <v>649</v>
      </c>
      <c r="D532" s="355"/>
      <c r="E532" s="270">
        <v>10</v>
      </c>
      <c r="F532" s="271"/>
      <c r="G532" s="272"/>
      <c r="H532" s="273"/>
      <c r="I532" s="267"/>
      <c r="J532" s="274"/>
      <c r="K532" s="267"/>
      <c r="M532" s="268" t="s">
        <v>649</v>
      </c>
      <c r="O532" s="256"/>
    </row>
    <row r="533" spans="1:15" ht="12.75">
      <c r="A533" s="265"/>
      <c r="B533" s="269"/>
      <c r="C533" s="354" t="s">
        <v>600</v>
      </c>
      <c r="D533" s="355"/>
      <c r="E533" s="270">
        <v>0</v>
      </c>
      <c r="F533" s="271"/>
      <c r="G533" s="272"/>
      <c r="H533" s="273"/>
      <c r="I533" s="267"/>
      <c r="J533" s="274"/>
      <c r="K533" s="267"/>
      <c r="M533" s="268" t="s">
        <v>600</v>
      </c>
      <c r="O533" s="256"/>
    </row>
    <row r="534" spans="1:15" ht="12.75">
      <c r="A534" s="265"/>
      <c r="B534" s="269"/>
      <c r="C534" s="354" t="s">
        <v>650</v>
      </c>
      <c r="D534" s="355"/>
      <c r="E534" s="270">
        <v>24.4</v>
      </c>
      <c r="F534" s="271"/>
      <c r="G534" s="272"/>
      <c r="H534" s="273"/>
      <c r="I534" s="267"/>
      <c r="J534" s="274"/>
      <c r="K534" s="267"/>
      <c r="M534" s="268" t="s">
        <v>650</v>
      </c>
      <c r="O534" s="256"/>
    </row>
    <row r="535" spans="1:15" ht="12.75">
      <c r="A535" s="265"/>
      <c r="B535" s="269"/>
      <c r="C535" s="356" t="s">
        <v>651</v>
      </c>
      <c r="D535" s="355"/>
      <c r="E535" s="296">
        <v>202.35000000000002</v>
      </c>
      <c r="F535" s="271"/>
      <c r="G535" s="272"/>
      <c r="H535" s="273"/>
      <c r="I535" s="267"/>
      <c r="J535" s="274"/>
      <c r="K535" s="267"/>
      <c r="M535" s="268" t="s">
        <v>651</v>
      </c>
      <c r="O535" s="256"/>
    </row>
    <row r="536" spans="1:15" ht="12.75">
      <c r="A536" s="265"/>
      <c r="B536" s="269"/>
      <c r="C536" s="354" t="s">
        <v>652</v>
      </c>
      <c r="D536" s="355"/>
      <c r="E536" s="270">
        <v>202.35</v>
      </c>
      <c r="F536" s="271"/>
      <c r="G536" s="272"/>
      <c r="H536" s="273"/>
      <c r="I536" s="267"/>
      <c r="J536" s="274"/>
      <c r="K536" s="267"/>
      <c r="M536" s="268" t="s">
        <v>652</v>
      </c>
      <c r="O536" s="256"/>
    </row>
    <row r="537" spans="1:80" ht="20.4">
      <c r="A537" s="257">
        <v>98</v>
      </c>
      <c r="B537" s="258" t="s">
        <v>653</v>
      </c>
      <c r="C537" s="259" t="s">
        <v>654</v>
      </c>
      <c r="D537" s="260" t="s">
        <v>137</v>
      </c>
      <c r="E537" s="261">
        <v>22.11</v>
      </c>
      <c r="F537" s="261">
        <v>0</v>
      </c>
      <c r="G537" s="262">
        <f>E537*F537</f>
        <v>0</v>
      </c>
      <c r="H537" s="263">
        <v>0.02358</v>
      </c>
      <c r="I537" s="264">
        <f>E537*H537</f>
        <v>0.5213538</v>
      </c>
      <c r="J537" s="263">
        <v>0</v>
      </c>
      <c r="K537" s="264">
        <f>E537*J537</f>
        <v>0</v>
      </c>
      <c r="O537" s="256">
        <v>2</v>
      </c>
      <c r="AA537" s="229">
        <v>1</v>
      </c>
      <c r="AB537" s="229">
        <v>1</v>
      </c>
      <c r="AC537" s="229">
        <v>1</v>
      </c>
      <c r="AZ537" s="229">
        <v>1</v>
      </c>
      <c r="BA537" s="229">
        <f>IF(AZ537=1,G537,0)</f>
        <v>0</v>
      </c>
      <c r="BB537" s="229">
        <f>IF(AZ537=2,G537,0)</f>
        <v>0</v>
      </c>
      <c r="BC537" s="229">
        <f>IF(AZ537=3,G537,0)</f>
        <v>0</v>
      </c>
      <c r="BD537" s="229">
        <f>IF(AZ537=4,G537,0)</f>
        <v>0</v>
      </c>
      <c r="BE537" s="229">
        <f>IF(AZ537=5,G537,0)</f>
        <v>0</v>
      </c>
      <c r="CA537" s="256">
        <v>1</v>
      </c>
      <c r="CB537" s="256">
        <v>1</v>
      </c>
    </row>
    <row r="538" spans="1:15" ht="12.75">
      <c r="A538" s="265"/>
      <c r="B538" s="269"/>
      <c r="C538" s="354" t="s">
        <v>655</v>
      </c>
      <c r="D538" s="355"/>
      <c r="E538" s="270">
        <v>11.88</v>
      </c>
      <c r="F538" s="271"/>
      <c r="G538" s="272"/>
      <c r="H538" s="273"/>
      <c r="I538" s="267"/>
      <c r="J538" s="274"/>
      <c r="K538" s="267"/>
      <c r="M538" s="268" t="s">
        <v>655</v>
      </c>
      <c r="O538" s="256"/>
    </row>
    <row r="539" spans="1:15" ht="12.75">
      <c r="A539" s="265"/>
      <c r="B539" s="269"/>
      <c r="C539" s="354" t="s">
        <v>656</v>
      </c>
      <c r="D539" s="355"/>
      <c r="E539" s="270">
        <v>10.23</v>
      </c>
      <c r="F539" s="271"/>
      <c r="G539" s="272"/>
      <c r="H539" s="273"/>
      <c r="I539" s="267"/>
      <c r="J539" s="274"/>
      <c r="K539" s="267"/>
      <c r="M539" s="268" t="s">
        <v>656</v>
      </c>
      <c r="O539" s="256"/>
    </row>
    <row r="540" spans="1:80" ht="12.75">
      <c r="A540" s="257">
        <v>99</v>
      </c>
      <c r="B540" s="258" t="s">
        <v>657</v>
      </c>
      <c r="C540" s="259" t="s">
        <v>658</v>
      </c>
      <c r="D540" s="260" t="s">
        <v>137</v>
      </c>
      <c r="E540" s="261">
        <v>31.99</v>
      </c>
      <c r="F540" s="261">
        <v>0</v>
      </c>
      <c r="G540" s="262">
        <f>E540*F540</f>
        <v>0</v>
      </c>
      <c r="H540" s="263">
        <v>0</v>
      </c>
      <c r="I540" s="264">
        <f>E540*H540</f>
        <v>0</v>
      </c>
      <c r="J540" s="263">
        <v>0</v>
      </c>
      <c r="K540" s="264">
        <f>E540*J540</f>
        <v>0</v>
      </c>
      <c r="O540" s="256">
        <v>2</v>
      </c>
      <c r="AA540" s="229">
        <v>1</v>
      </c>
      <c r="AB540" s="229">
        <v>1</v>
      </c>
      <c r="AC540" s="229">
        <v>1</v>
      </c>
      <c r="AZ540" s="229">
        <v>1</v>
      </c>
      <c r="BA540" s="229">
        <f>IF(AZ540=1,G540,0)</f>
        <v>0</v>
      </c>
      <c r="BB540" s="229">
        <f>IF(AZ540=2,G540,0)</f>
        <v>0</v>
      </c>
      <c r="BC540" s="229">
        <f>IF(AZ540=3,G540,0)</f>
        <v>0</v>
      </c>
      <c r="BD540" s="229">
        <f>IF(AZ540=4,G540,0)</f>
        <v>0</v>
      </c>
      <c r="BE540" s="229">
        <f>IF(AZ540=5,G540,0)</f>
        <v>0</v>
      </c>
      <c r="CA540" s="256">
        <v>1</v>
      </c>
      <c r="CB540" s="256">
        <v>1</v>
      </c>
    </row>
    <row r="541" spans="1:15" ht="12.75">
      <c r="A541" s="265"/>
      <c r="B541" s="269"/>
      <c r="C541" s="354" t="s">
        <v>659</v>
      </c>
      <c r="D541" s="355"/>
      <c r="E541" s="270">
        <v>31.99</v>
      </c>
      <c r="F541" s="271"/>
      <c r="G541" s="272"/>
      <c r="H541" s="273"/>
      <c r="I541" s="267"/>
      <c r="J541" s="274"/>
      <c r="K541" s="267"/>
      <c r="M541" s="268" t="s">
        <v>659</v>
      </c>
      <c r="O541" s="256"/>
    </row>
    <row r="542" spans="1:80" ht="12.75">
      <c r="A542" s="257">
        <v>100</v>
      </c>
      <c r="B542" s="258" t="s">
        <v>660</v>
      </c>
      <c r="C542" s="259" t="s">
        <v>661</v>
      </c>
      <c r="D542" s="260" t="s">
        <v>137</v>
      </c>
      <c r="E542" s="261">
        <v>370.29</v>
      </c>
      <c r="F542" s="261">
        <v>0</v>
      </c>
      <c r="G542" s="262">
        <f>E542*F542</f>
        <v>0</v>
      </c>
      <c r="H542" s="263">
        <v>2E-05</v>
      </c>
      <c r="I542" s="264">
        <f>E542*H542</f>
        <v>0.0074058000000000014</v>
      </c>
      <c r="J542" s="263">
        <v>0</v>
      </c>
      <c r="K542" s="264">
        <f>E542*J542</f>
        <v>0</v>
      </c>
      <c r="O542" s="256">
        <v>2</v>
      </c>
      <c r="AA542" s="229">
        <v>1</v>
      </c>
      <c r="AB542" s="229">
        <v>1</v>
      </c>
      <c r="AC542" s="229">
        <v>1</v>
      </c>
      <c r="AZ542" s="229">
        <v>1</v>
      </c>
      <c r="BA542" s="229">
        <f>IF(AZ542=1,G542,0)</f>
        <v>0</v>
      </c>
      <c r="BB542" s="229">
        <f>IF(AZ542=2,G542,0)</f>
        <v>0</v>
      </c>
      <c r="BC542" s="229">
        <f>IF(AZ542=3,G542,0)</f>
        <v>0</v>
      </c>
      <c r="BD542" s="229">
        <f>IF(AZ542=4,G542,0)</f>
        <v>0</v>
      </c>
      <c r="BE542" s="229">
        <f>IF(AZ542=5,G542,0)</f>
        <v>0</v>
      </c>
      <c r="CA542" s="256">
        <v>1</v>
      </c>
      <c r="CB542" s="256">
        <v>1</v>
      </c>
    </row>
    <row r="543" spans="1:15" ht="12.75">
      <c r="A543" s="265"/>
      <c r="B543" s="269"/>
      <c r="C543" s="354" t="s">
        <v>662</v>
      </c>
      <c r="D543" s="355"/>
      <c r="E543" s="270">
        <v>509.99</v>
      </c>
      <c r="F543" s="271"/>
      <c r="G543" s="272"/>
      <c r="H543" s="273"/>
      <c r="I543" s="267"/>
      <c r="J543" s="274"/>
      <c r="K543" s="267"/>
      <c r="M543" s="268" t="s">
        <v>662</v>
      </c>
      <c r="O543" s="256"/>
    </row>
    <row r="544" spans="1:15" ht="21">
      <c r="A544" s="265"/>
      <c r="B544" s="269"/>
      <c r="C544" s="354" t="s">
        <v>663</v>
      </c>
      <c r="D544" s="355"/>
      <c r="E544" s="270">
        <v>-139.7</v>
      </c>
      <c r="F544" s="271"/>
      <c r="G544" s="272"/>
      <c r="H544" s="273"/>
      <c r="I544" s="267"/>
      <c r="J544" s="274"/>
      <c r="K544" s="267"/>
      <c r="M544" s="268" t="s">
        <v>663</v>
      </c>
      <c r="O544" s="256"/>
    </row>
    <row r="545" spans="1:80" ht="12.75">
      <c r="A545" s="257">
        <v>101</v>
      </c>
      <c r="B545" s="258" t="s">
        <v>664</v>
      </c>
      <c r="C545" s="259" t="s">
        <v>665</v>
      </c>
      <c r="D545" s="260" t="s">
        <v>137</v>
      </c>
      <c r="E545" s="261">
        <v>11.88</v>
      </c>
      <c r="F545" s="261">
        <v>0</v>
      </c>
      <c r="G545" s="262">
        <f>E545*F545</f>
        <v>0</v>
      </c>
      <c r="H545" s="263">
        <v>0.04817</v>
      </c>
      <c r="I545" s="264">
        <f>E545*H545</f>
        <v>0.5722596</v>
      </c>
      <c r="J545" s="263">
        <v>0</v>
      </c>
      <c r="K545" s="264">
        <f>E545*J545</f>
        <v>0</v>
      </c>
      <c r="O545" s="256">
        <v>2</v>
      </c>
      <c r="AA545" s="229">
        <v>1</v>
      </c>
      <c r="AB545" s="229">
        <v>1</v>
      </c>
      <c r="AC545" s="229">
        <v>1</v>
      </c>
      <c r="AZ545" s="229">
        <v>1</v>
      </c>
      <c r="BA545" s="229">
        <f>IF(AZ545=1,G545,0)</f>
        <v>0</v>
      </c>
      <c r="BB545" s="229">
        <f>IF(AZ545=2,G545,0)</f>
        <v>0</v>
      </c>
      <c r="BC545" s="229">
        <f>IF(AZ545=3,G545,0)</f>
        <v>0</v>
      </c>
      <c r="BD545" s="229">
        <f>IF(AZ545=4,G545,0)</f>
        <v>0</v>
      </c>
      <c r="BE545" s="229">
        <f>IF(AZ545=5,G545,0)</f>
        <v>0</v>
      </c>
      <c r="CA545" s="256">
        <v>1</v>
      </c>
      <c r="CB545" s="256">
        <v>1</v>
      </c>
    </row>
    <row r="546" spans="1:15" ht="12.75">
      <c r="A546" s="265"/>
      <c r="B546" s="269"/>
      <c r="C546" s="354" t="s">
        <v>655</v>
      </c>
      <c r="D546" s="355"/>
      <c r="E546" s="270">
        <v>11.88</v>
      </c>
      <c r="F546" s="271"/>
      <c r="G546" s="272"/>
      <c r="H546" s="273"/>
      <c r="I546" s="267"/>
      <c r="J546" s="274"/>
      <c r="K546" s="267"/>
      <c r="M546" s="268" t="s">
        <v>655</v>
      </c>
      <c r="O546" s="256"/>
    </row>
    <row r="547" spans="1:57" ht="12.75">
      <c r="A547" s="275"/>
      <c r="B547" s="276" t="s">
        <v>101</v>
      </c>
      <c r="C547" s="277" t="s">
        <v>565</v>
      </c>
      <c r="D547" s="278"/>
      <c r="E547" s="279"/>
      <c r="F547" s="280"/>
      <c r="G547" s="281">
        <f>SUM(G436:G546)</f>
        <v>0</v>
      </c>
      <c r="H547" s="282"/>
      <c r="I547" s="283">
        <f>SUM(I436:I546)</f>
        <v>10.621641990000002</v>
      </c>
      <c r="J547" s="282"/>
      <c r="K547" s="283">
        <f>SUM(K436:K546)</f>
        <v>0</v>
      </c>
      <c r="O547" s="256">
        <v>4</v>
      </c>
      <c r="BA547" s="284">
        <f>SUM(BA436:BA546)</f>
        <v>0</v>
      </c>
      <c r="BB547" s="284">
        <f>SUM(BB436:BB546)</f>
        <v>0</v>
      </c>
      <c r="BC547" s="284">
        <f>SUM(BC436:BC546)</f>
        <v>0</v>
      </c>
      <c r="BD547" s="284">
        <f>SUM(BD436:BD546)</f>
        <v>0</v>
      </c>
      <c r="BE547" s="284">
        <f>SUM(BE436:BE546)</f>
        <v>0</v>
      </c>
    </row>
    <row r="548" spans="1:15" ht="12.75">
      <c r="A548" s="246" t="s">
        <v>97</v>
      </c>
      <c r="B548" s="247" t="s">
        <v>666</v>
      </c>
      <c r="C548" s="248" t="s">
        <v>667</v>
      </c>
      <c r="D548" s="249"/>
      <c r="E548" s="250"/>
      <c r="F548" s="250"/>
      <c r="G548" s="251"/>
      <c r="H548" s="252"/>
      <c r="I548" s="253"/>
      <c r="J548" s="254"/>
      <c r="K548" s="255"/>
      <c r="O548" s="256">
        <v>1</v>
      </c>
    </row>
    <row r="549" spans="1:80" ht="12.75">
      <c r="A549" s="257">
        <v>102</v>
      </c>
      <c r="B549" s="258" t="s">
        <v>669</v>
      </c>
      <c r="C549" s="259" t="s">
        <v>670</v>
      </c>
      <c r="D549" s="260" t="s">
        <v>144</v>
      </c>
      <c r="E549" s="261">
        <v>6.0575</v>
      </c>
      <c r="F549" s="261">
        <v>0</v>
      </c>
      <c r="G549" s="262">
        <f>E549*F549</f>
        <v>0</v>
      </c>
      <c r="H549" s="263">
        <v>2.525</v>
      </c>
      <c r="I549" s="264">
        <f>E549*H549</f>
        <v>15.295187499999999</v>
      </c>
      <c r="J549" s="263">
        <v>0</v>
      </c>
      <c r="K549" s="264">
        <f>E549*J549</f>
        <v>0</v>
      </c>
      <c r="O549" s="256">
        <v>2</v>
      </c>
      <c r="AA549" s="229">
        <v>1</v>
      </c>
      <c r="AB549" s="229">
        <v>1</v>
      </c>
      <c r="AC549" s="229">
        <v>1</v>
      </c>
      <c r="AZ549" s="229">
        <v>1</v>
      </c>
      <c r="BA549" s="229">
        <f>IF(AZ549=1,G549,0)</f>
        <v>0</v>
      </c>
      <c r="BB549" s="229">
        <f>IF(AZ549=2,G549,0)</f>
        <v>0</v>
      </c>
      <c r="BC549" s="229">
        <f>IF(AZ549=3,G549,0)</f>
        <v>0</v>
      </c>
      <c r="BD549" s="229">
        <f>IF(AZ549=4,G549,0)</f>
        <v>0</v>
      </c>
      <c r="BE549" s="229">
        <f>IF(AZ549=5,G549,0)</f>
        <v>0</v>
      </c>
      <c r="CA549" s="256">
        <v>1</v>
      </c>
      <c r="CB549" s="256">
        <v>1</v>
      </c>
    </row>
    <row r="550" spans="1:15" ht="12.75">
      <c r="A550" s="265"/>
      <c r="B550" s="269"/>
      <c r="C550" s="354" t="s">
        <v>671</v>
      </c>
      <c r="D550" s="355"/>
      <c r="E550" s="270">
        <v>0</v>
      </c>
      <c r="F550" s="271"/>
      <c r="G550" s="272"/>
      <c r="H550" s="273"/>
      <c r="I550" s="267"/>
      <c r="J550" s="274"/>
      <c r="K550" s="267"/>
      <c r="M550" s="268" t="s">
        <v>671</v>
      </c>
      <c r="O550" s="256"/>
    </row>
    <row r="551" spans="1:15" ht="12.75">
      <c r="A551" s="265"/>
      <c r="B551" s="269"/>
      <c r="C551" s="354" t="s">
        <v>672</v>
      </c>
      <c r="D551" s="355"/>
      <c r="E551" s="270">
        <v>0</v>
      </c>
      <c r="F551" s="271"/>
      <c r="G551" s="272"/>
      <c r="H551" s="273"/>
      <c r="I551" s="267"/>
      <c r="J551" s="274"/>
      <c r="K551" s="267"/>
      <c r="M551" s="268" t="s">
        <v>672</v>
      </c>
      <c r="O551" s="256"/>
    </row>
    <row r="552" spans="1:15" ht="12.75">
      <c r="A552" s="265"/>
      <c r="B552" s="269"/>
      <c r="C552" s="354" t="s">
        <v>673</v>
      </c>
      <c r="D552" s="355"/>
      <c r="E552" s="270">
        <v>0</v>
      </c>
      <c r="F552" s="271"/>
      <c r="G552" s="272"/>
      <c r="H552" s="273"/>
      <c r="I552" s="267"/>
      <c r="J552" s="274"/>
      <c r="K552" s="267"/>
      <c r="M552" s="268" t="s">
        <v>673</v>
      </c>
      <c r="O552" s="256"/>
    </row>
    <row r="553" spans="1:15" ht="12.75">
      <c r="A553" s="265"/>
      <c r="B553" s="269"/>
      <c r="C553" s="354" t="s">
        <v>674</v>
      </c>
      <c r="D553" s="355"/>
      <c r="E553" s="270">
        <v>3.315</v>
      </c>
      <c r="F553" s="271"/>
      <c r="G553" s="272"/>
      <c r="H553" s="273"/>
      <c r="I553" s="267"/>
      <c r="J553" s="274"/>
      <c r="K553" s="267"/>
      <c r="M553" s="268" t="s">
        <v>674</v>
      </c>
      <c r="O553" s="256"/>
    </row>
    <row r="554" spans="1:15" ht="12.75">
      <c r="A554" s="265"/>
      <c r="B554" s="269"/>
      <c r="C554" s="354" t="s">
        <v>258</v>
      </c>
      <c r="D554" s="355"/>
      <c r="E554" s="270">
        <v>0</v>
      </c>
      <c r="F554" s="271"/>
      <c r="G554" s="272"/>
      <c r="H554" s="273"/>
      <c r="I554" s="267"/>
      <c r="J554" s="274"/>
      <c r="K554" s="267"/>
      <c r="M554" s="268" t="s">
        <v>258</v>
      </c>
      <c r="O554" s="256"/>
    </row>
    <row r="555" spans="1:15" ht="12.75">
      <c r="A555" s="265"/>
      <c r="B555" s="269"/>
      <c r="C555" s="354" t="s">
        <v>675</v>
      </c>
      <c r="D555" s="355"/>
      <c r="E555" s="270">
        <v>0.45</v>
      </c>
      <c r="F555" s="271"/>
      <c r="G555" s="272"/>
      <c r="H555" s="273"/>
      <c r="I555" s="267"/>
      <c r="J555" s="274"/>
      <c r="K555" s="267"/>
      <c r="M555" s="268" t="s">
        <v>675</v>
      </c>
      <c r="O555" s="256"/>
    </row>
    <row r="556" spans="1:15" ht="12.75">
      <c r="A556" s="265"/>
      <c r="B556" s="269"/>
      <c r="C556" s="354" t="s">
        <v>676</v>
      </c>
      <c r="D556" s="355"/>
      <c r="E556" s="270">
        <v>1.58</v>
      </c>
      <c r="F556" s="271"/>
      <c r="G556" s="272"/>
      <c r="H556" s="273"/>
      <c r="I556" s="267"/>
      <c r="J556" s="274"/>
      <c r="K556" s="267"/>
      <c r="M556" s="268" t="s">
        <v>676</v>
      </c>
      <c r="O556" s="256"/>
    </row>
    <row r="557" spans="1:15" ht="12.75">
      <c r="A557" s="265"/>
      <c r="B557" s="269"/>
      <c r="C557" s="354" t="s">
        <v>677</v>
      </c>
      <c r="D557" s="355"/>
      <c r="E557" s="270">
        <v>0.7125</v>
      </c>
      <c r="F557" s="271"/>
      <c r="G557" s="272"/>
      <c r="H557" s="273"/>
      <c r="I557" s="267"/>
      <c r="J557" s="274"/>
      <c r="K557" s="267"/>
      <c r="M557" s="268" t="s">
        <v>677</v>
      </c>
      <c r="O557" s="256"/>
    </row>
    <row r="558" spans="1:15" ht="12.75">
      <c r="A558" s="265"/>
      <c r="B558" s="269"/>
      <c r="C558" s="354" t="s">
        <v>678</v>
      </c>
      <c r="D558" s="355"/>
      <c r="E558" s="270">
        <v>0</v>
      </c>
      <c r="F558" s="271"/>
      <c r="G558" s="272"/>
      <c r="H558" s="273"/>
      <c r="I558" s="267"/>
      <c r="J558" s="274"/>
      <c r="K558" s="267"/>
      <c r="M558" s="268" t="s">
        <v>678</v>
      </c>
      <c r="O558" s="256"/>
    </row>
    <row r="559" spans="1:80" ht="12.75">
      <c r="A559" s="257">
        <v>103</v>
      </c>
      <c r="B559" s="258" t="s">
        <v>679</v>
      </c>
      <c r="C559" s="259" t="s">
        <v>680</v>
      </c>
      <c r="D559" s="260" t="s">
        <v>144</v>
      </c>
      <c r="E559" s="261">
        <v>2.451</v>
      </c>
      <c r="F559" s="261">
        <v>0</v>
      </c>
      <c r="G559" s="262">
        <f>E559*F559</f>
        <v>0</v>
      </c>
      <c r="H559" s="263">
        <v>2.525</v>
      </c>
      <c r="I559" s="264">
        <f>E559*H559</f>
        <v>6.188775</v>
      </c>
      <c r="J559" s="263">
        <v>0</v>
      </c>
      <c r="K559" s="264">
        <f>E559*J559</f>
        <v>0</v>
      </c>
      <c r="O559" s="256">
        <v>2</v>
      </c>
      <c r="AA559" s="229">
        <v>1</v>
      </c>
      <c r="AB559" s="229">
        <v>1</v>
      </c>
      <c r="AC559" s="229">
        <v>1</v>
      </c>
      <c r="AZ559" s="229">
        <v>1</v>
      </c>
      <c r="BA559" s="229">
        <f>IF(AZ559=1,G559,0)</f>
        <v>0</v>
      </c>
      <c r="BB559" s="229">
        <f>IF(AZ559=2,G559,0)</f>
        <v>0</v>
      </c>
      <c r="BC559" s="229">
        <f>IF(AZ559=3,G559,0)</f>
        <v>0</v>
      </c>
      <c r="BD559" s="229">
        <f>IF(AZ559=4,G559,0)</f>
        <v>0</v>
      </c>
      <c r="BE559" s="229">
        <f>IF(AZ559=5,G559,0)</f>
        <v>0</v>
      </c>
      <c r="CA559" s="256">
        <v>1</v>
      </c>
      <c r="CB559" s="256">
        <v>1</v>
      </c>
    </row>
    <row r="560" spans="1:15" ht="12.75">
      <c r="A560" s="265"/>
      <c r="B560" s="269"/>
      <c r="C560" s="354" t="s">
        <v>681</v>
      </c>
      <c r="D560" s="355"/>
      <c r="E560" s="270">
        <v>0.646</v>
      </c>
      <c r="F560" s="271"/>
      <c r="G560" s="272"/>
      <c r="H560" s="273"/>
      <c r="I560" s="267"/>
      <c r="J560" s="274"/>
      <c r="K560" s="267"/>
      <c r="M560" s="268" t="s">
        <v>681</v>
      </c>
      <c r="O560" s="256"/>
    </row>
    <row r="561" spans="1:15" ht="12.75">
      <c r="A561" s="265"/>
      <c r="B561" s="269"/>
      <c r="C561" s="354" t="s">
        <v>682</v>
      </c>
      <c r="D561" s="355"/>
      <c r="E561" s="270">
        <v>1.805</v>
      </c>
      <c r="F561" s="271"/>
      <c r="G561" s="272"/>
      <c r="H561" s="273"/>
      <c r="I561" s="267"/>
      <c r="J561" s="274"/>
      <c r="K561" s="267"/>
      <c r="M561" s="268" t="s">
        <v>682</v>
      </c>
      <c r="O561" s="256"/>
    </row>
    <row r="562" spans="1:80" ht="12.75">
      <c r="A562" s="257">
        <v>104</v>
      </c>
      <c r="B562" s="258" t="s">
        <v>683</v>
      </c>
      <c r="C562" s="259" t="s">
        <v>684</v>
      </c>
      <c r="D562" s="260" t="s">
        <v>137</v>
      </c>
      <c r="E562" s="261">
        <v>579.454</v>
      </c>
      <c r="F562" s="261">
        <v>0</v>
      </c>
      <c r="G562" s="262">
        <f>E562*F562</f>
        <v>0</v>
      </c>
      <c r="H562" s="263">
        <v>0.00021</v>
      </c>
      <c r="I562" s="264">
        <f>E562*H562</f>
        <v>0.12168533999999999</v>
      </c>
      <c r="J562" s="263">
        <v>0</v>
      </c>
      <c r="K562" s="264">
        <f>E562*J562</f>
        <v>0</v>
      </c>
      <c r="O562" s="256">
        <v>2</v>
      </c>
      <c r="AA562" s="229">
        <v>1</v>
      </c>
      <c r="AB562" s="229">
        <v>1</v>
      </c>
      <c r="AC562" s="229">
        <v>1</v>
      </c>
      <c r="AZ562" s="229">
        <v>1</v>
      </c>
      <c r="BA562" s="229">
        <f>IF(AZ562=1,G562,0)</f>
        <v>0</v>
      </c>
      <c r="BB562" s="229">
        <f>IF(AZ562=2,G562,0)</f>
        <v>0</v>
      </c>
      <c r="BC562" s="229">
        <f>IF(AZ562=3,G562,0)</f>
        <v>0</v>
      </c>
      <c r="BD562" s="229">
        <f>IF(AZ562=4,G562,0)</f>
        <v>0</v>
      </c>
      <c r="BE562" s="229">
        <f>IF(AZ562=5,G562,0)</f>
        <v>0</v>
      </c>
      <c r="CA562" s="256">
        <v>1</v>
      </c>
      <c r="CB562" s="256">
        <v>1</v>
      </c>
    </row>
    <row r="563" spans="1:15" ht="12.75">
      <c r="A563" s="265"/>
      <c r="B563" s="269"/>
      <c r="C563" s="354" t="s">
        <v>685</v>
      </c>
      <c r="D563" s="355"/>
      <c r="E563" s="270">
        <v>0</v>
      </c>
      <c r="F563" s="271"/>
      <c r="G563" s="272"/>
      <c r="H563" s="273"/>
      <c r="I563" s="267"/>
      <c r="J563" s="274"/>
      <c r="K563" s="267"/>
      <c r="M563" s="268" t="s">
        <v>685</v>
      </c>
      <c r="O563" s="256"/>
    </row>
    <row r="564" spans="1:15" ht="12.75">
      <c r="A564" s="265"/>
      <c r="B564" s="269"/>
      <c r="C564" s="354" t="s">
        <v>686</v>
      </c>
      <c r="D564" s="355"/>
      <c r="E564" s="270">
        <v>3.6</v>
      </c>
      <c r="F564" s="271"/>
      <c r="G564" s="272"/>
      <c r="H564" s="273"/>
      <c r="I564" s="267"/>
      <c r="J564" s="274"/>
      <c r="K564" s="267"/>
      <c r="M564" s="268" t="s">
        <v>686</v>
      </c>
      <c r="O564" s="256"/>
    </row>
    <row r="565" spans="1:15" ht="21">
      <c r="A565" s="265"/>
      <c r="B565" s="269"/>
      <c r="C565" s="354" t="s">
        <v>687</v>
      </c>
      <c r="D565" s="355"/>
      <c r="E565" s="270">
        <v>166.1</v>
      </c>
      <c r="F565" s="271"/>
      <c r="G565" s="272"/>
      <c r="H565" s="273"/>
      <c r="I565" s="267"/>
      <c r="J565" s="274"/>
      <c r="K565" s="267"/>
      <c r="M565" s="268" t="s">
        <v>687</v>
      </c>
      <c r="O565" s="256"/>
    </row>
    <row r="566" spans="1:15" ht="12.75">
      <c r="A566" s="265"/>
      <c r="B566" s="269"/>
      <c r="C566" s="354" t="s">
        <v>200</v>
      </c>
      <c r="D566" s="355"/>
      <c r="E566" s="270">
        <v>0</v>
      </c>
      <c r="F566" s="271"/>
      <c r="G566" s="272"/>
      <c r="H566" s="273"/>
      <c r="I566" s="267"/>
      <c r="J566" s="274"/>
      <c r="K566" s="267"/>
      <c r="M566" s="268" t="s">
        <v>200</v>
      </c>
      <c r="O566" s="256"/>
    </row>
    <row r="567" spans="1:15" ht="21">
      <c r="A567" s="265"/>
      <c r="B567" s="269"/>
      <c r="C567" s="354" t="s">
        <v>688</v>
      </c>
      <c r="D567" s="355"/>
      <c r="E567" s="270">
        <v>147.2</v>
      </c>
      <c r="F567" s="271"/>
      <c r="G567" s="272"/>
      <c r="H567" s="273"/>
      <c r="I567" s="267"/>
      <c r="J567" s="274"/>
      <c r="K567" s="267"/>
      <c r="M567" s="268" t="s">
        <v>688</v>
      </c>
      <c r="O567" s="256"/>
    </row>
    <row r="568" spans="1:15" ht="12.75">
      <c r="A568" s="265"/>
      <c r="B568" s="269"/>
      <c r="C568" s="354" t="s">
        <v>689</v>
      </c>
      <c r="D568" s="355"/>
      <c r="E568" s="270">
        <v>85.1</v>
      </c>
      <c r="F568" s="271"/>
      <c r="G568" s="272"/>
      <c r="H568" s="273"/>
      <c r="I568" s="267"/>
      <c r="J568" s="274"/>
      <c r="K568" s="267"/>
      <c r="M568" s="268" t="s">
        <v>689</v>
      </c>
      <c r="O568" s="256"/>
    </row>
    <row r="569" spans="1:15" ht="12.75">
      <c r="A569" s="265"/>
      <c r="B569" s="269"/>
      <c r="C569" s="354" t="s">
        <v>690</v>
      </c>
      <c r="D569" s="355"/>
      <c r="E569" s="270">
        <v>70.554</v>
      </c>
      <c r="F569" s="271"/>
      <c r="G569" s="272"/>
      <c r="H569" s="273"/>
      <c r="I569" s="267"/>
      <c r="J569" s="274"/>
      <c r="K569" s="267"/>
      <c r="M569" s="268" t="s">
        <v>690</v>
      </c>
      <c r="O569" s="256"/>
    </row>
    <row r="570" spans="1:15" ht="12.75">
      <c r="A570" s="265"/>
      <c r="B570" s="269"/>
      <c r="C570" s="354" t="s">
        <v>691</v>
      </c>
      <c r="D570" s="355"/>
      <c r="E570" s="270">
        <v>0</v>
      </c>
      <c r="F570" s="271"/>
      <c r="G570" s="272"/>
      <c r="H570" s="273"/>
      <c r="I570" s="267"/>
      <c r="J570" s="274"/>
      <c r="K570" s="267"/>
      <c r="M570" s="268" t="s">
        <v>691</v>
      </c>
      <c r="O570" s="256"/>
    </row>
    <row r="571" spans="1:15" ht="12.75">
      <c r="A571" s="265"/>
      <c r="B571" s="269"/>
      <c r="C571" s="354" t="s">
        <v>692</v>
      </c>
      <c r="D571" s="355"/>
      <c r="E571" s="270">
        <v>40.6</v>
      </c>
      <c r="F571" s="271"/>
      <c r="G571" s="272"/>
      <c r="H571" s="273"/>
      <c r="I571" s="267"/>
      <c r="J571" s="274"/>
      <c r="K571" s="267"/>
      <c r="M571" s="268" t="s">
        <v>692</v>
      </c>
      <c r="O571" s="256"/>
    </row>
    <row r="572" spans="1:15" ht="12.75">
      <c r="A572" s="265"/>
      <c r="B572" s="269"/>
      <c r="C572" s="354" t="s">
        <v>693</v>
      </c>
      <c r="D572" s="355"/>
      <c r="E572" s="270">
        <v>66.3</v>
      </c>
      <c r="F572" s="271"/>
      <c r="G572" s="272"/>
      <c r="H572" s="273"/>
      <c r="I572" s="267"/>
      <c r="J572" s="274"/>
      <c r="K572" s="267"/>
      <c r="M572" s="268" t="s">
        <v>693</v>
      </c>
      <c r="O572" s="256"/>
    </row>
    <row r="573" spans="1:80" ht="12.75">
      <c r="A573" s="257">
        <v>105</v>
      </c>
      <c r="B573" s="258" t="s">
        <v>694</v>
      </c>
      <c r="C573" s="259" t="s">
        <v>695</v>
      </c>
      <c r="D573" s="260" t="s">
        <v>166</v>
      </c>
      <c r="E573" s="261">
        <v>0.2151</v>
      </c>
      <c r="F573" s="261">
        <v>0</v>
      </c>
      <c r="G573" s="262">
        <f>E573*F573</f>
        <v>0</v>
      </c>
      <c r="H573" s="263">
        <v>1.06625</v>
      </c>
      <c r="I573" s="264">
        <f>E573*H573</f>
        <v>0.229350375</v>
      </c>
      <c r="J573" s="263">
        <v>0</v>
      </c>
      <c r="K573" s="264">
        <f>E573*J573</f>
        <v>0</v>
      </c>
      <c r="O573" s="256">
        <v>2</v>
      </c>
      <c r="AA573" s="229">
        <v>1</v>
      </c>
      <c r="AB573" s="229">
        <v>1</v>
      </c>
      <c r="AC573" s="229">
        <v>1</v>
      </c>
      <c r="AZ573" s="229">
        <v>1</v>
      </c>
      <c r="BA573" s="229">
        <f>IF(AZ573=1,G573,0)</f>
        <v>0</v>
      </c>
      <c r="BB573" s="229">
        <f>IF(AZ573=2,G573,0)</f>
        <v>0</v>
      </c>
      <c r="BC573" s="229">
        <f>IF(AZ573=3,G573,0)</f>
        <v>0</v>
      </c>
      <c r="BD573" s="229">
        <f>IF(AZ573=4,G573,0)</f>
        <v>0</v>
      </c>
      <c r="BE573" s="229">
        <f>IF(AZ573=5,G573,0)</f>
        <v>0</v>
      </c>
      <c r="CA573" s="256">
        <v>1</v>
      </c>
      <c r="CB573" s="256">
        <v>1</v>
      </c>
    </row>
    <row r="574" spans="1:15" ht="12.75">
      <c r="A574" s="265"/>
      <c r="B574" s="269"/>
      <c r="C574" s="354" t="s">
        <v>696</v>
      </c>
      <c r="D574" s="355"/>
      <c r="E574" s="270">
        <v>0</v>
      </c>
      <c r="F574" s="271"/>
      <c r="G574" s="272"/>
      <c r="H574" s="273"/>
      <c r="I574" s="267"/>
      <c r="J574" s="274"/>
      <c r="K574" s="267"/>
      <c r="M574" s="268" t="s">
        <v>696</v>
      </c>
      <c r="O574" s="256"/>
    </row>
    <row r="575" spans="1:15" ht="12.75">
      <c r="A575" s="265"/>
      <c r="B575" s="269"/>
      <c r="C575" s="354" t="s">
        <v>671</v>
      </c>
      <c r="D575" s="355"/>
      <c r="E575" s="270">
        <v>0</v>
      </c>
      <c r="F575" s="271"/>
      <c r="G575" s="272"/>
      <c r="H575" s="273"/>
      <c r="I575" s="267"/>
      <c r="J575" s="274"/>
      <c r="K575" s="267"/>
      <c r="M575" s="268" t="s">
        <v>671</v>
      </c>
      <c r="O575" s="256"/>
    </row>
    <row r="576" spans="1:15" ht="12.75">
      <c r="A576" s="265"/>
      <c r="B576" s="269"/>
      <c r="C576" s="354" t="s">
        <v>672</v>
      </c>
      <c r="D576" s="355"/>
      <c r="E576" s="270">
        <v>0</v>
      </c>
      <c r="F576" s="271"/>
      <c r="G576" s="272"/>
      <c r="H576" s="273"/>
      <c r="I576" s="267"/>
      <c r="J576" s="274"/>
      <c r="K576" s="267"/>
      <c r="M576" s="268" t="s">
        <v>672</v>
      </c>
      <c r="O576" s="256"/>
    </row>
    <row r="577" spans="1:15" ht="12.75">
      <c r="A577" s="265"/>
      <c r="B577" s="269"/>
      <c r="C577" s="354" t="s">
        <v>673</v>
      </c>
      <c r="D577" s="355"/>
      <c r="E577" s="270">
        <v>0</v>
      </c>
      <c r="F577" s="271"/>
      <c r="G577" s="272"/>
      <c r="H577" s="273"/>
      <c r="I577" s="267"/>
      <c r="J577" s="274"/>
      <c r="K577" s="267"/>
      <c r="M577" s="268" t="s">
        <v>673</v>
      </c>
      <c r="O577" s="256"/>
    </row>
    <row r="578" spans="1:15" ht="12.75">
      <c r="A578" s="265"/>
      <c r="B578" s="269"/>
      <c r="C578" s="354" t="s">
        <v>697</v>
      </c>
      <c r="D578" s="355"/>
      <c r="E578" s="270">
        <v>0.1225</v>
      </c>
      <c r="F578" s="271"/>
      <c r="G578" s="272"/>
      <c r="H578" s="273"/>
      <c r="I578" s="267"/>
      <c r="J578" s="274"/>
      <c r="K578" s="267"/>
      <c r="M578" s="268" t="s">
        <v>697</v>
      </c>
      <c r="O578" s="256"/>
    </row>
    <row r="579" spans="1:15" ht="12.75">
      <c r="A579" s="265"/>
      <c r="B579" s="269"/>
      <c r="C579" s="354" t="s">
        <v>258</v>
      </c>
      <c r="D579" s="355"/>
      <c r="E579" s="270">
        <v>0</v>
      </c>
      <c r="F579" s="271"/>
      <c r="G579" s="272"/>
      <c r="H579" s="273"/>
      <c r="I579" s="267"/>
      <c r="J579" s="274"/>
      <c r="K579" s="267"/>
      <c r="M579" s="268" t="s">
        <v>258</v>
      </c>
      <c r="O579" s="256"/>
    </row>
    <row r="580" spans="1:15" ht="12.75">
      <c r="A580" s="265"/>
      <c r="B580" s="269"/>
      <c r="C580" s="354" t="s">
        <v>698</v>
      </c>
      <c r="D580" s="355"/>
      <c r="E580" s="270">
        <v>0.0166</v>
      </c>
      <c r="F580" s="271"/>
      <c r="G580" s="272"/>
      <c r="H580" s="273"/>
      <c r="I580" s="267"/>
      <c r="J580" s="274"/>
      <c r="K580" s="267"/>
      <c r="M580" s="268" t="s">
        <v>698</v>
      </c>
      <c r="O580" s="256"/>
    </row>
    <row r="581" spans="1:15" ht="12.75">
      <c r="A581" s="265"/>
      <c r="B581" s="269"/>
      <c r="C581" s="354" t="s">
        <v>699</v>
      </c>
      <c r="D581" s="355"/>
      <c r="E581" s="270">
        <v>0.0584</v>
      </c>
      <c r="F581" s="271"/>
      <c r="G581" s="272"/>
      <c r="H581" s="273"/>
      <c r="I581" s="267"/>
      <c r="J581" s="274"/>
      <c r="K581" s="267"/>
      <c r="M581" s="268" t="s">
        <v>699</v>
      </c>
      <c r="O581" s="256"/>
    </row>
    <row r="582" spans="1:15" ht="12.75">
      <c r="A582" s="265"/>
      <c r="B582" s="269"/>
      <c r="C582" s="354" t="s">
        <v>700</v>
      </c>
      <c r="D582" s="355"/>
      <c r="E582" s="270">
        <v>0.0176</v>
      </c>
      <c r="F582" s="271"/>
      <c r="G582" s="272"/>
      <c r="H582" s="273"/>
      <c r="I582" s="267"/>
      <c r="J582" s="274"/>
      <c r="K582" s="267"/>
      <c r="M582" s="268" t="s">
        <v>700</v>
      </c>
      <c r="O582" s="256"/>
    </row>
    <row r="583" spans="1:80" ht="20.4">
      <c r="A583" s="257">
        <v>106</v>
      </c>
      <c r="B583" s="258" t="s">
        <v>701</v>
      </c>
      <c r="C583" s="259" t="s">
        <v>702</v>
      </c>
      <c r="D583" s="260" t="s">
        <v>166</v>
      </c>
      <c r="E583" s="261">
        <v>0.0511</v>
      </c>
      <c r="F583" s="261">
        <v>0</v>
      </c>
      <c r="G583" s="262">
        <f>E583*F583</f>
        <v>0</v>
      </c>
      <c r="H583" s="263">
        <v>1.06625</v>
      </c>
      <c r="I583" s="264">
        <f>E583*H583</f>
        <v>0.054485374999999996</v>
      </c>
      <c r="J583" s="263">
        <v>0</v>
      </c>
      <c r="K583" s="264">
        <f>E583*J583</f>
        <v>0</v>
      </c>
      <c r="O583" s="256">
        <v>2</v>
      </c>
      <c r="AA583" s="229">
        <v>1</v>
      </c>
      <c r="AB583" s="229">
        <v>1</v>
      </c>
      <c r="AC583" s="229">
        <v>1</v>
      </c>
      <c r="AZ583" s="229">
        <v>1</v>
      </c>
      <c r="BA583" s="229">
        <f>IF(AZ583=1,G583,0)</f>
        <v>0</v>
      </c>
      <c r="BB583" s="229">
        <f>IF(AZ583=2,G583,0)</f>
        <v>0</v>
      </c>
      <c r="BC583" s="229">
        <f>IF(AZ583=3,G583,0)</f>
        <v>0</v>
      </c>
      <c r="BD583" s="229">
        <f>IF(AZ583=4,G583,0)</f>
        <v>0</v>
      </c>
      <c r="BE583" s="229">
        <f>IF(AZ583=5,G583,0)</f>
        <v>0</v>
      </c>
      <c r="CA583" s="256">
        <v>1</v>
      </c>
      <c r="CB583" s="256">
        <v>1</v>
      </c>
    </row>
    <row r="584" spans="1:15" ht="12.75">
      <c r="A584" s="265"/>
      <c r="B584" s="269"/>
      <c r="C584" s="354" t="s">
        <v>703</v>
      </c>
      <c r="D584" s="355"/>
      <c r="E584" s="270">
        <v>0.0135</v>
      </c>
      <c r="F584" s="271"/>
      <c r="G584" s="272"/>
      <c r="H584" s="273"/>
      <c r="I584" s="267"/>
      <c r="J584" s="274"/>
      <c r="K584" s="267"/>
      <c r="M584" s="268" t="s">
        <v>703</v>
      </c>
      <c r="O584" s="256"/>
    </row>
    <row r="585" spans="1:15" ht="12.75">
      <c r="A585" s="265"/>
      <c r="B585" s="269"/>
      <c r="C585" s="354" t="s">
        <v>704</v>
      </c>
      <c r="D585" s="355"/>
      <c r="E585" s="270">
        <v>0.0376</v>
      </c>
      <c r="F585" s="271"/>
      <c r="G585" s="272"/>
      <c r="H585" s="273"/>
      <c r="I585" s="267"/>
      <c r="J585" s="274"/>
      <c r="K585" s="267"/>
      <c r="M585" s="268" t="s">
        <v>704</v>
      </c>
      <c r="O585" s="256"/>
    </row>
    <row r="586" spans="1:80" ht="12.75">
      <c r="A586" s="257">
        <v>107</v>
      </c>
      <c r="B586" s="258" t="s">
        <v>705</v>
      </c>
      <c r="C586" s="259" t="s">
        <v>706</v>
      </c>
      <c r="D586" s="260" t="s">
        <v>144</v>
      </c>
      <c r="E586" s="261">
        <v>1.29</v>
      </c>
      <c r="F586" s="261">
        <v>0</v>
      </c>
      <c r="G586" s="262">
        <f>E586*F586</f>
        <v>0</v>
      </c>
      <c r="H586" s="263">
        <v>1.837</v>
      </c>
      <c r="I586" s="264">
        <f>E586*H586</f>
        <v>2.36973</v>
      </c>
      <c r="J586" s="263">
        <v>0</v>
      </c>
      <c r="K586" s="264">
        <f>E586*J586</f>
        <v>0</v>
      </c>
      <c r="O586" s="256">
        <v>2</v>
      </c>
      <c r="AA586" s="229">
        <v>1</v>
      </c>
      <c r="AB586" s="229">
        <v>1</v>
      </c>
      <c r="AC586" s="229">
        <v>1</v>
      </c>
      <c r="AZ586" s="229">
        <v>1</v>
      </c>
      <c r="BA586" s="229">
        <f>IF(AZ586=1,G586,0)</f>
        <v>0</v>
      </c>
      <c r="BB586" s="229">
        <f>IF(AZ586=2,G586,0)</f>
        <v>0</v>
      </c>
      <c r="BC586" s="229">
        <f>IF(AZ586=3,G586,0)</f>
        <v>0</v>
      </c>
      <c r="BD586" s="229">
        <f>IF(AZ586=4,G586,0)</f>
        <v>0</v>
      </c>
      <c r="BE586" s="229">
        <f>IF(AZ586=5,G586,0)</f>
        <v>0</v>
      </c>
      <c r="CA586" s="256">
        <v>1</v>
      </c>
      <c r="CB586" s="256">
        <v>1</v>
      </c>
    </row>
    <row r="587" spans="1:15" ht="12.75">
      <c r="A587" s="265"/>
      <c r="B587" s="269"/>
      <c r="C587" s="354" t="s">
        <v>707</v>
      </c>
      <c r="D587" s="355"/>
      <c r="E587" s="270">
        <v>0.34</v>
      </c>
      <c r="F587" s="271"/>
      <c r="G587" s="272"/>
      <c r="H587" s="273"/>
      <c r="I587" s="267"/>
      <c r="J587" s="274"/>
      <c r="K587" s="267"/>
      <c r="M587" s="268" t="s">
        <v>707</v>
      </c>
      <c r="O587" s="256"/>
    </row>
    <row r="588" spans="1:15" ht="12.75">
      <c r="A588" s="265"/>
      <c r="B588" s="269"/>
      <c r="C588" s="354" t="s">
        <v>708</v>
      </c>
      <c r="D588" s="355"/>
      <c r="E588" s="270">
        <v>0.95</v>
      </c>
      <c r="F588" s="271"/>
      <c r="G588" s="272"/>
      <c r="H588" s="273"/>
      <c r="I588" s="267"/>
      <c r="J588" s="274"/>
      <c r="K588" s="267"/>
      <c r="M588" s="268" t="s">
        <v>708</v>
      </c>
      <c r="O588" s="256"/>
    </row>
    <row r="589" spans="1:80" ht="20.4">
      <c r="A589" s="257">
        <v>108</v>
      </c>
      <c r="B589" s="258" t="s">
        <v>709</v>
      </c>
      <c r="C589" s="259" t="s">
        <v>710</v>
      </c>
      <c r="D589" s="260" t="s">
        <v>137</v>
      </c>
      <c r="E589" s="261">
        <v>472.554</v>
      </c>
      <c r="F589" s="261">
        <v>0</v>
      </c>
      <c r="G589" s="262">
        <f>E589*F589</f>
        <v>0</v>
      </c>
      <c r="H589" s="263">
        <v>0.01035</v>
      </c>
      <c r="I589" s="264">
        <f>E589*H589</f>
        <v>4.890933899999999</v>
      </c>
      <c r="J589" s="263">
        <v>0</v>
      </c>
      <c r="K589" s="264">
        <f>E589*J589</f>
        <v>0</v>
      </c>
      <c r="O589" s="256">
        <v>2</v>
      </c>
      <c r="AA589" s="229">
        <v>1</v>
      </c>
      <c r="AB589" s="229">
        <v>1</v>
      </c>
      <c r="AC589" s="229">
        <v>1</v>
      </c>
      <c r="AZ589" s="229">
        <v>1</v>
      </c>
      <c r="BA589" s="229">
        <f>IF(AZ589=1,G589,0)</f>
        <v>0</v>
      </c>
      <c r="BB589" s="229">
        <f>IF(AZ589=2,G589,0)</f>
        <v>0</v>
      </c>
      <c r="BC589" s="229">
        <f>IF(AZ589=3,G589,0)</f>
        <v>0</v>
      </c>
      <c r="BD589" s="229">
        <f>IF(AZ589=4,G589,0)</f>
        <v>0</v>
      </c>
      <c r="BE589" s="229">
        <f>IF(AZ589=5,G589,0)</f>
        <v>0</v>
      </c>
      <c r="CA589" s="256">
        <v>1</v>
      </c>
      <c r="CB589" s="256">
        <v>1</v>
      </c>
    </row>
    <row r="590" spans="1:15" ht="12.75">
      <c r="A590" s="265"/>
      <c r="B590" s="269"/>
      <c r="C590" s="354" t="s">
        <v>711</v>
      </c>
      <c r="D590" s="355"/>
      <c r="E590" s="270">
        <v>0</v>
      </c>
      <c r="F590" s="271"/>
      <c r="G590" s="272"/>
      <c r="H590" s="273"/>
      <c r="I590" s="267"/>
      <c r="J590" s="274"/>
      <c r="K590" s="267"/>
      <c r="M590" s="268" t="s">
        <v>711</v>
      </c>
      <c r="O590" s="256"/>
    </row>
    <row r="591" spans="1:15" ht="12.75">
      <c r="A591" s="265"/>
      <c r="B591" s="269"/>
      <c r="C591" s="354" t="s">
        <v>686</v>
      </c>
      <c r="D591" s="355"/>
      <c r="E591" s="270">
        <v>3.6</v>
      </c>
      <c r="F591" s="271"/>
      <c r="G591" s="272"/>
      <c r="H591" s="273"/>
      <c r="I591" s="267"/>
      <c r="J591" s="274"/>
      <c r="K591" s="267"/>
      <c r="M591" s="268" t="s">
        <v>686</v>
      </c>
      <c r="O591" s="256"/>
    </row>
    <row r="592" spans="1:15" ht="21">
      <c r="A592" s="265"/>
      <c r="B592" s="269"/>
      <c r="C592" s="354" t="s">
        <v>687</v>
      </c>
      <c r="D592" s="355"/>
      <c r="E592" s="270">
        <v>166.1</v>
      </c>
      <c r="F592" s="271"/>
      <c r="G592" s="272"/>
      <c r="H592" s="273"/>
      <c r="I592" s="267"/>
      <c r="J592" s="274"/>
      <c r="K592" s="267"/>
      <c r="M592" s="268" t="s">
        <v>687</v>
      </c>
      <c r="O592" s="256"/>
    </row>
    <row r="593" spans="1:15" ht="12.75">
      <c r="A593" s="265"/>
      <c r="B593" s="269"/>
      <c r="C593" s="354" t="s">
        <v>200</v>
      </c>
      <c r="D593" s="355"/>
      <c r="E593" s="270">
        <v>0</v>
      </c>
      <c r="F593" s="271"/>
      <c r="G593" s="272"/>
      <c r="H593" s="273"/>
      <c r="I593" s="267"/>
      <c r="J593" s="274"/>
      <c r="K593" s="267"/>
      <c r="M593" s="268" t="s">
        <v>200</v>
      </c>
      <c r="O593" s="256"/>
    </row>
    <row r="594" spans="1:15" ht="21">
      <c r="A594" s="265"/>
      <c r="B594" s="269"/>
      <c r="C594" s="354" t="s">
        <v>688</v>
      </c>
      <c r="D594" s="355"/>
      <c r="E594" s="270">
        <v>147.2</v>
      </c>
      <c r="F594" s="271"/>
      <c r="G594" s="272"/>
      <c r="H594" s="273"/>
      <c r="I594" s="267"/>
      <c r="J594" s="274"/>
      <c r="K594" s="267"/>
      <c r="M594" s="268" t="s">
        <v>688</v>
      </c>
      <c r="O594" s="256"/>
    </row>
    <row r="595" spans="1:15" ht="12.75">
      <c r="A595" s="265"/>
      <c r="B595" s="269"/>
      <c r="C595" s="354" t="s">
        <v>689</v>
      </c>
      <c r="D595" s="355"/>
      <c r="E595" s="270">
        <v>85.1</v>
      </c>
      <c r="F595" s="271"/>
      <c r="G595" s="272"/>
      <c r="H595" s="273"/>
      <c r="I595" s="267"/>
      <c r="J595" s="274"/>
      <c r="K595" s="267"/>
      <c r="M595" s="268" t="s">
        <v>689</v>
      </c>
      <c r="O595" s="256"/>
    </row>
    <row r="596" spans="1:15" ht="12.75">
      <c r="A596" s="265"/>
      <c r="B596" s="269"/>
      <c r="C596" s="354" t="s">
        <v>690</v>
      </c>
      <c r="D596" s="355"/>
      <c r="E596" s="270">
        <v>70.554</v>
      </c>
      <c r="F596" s="271"/>
      <c r="G596" s="272"/>
      <c r="H596" s="273"/>
      <c r="I596" s="267"/>
      <c r="J596" s="274"/>
      <c r="K596" s="267"/>
      <c r="M596" s="268" t="s">
        <v>690</v>
      </c>
      <c r="O596" s="256"/>
    </row>
    <row r="597" spans="1:80" ht="12.75">
      <c r="A597" s="257">
        <v>109</v>
      </c>
      <c r="B597" s="258" t="s">
        <v>712</v>
      </c>
      <c r="C597" s="259" t="s">
        <v>713</v>
      </c>
      <c r="D597" s="260" t="s">
        <v>137</v>
      </c>
      <c r="E597" s="261">
        <v>2.58</v>
      </c>
      <c r="F597" s="261">
        <v>0</v>
      </c>
      <c r="G597" s="262">
        <f>E597*F597</f>
        <v>0</v>
      </c>
      <c r="H597" s="263">
        <v>0.1231</v>
      </c>
      <c r="I597" s="264">
        <f>E597*H597</f>
        <v>0.317598</v>
      </c>
      <c r="J597" s="263">
        <v>0</v>
      </c>
      <c r="K597" s="264">
        <f>E597*J597</f>
        <v>0</v>
      </c>
      <c r="O597" s="256">
        <v>2</v>
      </c>
      <c r="AA597" s="229">
        <v>1</v>
      </c>
      <c r="AB597" s="229">
        <v>1</v>
      </c>
      <c r="AC597" s="229">
        <v>1</v>
      </c>
      <c r="AZ597" s="229">
        <v>1</v>
      </c>
      <c r="BA597" s="229">
        <f>IF(AZ597=1,G597,0)</f>
        <v>0</v>
      </c>
      <c r="BB597" s="229">
        <f>IF(AZ597=2,G597,0)</f>
        <v>0</v>
      </c>
      <c r="BC597" s="229">
        <f>IF(AZ597=3,G597,0)</f>
        <v>0</v>
      </c>
      <c r="BD597" s="229">
        <f>IF(AZ597=4,G597,0)</f>
        <v>0</v>
      </c>
      <c r="BE597" s="229">
        <f>IF(AZ597=5,G597,0)</f>
        <v>0</v>
      </c>
      <c r="CA597" s="256">
        <v>1</v>
      </c>
      <c r="CB597" s="256">
        <v>1</v>
      </c>
    </row>
    <row r="598" spans="1:15" ht="12.75">
      <c r="A598" s="265"/>
      <c r="B598" s="269"/>
      <c r="C598" s="354" t="s">
        <v>714</v>
      </c>
      <c r="D598" s="355"/>
      <c r="E598" s="270">
        <v>2.58</v>
      </c>
      <c r="F598" s="271"/>
      <c r="G598" s="272"/>
      <c r="H598" s="273"/>
      <c r="I598" s="267"/>
      <c r="J598" s="274"/>
      <c r="K598" s="267"/>
      <c r="M598" s="268" t="s">
        <v>714</v>
      </c>
      <c r="O598" s="256"/>
    </row>
    <row r="599" spans="1:80" ht="12.75">
      <c r="A599" s="257">
        <v>110</v>
      </c>
      <c r="B599" s="258" t="s">
        <v>715</v>
      </c>
      <c r="C599" s="259" t="s">
        <v>716</v>
      </c>
      <c r="D599" s="260" t="s">
        <v>137</v>
      </c>
      <c r="E599" s="261">
        <v>1.2825</v>
      </c>
      <c r="F599" s="261">
        <v>0</v>
      </c>
      <c r="G599" s="262">
        <f>E599*F599</f>
        <v>0</v>
      </c>
      <c r="H599" s="263">
        <v>0.09868</v>
      </c>
      <c r="I599" s="264">
        <f>E599*H599</f>
        <v>0.1265571</v>
      </c>
      <c r="J599" s="263">
        <v>0</v>
      </c>
      <c r="K599" s="264">
        <f>E599*J599</f>
        <v>0</v>
      </c>
      <c r="O599" s="256">
        <v>2</v>
      </c>
      <c r="AA599" s="229">
        <v>1</v>
      </c>
      <c r="AB599" s="229">
        <v>1</v>
      </c>
      <c r="AC599" s="229">
        <v>1</v>
      </c>
      <c r="AZ599" s="229">
        <v>1</v>
      </c>
      <c r="BA599" s="229">
        <f>IF(AZ599=1,G599,0)</f>
        <v>0</v>
      </c>
      <c r="BB599" s="229">
        <f>IF(AZ599=2,G599,0)</f>
        <v>0</v>
      </c>
      <c r="BC599" s="229">
        <f>IF(AZ599=3,G599,0)</f>
        <v>0</v>
      </c>
      <c r="BD599" s="229">
        <f>IF(AZ599=4,G599,0)</f>
        <v>0</v>
      </c>
      <c r="BE599" s="229">
        <f>IF(AZ599=5,G599,0)</f>
        <v>0</v>
      </c>
      <c r="CA599" s="256">
        <v>1</v>
      </c>
      <c r="CB599" s="256">
        <v>1</v>
      </c>
    </row>
    <row r="600" spans="1:15" ht="12.75">
      <c r="A600" s="265"/>
      <c r="B600" s="269"/>
      <c r="C600" s="354" t="s">
        <v>157</v>
      </c>
      <c r="D600" s="355"/>
      <c r="E600" s="270">
        <v>0</v>
      </c>
      <c r="F600" s="271"/>
      <c r="G600" s="272"/>
      <c r="H600" s="273"/>
      <c r="I600" s="267"/>
      <c r="J600" s="274"/>
      <c r="K600" s="267"/>
      <c r="M600" s="268" t="s">
        <v>157</v>
      </c>
      <c r="O600" s="256"/>
    </row>
    <row r="601" spans="1:15" ht="12.75">
      <c r="A601" s="265"/>
      <c r="B601" s="269"/>
      <c r="C601" s="354" t="s">
        <v>717</v>
      </c>
      <c r="D601" s="355"/>
      <c r="E601" s="270">
        <v>0.4725</v>
      </c>
      <c r="F601" s="271"/>
      <c r="G601" s="272"/>
      <c r="H601" s="273"/>
      <c r="I601" s="267"/>
      <c r="J601" s="274"/>
      <c r="K601" s="267"/>
      <c r="M601" s="268" t="s">
        <v>717</v>
      </c>
      <c r="O601" s="256"/>
    </row>
    <row r="602" spans="1:15" ht="12.75">
      <c r="A602" s="265"/>
      <c r="B602" s="269"/>
      <c r="C602" s="354" t="s">
        <v>258</v>
      </c>
      <c r="D602" s="355"/>
      <c r="E602" s="270">
        <v>0</v>
      </c>
      <c r="F602" s="271"/>
      <c r="G602" s="272"/>
      <c r="H602" s="273"/>
      <c r="I602" s="267"/>
      <c r="J602" s="274"/>
      <c r="K602" s="267"/>
      <c r="M602" s="268" t="s">
        <v>258</v>
      </c>
      <c r="O602" s="256"/>
    </row>
    <row r="603" spans="1:15" ht="12.75">
      <c r="A603" s="265"/>
      <c r="B603" s="269"/>
      <c r="C603" s="354" t="s">
        <v>718</v>
      </c>
      <c r="D603" s="355"/>
      <c r="E603" s="270">
        <v>0.3375</v>
      </c>
      <c r="F603" s="271"/>
      <c r="G603" s="272"/>
      <c r="H603" s="273"/>
      <c r="I603" s="267"/>
      <c r="J603" s="274"/>
      <c r="K603" s="267"/>
      <c r="M603" s="268" t="s">
        <v>718</v>
      </c>
      <c r="O603" s="256"/>
    </row>
    <row r="604" spans="1:15" ht="12.75">
      <c r="A604" s="265"/>
      <c r="B604" s="269"/>
      <c r="C604" s="354" t="s">
        <v>206</v>
      </c>
      <c r="D604" s="355"/>
      <c r="E604" s="270">
        <v>0</v>
      </c>
      <c r="F604" s="271"/>
      <c r="G604" s="272"/>
      <c r="H604" s="273"/>
      <c r="I604" s="267"/>
      <c r="J604" s="274"/>
      <c r="K604" s="267"/>
      <c r="M604" s="268" t="s">
        <v>206</v>
      </c>
      <c r="O604" s="256"/>
    </row>
    <row r="605" spans="1:15" ht="12.75">
      <c r="A605" s="265"/>
      <c r="B605" s="269"/>
      <c r="C605" s="354" t="s">
        <v>719</v>
      </c>
      <c r="D605" s="355"/>
      <c r="E605" s="270">
        <v>0.4725</v>
      </c>
      <c r="F605" s="271"/>
      <c r="G605" s="272"/>
      <c r="H605" s="273"/>
      <c r="I605" s="267"/>
      <c r="J605" s="274"/>
      <c r="K605" s="267"/>
      <c r="M605" s="268" t="s">
        <v>719</v>
      </c>
      <c r="O605" s="256"/>
    </row>
    <row r="606" spans="1:57" ht="12.75">
      <c r="A606" s="275"/>
      <c r="B606" s="276" t="s">
        <v>101</v>
      </c>
      <c r="C606" s="277" t="s">
        <v>668</v>
      </c>
      <c r="D606" s="278"/>
      <c r="E606" s="279"/>
      <c r="F606" s="280"/>
      <c r="G606" s="281">
        <f>SUM(G548:G605)</f>
        <v>0</v>
      </c>
      <c r="H606" s="282"/>
      <c r="I606" s="283">
        <f>SUM(I548:I605)</f>
        <v>29.594302589999995</v>
      </c>
      <c r="J606" s="282"/>
      <c r="K606" s="283">
        <f>SUM(K548:K605)</f>
        <v>0</v>
      </c>
      <c r="O606" s="256">
        <v>4</v>
      </c>
      <c r="BA606" s="284">
        <f>SUM(BA548:BA605)</f>
        <v>0</v>
      </c>
      <c r="BB606" s="284">
        <f>SUM(BB548:BB605)</f>
        <v>0</v>
      </c>
      <c r="BC606" s="284">
        <f>SUM(BC548:BC605)</f>
        <v>0</v>
      </c>
      <c r="BD606" s="284">
        <f>SUM(BD548:BD605)</f>
        <v>0</v>
      </c>
      <c r="BE606" s="284">
        <f>SUM(BE548:BE605)</f>
        <v>0</v>
      </c>
    </row>
    <row r="607" spans="1:15" ht="12.75">
      <c r="A607" s="246" t="s">
        <v>97</v>
      </c>
      <c r="B607" s="247" t="s">
        <v>720</v>
      </c>
      <c r="C607" s="248" t="s">
        <v>721</v>
      </c>
      <c r="D607" s="249"/>
      <c r="E607" s="250"/>
      <c r="F607" s="250"/>
      <c r="G607" s="251"/>
      <c r="H607" s="252"/>
      <c r="I607" s="253"/>
      <c r="J607" s="254"/>
      <c r="K607" s="255"/>
      <c r="O607" s="256">
        <v>1</v>
      </c>
    </row>
    <row r="608" spans="1:80" ht="12.75">
      <c r="A608" s="257">
        <v>111</v>
      </c>
      <c r="B608" s="258" t="s">
        <v>723</v>
      </c>
      <c r="C608" s="259" t="s">
        <v>724</v>
      </c>
      <c r="D608" s="260" t="s">
        <v>195</v>
      </c>
      <c r="E608" s="261">
        <v>2</v>
      </c>
      <c r="F608" s="261">
        <v>0</v>
      </c>
      <c r="G608" s="262">
        <f>E608*F608</f>
        <v>0</v>
      </c>
      <c r="H608" s="263">
        <v>0.02826</v>
      </c>
      <c r="I608" s="264">
        <f>E608*H608</f>
        <v>0.05652</v>
      </c>
      <c r="J608" s="263">
        <v>0</v>
      </c>
      <c r="K608" s="264">
        <f>E608*J608</f>
        <v>0</v>
      </c>
      <c r="O608" s="256">
        <v>2</v>
      </c>
      <c r="AA608" s="229">
        <v>1</v>
      </c>
      <c r="AB608" s="229">
        <v>1</v>
      </c>
      <c r="AC608" s="229">
        <v>1</v>
      </c>
      <c r="AZ608" s="229">
        <v>1</v>
      </c>
      <c r="BA608" s="229">
        <f>IF(AZ608=1,G608,0)</f>
        <v>0</v>
      </c>
      <c r="BB608" s="229">
        <f>IF(AZ608=2,G608,0)</f>
        <v>0</v>
      </c>
      <c r="BC608" s="229">
        <f>IF(AZ608=3,G608,0)</f>
        <v>0</v>
      </c>
      <c r="BD608" s="229">
        <f>IF(AZ608=4,G608,0)</f>
        <v>0</v>
      </c>
      <c r="BE608" s="229">
        <f>IF(AZ608=5,G608,0)</f>
        <v>0</v>
      </c>
      <c r="CA608" s="256">
        <v>1</v>
      </c>
      <c r="CB608" s="256">
        <v>1</v>
      </c>
    </row>
    <row r="609" spans="1:15" ht="12.75">
      <c r="A609" s="265"/>
      <c r="B609" s="269"/>
      <c r="C609" s="354" t="s">
        <v>725</v>
      </c>
      <c r="D609" s="355"/>
      <c r="E609" s="270">
        <v>1</v>
      </c>
      <c r="F609" s="271"/>
      <c r="G609" s="272"/>
      <c r="H609" s="273"/>
      <c r="I609" s="267"/>
      <c r="J609" s="274"/>
      <c r="K609" s="267"/>
      <c r="M609" s="297">
        <v>0.20902777777777778</v>
      </c>
      <c r="O609" s="256"/>
    </row>
    <row r="610" spans="1:15" ht="12.75">
      <c r="A610" s="265"/>
      <c r="B610" s="269"/>
      <c r="C610" s="354" t="s">
        <v>726</v>
      </c>
      <c r="D610" s="355"/>
      <c r="E610" s="270">
        <v>1</v>
      </c>
      <c r="F610" s="271"/>
      <c r="G610" s="272"/>
      <c r="H610" s="273"/>
      <c r="I610" s="267"/>
      <c r="J610" s="274"/>
      <c r="K610" s="267"/>
      <c r="M610" s="297">
        <v>0.25069444444444444</v>
      </c>
      <c r="O610" s="256"/>
    </row>
    <row r="611" spans="1:80" ht="20.4">
      <c r="A611" s="257">
        <v>112</v>
      </c>
      <c r="B611" s="258" t="s">
        <v>727</v>
      </c>
      <c r="C611" s="259" t="s">
        <v>728</v>
      </c>
      <c r="D611" s="260" t="s">
        <v>195</v>
      </c>
      <c r="E611" s="261">
        <v>1</v>
      </c>
      <c r="F611" s="261">
        <v>0</v>
      </c>
      <c r="G611" s="262">
        <f>E611*F611</f>
        <v>0</v>
      </c>
      <c r="H611" s="263">
        <v>0.03055</v>
      </c>
      <c r="I611" s="264">
        <f>E611*H611</f>
        <v>0.03055</v>
      </c>
      <c r="J611" s="263">
        <v>0</v>
      </c>
      <c r="K611" s="264">
        <f>E611*J611</f>
        <v>0</v>
      </c>
      <c r="O611" s="256">
        <v>2</v>
      </c>
      <c r="AA611" s="229">
        <v>1</v>
      </c>
      <c r="AB611" s="229">
        <v>1</v>
      </c>
      <c r="AC611" s="229">
        <v>1</v>
      </c>
      <c r="AZ611" s="229">
        <v>1</v>
      </c>
      <c r="BA611" s="229">
        <f>IF(AZ611=1,G611,0)</f>
        <v>0</v>
      </c>
      <c r="BB611" s="229">
        <f>IF(AZ611=2,G611,0)</f>
        <v>0</v>
      </c>
      <c r="BC611" s="229">
        <f>IF(AZ611=3,G611,0)</f>
        <v>0</v>
      </c>
      <c r="BD611" s="229">
        <f>IF(AZ611=4,G611,0)</f>
        <v>0</v>
      </c>
      <c r="BE611" s="229">
        <f>IF(AZ611=5,G611,0)</f>
        <v>0</v>
      </c>
      <c r="CA611" s="256">
        <v>1</v>
      </c>
      <c r="CB611" s="256">
        <v>1</v>
      </c>
    </row>
    <row r="612" spans="1:15" ht="12.75">
      <c r="A612" s="265"/>
      <c r="B612" s="269"/>
      <c r="C612" s="354" t="s">
        <v>729</v>
      </c>
      <c r="D612" s="355"/>
      <c r="E612" s="270">
        <v>1</v>
      </c>
      <c r="F612" s="271"/>
      <c r="G612" s="272"/>
      <c r="H612" s="273"/>
      <c r="I612" s="267"/>
      <c r="J612" s="274"/>
      <c r="K612" s="267"/>
      <c r="M612" s="268" t="s">
        <v>729</v>
      </c>
      <c r="O612" s="256"/>
    </row>
    <row r="613" spans="1:80" ht="20.4">
      <c r="A613" s="257">
        <v>113</v>
      </c>
      <c r="B613" s="258" t="s">
        <v>730</v>
      </c>
      <c r="C613" s="259" t="s">
        <v>731</v>
      </c>
      <c r="D613" s="260" t="s">
        <v>195</v>
      </c>
      <c r="E613" s="261">
        <v>7</v>
      </c>
      <c r="F613" s="261">
        <v>0</v>
      </c>
      <c r="G613" s="262">
        <f>E613*F613</f>
        <v>0</v>
      </c>
      <c r="H613" s="263">
        <v>0.03083</v>
      </c>
      <c r="I613" s="264">
        <f>E613*H613</f>
        <v>0.21581</v>
      </c>
      <c r="J613" s="263">
        <v>0</v>
      </c>
      <c r="K613" s="264">
        <f>E613*J613</f>
        <v>0</v>
      </c>
      <c r="O613" s="256">
        <v>2</v>
      </c>
      <c r="AA613" s="229">
        <v>1</v>
      </c>
      <c r="AB613" s="229">
        <v>1</v>
      </c>
      <c r="AC613" s="229">
        <v>1</v>
      </c>
      <c r="AZ613" s="229">
        <v>1</v>
      </c>
      <c r="BA613" s="229">
        <f>IF(AZ613=1,G613,0)</f>
        <v>0</v>
      </c>
      <c r="BB613" s="229">
        <f>IF(AZ613=2,G613,0)</f>
        <v>0</v>
      </c>
      <c r="BC613" s="229">
        <f>IF(AZ613=3,G613,0)</f>
        <v>0</v>
      </c>
      <c r="BD613" s="229">
        <f>IF(AZ613=4,G613,0)</f>
        <v>0</v>
      </c>
      <c r="BE613" s="229">
        <f>IF(AZ613=5,G613,0)</f>
        <v>0</v>
      </c>
      <c r="CA613" s="256">
        <v>1</v>
      </c>
      <c r="CB613" s="256">
        <v>1</v>
      </c>
    </row>
    <row r="614" spans="1:15" ht="12.75">
      <c r="A614" s="265"/>
      <c r="B614" s="269"/>
      <c r="C614" s="354" t="s">
        <v>732</v>
      </c>
      <c r="D614" s="355"/>
      <c r="E614" s="270">
        <v>4</v>
      </c>
      <c r="F614" s="271"/>
      <c r="G614" s="272"/>
      <c r="H614" s="273"/>
      <c r="I614" s="267"/>
      <c r="J614" s="274"/>
      <c r="K614" s="267"/>
      <c r="M614" s="268" t="s">
        <v>732</v>
      </c>
      <c r="O614" s="256"/>
    </row>
    <row r="615" spans="1:15" ht="12.75">
      <c r="A615" s="265"/>
      <c r="B615" s="269"/>
      <c r="C615" s="354" t="s">
        <v>733</v>
      </c>
      <c r="D615" s="355"/>
      <c r="E615" s="270">
        <v>3</v>
      </c>
      <c r="F615" s="271"/>
      <c r="G615" s="272"/>
      <c r="H615" s="273"/>
      <c r="I615" s="267"/>
      <c r="J615" s="274"/>
      <c r="K615" s="267"/>
      <c r="M615" s="268" t="s">
        <v>733</v>
      </c>
      <c r="O615" s="256"/>
    </row>
    <row r="616" spans="1:57" ht="12.75">
      <c r="A616" s="275"/>
      <c r="B616" s="276" t="s">
        <v>101</v>
      </c>
      <c r="C616" s="277" t="s">
        <v>722</v>
      </c>
      <c r="D616" s="278"/>
      <c r="E616" s="279"/>
      <c r="F616" s="280"/>
      <c r="G616" s="281">
        <f>SUM(G607:G615)</f>
        <v>0</v>
      </c>
      <c r="H616" s="282"/>
      <c r="I616" s="283">
        <f>SUM(I607:I615)</f>
        <v>0.30288000000000004</v>
      </c>
      <c r="J616" s="282"/>
      <c r="K616" s="283">
        <f>SUM(K607:K615)</f>
        <v>0</v>
      </c>
      <c r="O616" s="256">
        <v>4</v>
      </c>
      <c r="BA616" s="284">
        <f>SUM(BA607:BA615)</f>
        <v>0</v>
      </c>
      <c r="BB616" s="284">
        <f>SUM(BB607:BB615)</f>
        <v>0</v>
      </c>
      <c r="BC616" s="284">
        <f>SUM(BC607:BC615)</f>
        <v>0</v>
      </c>
      <c r="BD616" s="284">
        <f>SUM(BD607:BD615)</f>
        <v>0</v>
      </c>
      <c r="BE616" s="284">
        <f>SUM(BE607:BE615)</f>
        <v>0</v>
      </c>
    </row>
    <row r="617" spans="1:15" ht="12.75">
      <c r="A617" s="246" t="s">
        <v>97</v>
      </c>
      <c r="B617" s="247" t="s">
        <v>734</v>
      </c>
      <c r="C617" s="248" t="s">
        <v>735</v>
      </c>
      <c r="D617" s="249"/>
      <c r="E617" s="250"/>
      <c r="F617" s="250"/>
      <c r="G617" s="251"/>
      <c r="H617" s="252"/>
      <c r="I617" s="253"/>
      <c r="J617" s="254"/>
      <c r="K617" s="255"/>
      <c r="O617" s="256">
        <v>1</v>
      </c>
    </row>
    <row r="618" spans="1:80" ht="12.75">
      <c r="A618" s="257">
        <v>114</v>
      </c>
      <c r="B618" s="258" t="s">
        <v>737</v>
      </c>
      <c r="C618" s="259" t="s">
        <v>738</v>
      </c>
      <c r="D618" s="260" t="s">
        <v>137</v>
      </c>
      <c r="E618" s="261">
        <v>688</v>
      </c>
      <c r="F618" s="261">
        <v>0</v>
      </c>
      <c r="G618" s="262">
        <f>E618*F618</f>
        <v>0</v>
      </c>
      <c r="H618" s="263">
        <v>0.01838</v>
      </c>
      <c r="I618" s="264">
        <f>E618*H618</f>
        <v>12.64544</v>
      </c>
      <c r="J618" s="263">
        <v>0</v>
      </c>
      <c r="K618" s="264">
        <f>E618*J618</f>
        <v>0</v>
      </c>
      <c r="O618" s="256">
        <v>2</v>
      </c>
      <c r="AA618" s="229">
        <v>1</v>
      </c>
      <c r="AB618" s="229">
        <v>1</v>
      </c>
      <c r="AC618" s="229">
        <v>1</v>
      </c>
      <c r="AZ618" s="229">
        <v>1</v>
      </c>
      <c r="BA618" s="229">
        <f>IF(AZ618=1,G618,0)</f>
        <v>0</v>
      </c>
      <c r="BB618" s="229">
        <f>IF(AZ618=2,G618,0)</f>
        <v>0</v>
      </c>
      <c r="BC618" s="229">
        <f>IF(AZ618=3,G618,0)</f>
        <v>0</v>
      </c>
      <c r="BD618" s="229">
        <f>IF(AZ618=4,G618,0)</f>
        <v>0</v>
      </c>
      <c r="BE618" s="229">
        <f>IF(AZ618=5,G618,0)</f>
        <v>0</v>
      </c>
      <c r="CA618" s="256">
        <v>1</v>
      </c>
      <c r="CB618" s="256">
        <v>1</v>
      </c>
    </row>
    <row r="619" spans="1:15" ht="12.75">
      <c r="A619" s="265"/>
      <c r="B619" s="269"/>
      <c r="C619" s="354" t="s">
        <v>739</v>
      </c>
      <c r="D619" s="355"/>
      <c r="E619" s="270">
        <v>0</v>
      </c>
      <c r="F619" s="271"/>
      <c r="G619" s="272"/>
      <c r="H619" s="273"/>
      <c r="I619" s="267"/>
      <c r="J619" s="274"/>
      <c r="K619" s="267"/>
      <c r="M619" s="268" t="s">
        <v>739</v>
      </c>
      <c r="O619" s="256"/>
    </row>
    <row r="620" spans="1:15" ht="12.75">
      <c r="A620" s="265"/>
      <c r="B620" s="269"/>
      <c r="C620" s="354" t="s">
        <v>740</v>
      </c>
      <c r="D620" s="355"/>
      <c r="E620" s="270">
        <v>145.5</v>
      </c>
      <c r="F620" s="271"/>
      <c r="G620" s="272"/>
      <c r="H620" s="273"/>
      <c r="I620" s="267"/>
      <c r="J620" s="274"/>
      <c r="K620" s="267"/>
      <c r="M620" s="268" t="s">
        <v>740</v>
      </c>
      <c r="O620" s="256"/>
    </row>
    <row r="621" spans="1:15" ht="12.75">
      <c r="A621" s="265"/>
      <c r="B621" s="269"/>
      <c r="C621" s="354" t="s">
        <v>741</v>
      </c>
      <c r="D621" s="355"/>
      <c r="E621" s="270">
        <v>178.75</v>
      </c>
      <c r="F621" s="271"/>
      <c r="G621" s="272"/>
      <c r="H621" s="273"/>
      <c r="I621" s="267"/>
      <c r="J621" s="274"/>
      <c r="K621" s="267"/>
      <c r="M621" s="268" t="s">
        <v>741</v>
      </c>
      <c r="O621" s="256"/>
    </row>
    <row r="622" spans="1:15" ht="12.75">
      <c r="A622" s="265"/>
      <c r="B622" s="269"/>
      <c r="C622" s="354" t="s">
        <v>742</v>
      </c>
      <c r="D622" s="355"/>
      <c r="E622" s="270">
        <v>175.75</v>
      </c>
      <c r="F622" s="271"/>
      <c r="G622" s="272"/>
      <c r="H622" s="273"/>
      <c r="I622" s="267"/>
      <c r="J622" s="274"/>
      <c r="K622" s="267"/>
      <c r="M622" s="268" t="s">
        <v>742</v>
      </c>
      <c r="O622" s="256"/>
    </row>
    <row r="623" spans="1:15" ht="12.75">
      <c r="A623" s="265"/>
      <c r="B623" s="269"/>
      <c r="C623" s="354" t="s">
        <v>743</v>
      </c>
      <c r="D623" s="355"/>
      <c r="E623" s="270">
        <v>188</v>
      </c>
      <c r="F623" s="271"/>
      <c r="G623" s="272"/>
      <c r="H623" s="273"/>
      <c r="I623" s="267"/>
      <c r="J623" s="274"/>
      <c r="K623" s="267"/>
      <c r="M623" s="268" t="s">
        <v>743</v>
      </c>
      <c r="O623" s="256"/>
    </row>
    <row r="624" spans="1:80" ht="12.75">
      <c r="A624" s="257">
        <v>115</v>
      </c>
      <c r="B624" s="258" t="s">
        <v>744</v>
      </c>
      <c r="C624" s="259" t="s">
        <v>745</v>
      </c>
      <c r="D624" s="260" t="s">
        <v>137</v>
      </c>
      <c r="E624" s="261">
        <v>1376</v>
      </c>
      <c r="F624" s="261">
        <v>0</v>
      </c>
      <c r="G624" s="262">
        <f>E624*F624</f>
        <v>0</v>
      </c>
      <c r="H624" s="263">
        <v>0.00097</v>
      </c>
      <c r="I624" s="264">
        <f>E624*H624</f>
        <v>1.3347200000000001</v>
      </c>
      <c r="J624" s="263">
        <v>0</v>
      </c>
      <c r="K624" s="264">
        <f>E624*J624</f>
        <v>0</v>
      </c>
      <c r="O624" s="256">
        <v>2</v>
      </c>
      <c r="AA624" s="229">
        <v>1</v>
      </c>
      <c r="AB624" s="229">
        <v>1</v>
      </c>
      <c r="AC624" s="229">
        <v>1</v>
      </c>
      <c r="AZ624" s="229">
        <v>1</v>
      </c>
      <c r="BA624" s="229">
        <f>IF(AZ624=1,G624,0)</f>
        <v>0</v>
      </c>
      <c r="BB624" s="229">
        <f>IF(AZ624=2,G624,0)</f>
        <v>0</v>
      </c>
      <c r="BC624" s="229">
        <f>IF(AZ624=3,G624,0)</f>
        <v>0</v>
      </c>
      <c r="BD624" s="229">
        <f>IF(AZ624=4,G624,0)</f>
        <v>0</v>
      </c>
      <c r="BE624" s="229">
        <f>IF(AZ624=5,G624,0)</f>
        <v>0</v>
      </c>
      <c r="CA624" s="256">
        <v>1</v>
      </c>
      <c r="CB624" s="256">
        <v>1</v>
      </c>
    </row>
    <row r="625" spans="1:15" ht="12.75">
      <c r="A625" s="265"/>
      <c r="B625" s="269"/>
      <c r="C625" s="354" t="s">
        <v>746</v>
      </c>
      <c r="D625" s="355"/>
      <c r="E625" s="270">
        <v>1376</v>
      </c>
      <c r="F625" s="271"/>
      <c r="G625" s="272"/>
      <c r="H625" s="273"/>
      <c r="I625" s="267"/>
      <c r="J625" s="274"/>
      <c r="K625" s="267"/>
      <c r="M625" s="268" t="s">
        <v>746</v>
      </c>
      <c r="O625" s="256"/>
    </row>
    <row r="626" spans="1:80" ht="12.75">
      <c r="A626" s="257">
        <v>116</v>
      </c>
      <c r="B626" s="258" t="s">
        <v>747</v>
      </c>
      <c r="C626" s="259" t="s">
        <v>748</v>
      </c>
      <c r="D626" s="260" t="s">
        <v>137</v>
      </c>
      <c r="E626" s="261">
        <v>688</v>
      </c>
      <c r="F626" s="261">
        <v>0</v>
      </c>
      <c r="G626" s="262">
        <f>E626*F626</f>
        <v>0</v>
      </c>
      <c r="H626" s="263">
        <v>0</v>
      </c>
      <c r="I626" s="264">
        <f>E626*H626</f>
        <v>0</v>
      </c>
      <c r="J626" s="263">
        <v>0</v>
      </c>
      <c r="K626" s="264">
        <f>E626*J626</f>
        <v>0</v>
      </c>
      <c r="O626" s="256">
        <v>2</v>
      </c>
      <c r="AA626" s="229">
        <v>1</v>
      </c>
      <c r="AB626" s="229">
        <v>1</v>
      </c>
      <c r="AC626" s="229">
        <v>1</v>
      </c>
      <c r="AZ626" s="229">
        <v>1</v>
      </c>
      <c r="BA626" s="229">
        <f>IF(AZ626=1,G626,0)</f>
        <v>0</v>
      </c>
      <c r="BB626" s="229">
        <f>IF(AZ626=2,G626,0)</f>
        <v>0</v>
      </c>
      <c r="BC626" s="229">
        <f>IF(AZ626=3,G626,0)</f>
        <v>0</v>
      </c>
      <c r="BD626" s="229">
        <f>IF(AZ626=4,G626,0)</f>
        <v>0</v>
      </c>
      <c r="BE626" s="229">
        <f>IF(AZ626=5,G626,0)</f>
        <v>0</v>
      </c>
      <c r="CA626" s="256">
        <v>1</v>
      </c>
      <c r="CB626" s="256">
        <v>1</v>
      </c>
    </row>
    <row r="627" spans="1:80" ht="12.75">
      <c r="A627" s="257">
        <v>117</v>
      </c>
      <c r="B627" s="258" t="s">
        <v>749</v>
      </c>
      <c r="C627" s="259" t="s">
        <v>750</v>
      </c>
      <c r="D627" s="260" t="s">
        <v>137</v>
      </c>
      <c r="E627" s="261">
        <v>539.32</v>
      </c>
      <c r="F627" s="261">
        <v>0</v>
      </c>
      <c r="G627" s="262">
        <f>E627*F627</f>
        <v>0</v>
      </c>
      <c r="H627" s="263">
        <v>0.00121</v>
      </c>
      <c r="I627" s="264">
        <f>E627*H627</f>
        <v>0.6525772</v>
      </c>
      <c r="J627" s="263">
        <v>0</v>
      </c>
      <c r="K627" s="264">
        <f>E627*J627</f>
        <v>0</v>
      </c>
      <c r="O627" s="256">
        <v>2</v>
      </c>
      <c r="AA627" s="229">
        <v>1</v>
      </c>
      <c r="AB627" s="229">
        <v>1</v>
      </c>
      <c r="AC627" s="229">
        <v>1</v>
      </c>
      <c r="AZ627" s="229">
        <v>1</v>
      </c>
      <c r="BA627" s="229">
        <f>IF(AZ627=1,G627,0)</f>
        <v>0</v>
      </c>
      <c r="BB627" s="229">
        <f>IF(AZ627=2,G627,0)</f>
        <v>0</v>
      </c>
      <c r="BC627" s="229">
        <f>IF(AZ627=3,G627,0)</f>
        <v>0</v>
      </c>
      <c r="BD627" s="229">
        <f>IF(AZ627=4,G627,0)</f>
        <v>0</v>
      </c>
      <c r="BE627" s="229">
        <f>IF(AZ627=5,G627,0)</f>
        <v>0</v>
      </c>
      <c r="CA627" s="256">
        <v>1</v>
      </c>
      <c r="CB627" s="256">
        <v>1</v>
      </c>
    </row>
    <row r="628" spans="1:15" ht="12.75">
      <c r="A628" s="265"/>
      <c r="B628" s="269"/>
      <c r="C628" s="354" t="s">
        <v>751</v>
      </c>
      <c r="D628" s="355"/>
      <c r="E628" s="270">
        <v>539.32</v>
      </c>
      <c r="F628" s="271"/>
      <c r="G628" s="272"/>
      <c r="H628" s="273"/>
      <c r="I628" s="267"/>
      <c r="J628" s="274"/>
      <c r="K628" s="267"/>
      <c r="M628" s="268" t="s">
        <v>751</v>
      </c>
      <c r="O628" s="256"/>
    </row>
    <row r="629" spans="1:80" ht="12.75">
      <c r="A629" s="257">
        <v>118</v>
      </c>
      <c r="B629" s="258" t="s">
        <v>752</v>
      </c>
      <c r="C629" s="259" t="s">
        <v>753</v>
      </c>
      <c r="D629" s="260" t="s">
        <v>137</v>
      </c>
      <c r="E629" s="261">
        <v>688</v>
      </c>
      <c r="F629" s="261">
        <v>0</v>
      </c>
      <c r="G629" s="262">
        <f>E629*F629</f>
        <v>0</v>
      </c>
      <c r="H629" s="263">
        <v>0</v>
      </c>
      <c r="I629" s="264">
        <f>E629*H629</f>
        <v>0</v>
      </c>
      <c r="J629" s="263">
        <v>0</v>
      </c>
      <c r="K629" s="264">
        <f>E629*J629</f>
        <v>0</v>
      </c>
      <c r="O629" s="256">
        <v>2</v>
      </c>
      <c r="AA629" s="229">
        <v>1</v>
      </c>
      <c r="AB629" s="229">
        <v>1</v>
      </c>
      <c r="AC629" s="229">
        <v>1</v>
      </c>
      <c r="AZ629" s="229">
        <v>1</v>
      </c>
      <c r="BA629" s="229">
        <f>IF(AZ629=1,G629,0)</f>
        <v>0</v>
      </c>
      <c r="BB629" s="229">
        <f>IF(AZ629=2,G629,0)</f>
        <v>0</v>
      </c>
      <c r="BC629" s="229">
        <f>IF(AZ629=3,G629,0)</f>
        <v>0</v>
      </c>
      <c r="BD629" s="229">
        <f>IF(AZ629=4,G629,0)</f>
        <v>0</v>
      </c>
      <c r="BE629" s="229">
        <f>IF(AZ629=5,G629,0)</f>
        <v>0</v>
      </c>
      <c r="CA629" s="256">
        <v>1</v>
      </c>
      <c r="CB629" s="256">
        <v>1</v>
      </c>
    </row>
    <row r="630" spans="1:15" ht="12.75">
      <c r="A630" s="265"/>
      <c r="B630" s="269"/>
      <c r="C630" s="354" t="s">
        <v>754</v>
      </c>
      <c r="D630" s="355"/>
      <c r="E630" s="270">
        <v>688</v>
      </c>
      <c r="F630" s="271"/>
      <c r="G630" s="272"/>
      <c r="H630" s="273"/>
      <c r="I630" s="267"/>
      <c r="J630" s="274"/>
      <c r="K630" s="267"/>
      <c r="M630" s="268">
        <v>688</v>
      </c>
      <c r="O630" s="256"/>
    </row>
    <row r="631" spans="1:80" ht="12.75">
      <c r="A631" s="257">
        <v>119</v>
      </c>
      <c r="B631" s="258" t="s">
        <v>755</v>
      </c>
      <c r="C631" s="259" t="s">
        <v>756</v>
      </c>
      <c r="D631" s="260" t="s">
        <v>137</v>
      </c>
      <c r="E631" s="261">
        <v>1376</v>
      </c>
      <c r="F631" s="261">
        <v>0</v>
      </c>
      <c r="G631" s="262">
        <f>E631*F631</f>
        <v>0</v>
      </c>
      <c r="H631" s="263">
        <v>5E-05</v>
      </c>
      <c r="I631" s="264">
        <f>E631*H631</f>
        <v>0.0688</v>
      </c>
      <c r="J631" s="263">
        <v>0</v>
      </c>
      <c r="K631" s="264">
        <f>E631*J631</f>
        <v>0</v>
      </c>
      <c r="O631" s="256">
        <v>2</v>
      </c>
      <c r="AA631" s="229">
        <v>1</v>
      </c>
      <c r="AB631" s="229">
        <v>1</v>
      </c>
      <c r="AC631" s="229">
        <v>1</v>
      </c>
      <c r="AZ631" s="229">
        <v>1</v>
      </c>
      <c r="BA631" s="229">
        <f>IF(AZ631=1,G631,0)</f>
        <v>0</v>
      </c>
      <c r="BB631" s="229">
        <f>IF(AZ631=2,G631,0)</f>
        <v>0</v>
      </c>
      <c r="BC631" s="229">
        <f>IF(AZ631=3,G631,0)</f>
        <v>0</v>
      </c>
      <c r="BD631" s="229">
        <f>IF(AZ631=4,G631,0)</f>
        <v>0</v>
      </c>
      <c r="BE631" s="229">
        <f>IF(AZ631=5,G631,0)</f>
        <v>0</v>
      </c>
      <c r="CA631" s="256">
        <v>1</v>
      </c>
      <c r="CB631" s="256">
        <v>1</v>
      </c>
    </row>
    <row r="632" spans="1:15" ht="12.75">
      <c r="A632" s="265"/>
      <c r="B632" s="269"/>
      <c r="C632" s="354" t="s">
        <v>746</v>
      </c>
      <c r="D632" s="355"/>
      <c r="E632" s="270">
        <v>1376</v>
      </c>
      <c r="F632" s="271"/>
      <c r="G632" s="272"/>
      <c r="H632" s="273"/>
      <c r="I632" s="267"/>
      <c r="J632" s="274"/>
      <c r="K632" s="267"/>
      <c r="M632" s="268" t="s">
        <v>746</v>
      </c>
      <c r="O632" s="256"/>
    </row>
    <row r="633" spans="1:80" ht="12.75">
      <c r="A633" s="257">
        <v>120</v>
      </c>
      <c r="B633" s="258" t="s">
        <v>757</v>
      </c>
      <c r="C633" s="259" t="s">
        <v>758</v>
      </c>
      <c r="D633" s="260" t="s">
        <v>137</v>
      </c>
      <c r="E633" s="261">
        <v>688</v>
      </c>
      <c r="F633" s="261">
        <v>0</v>
      </c>
      <c r="G633" s="262">
        <f>E633*F633</f>
        <v>0</v>
      </c>
      <c r="H633" s="263">
        <v>0</v>
      </c>
      <c r="I633" s="264">
        <f>E633*H633</f>
        <v>0</v>
      </c>
      <c r="J633" s="263">
        <v>0</v>
      </c>
      <c r="K633" s="264">
        <f>E633*J633</f>
        <v>0</v>
      </c>
      <c r="O633" s="256">
        <v>2</v>
      </c>
      <c r="AA633" s="229">
        <v>1</v>
      </c>
      <c r="AB633" s="229">
        <v>1</v>
      </c>
      <c r="AC633" s="229">
        <v>1</v>
      </c>
      <c r="AZ633" s="229">
        <v>1</v>
      </c>
      <c r="BA633" s="229">
        <f>IF(AZ633=1,G633,0)</f>
        <v>0</v>
      </c>
      <c r="BB633" s="229">
        <f>IF(AZ633=2,G633,0)</f>
        <v>0</v>
      </c>
      <c r="BC633" s="229">
        <f>IF(AZ633=3,G633,0)</f>
        <v>0</v>
      </c>
      <c r="BD633" s="229">
        <f>IF(AZ633=4,G633,0)</f>
        <v>0</v>
      </c>
      <c r="BE633" s="229">
        <f>IF(AZ633=5,G633,0)</f>
        <v>0</v>
      </c>
      <c r="CA633" s="256">
        <v>1</v>
      </c>
      <c r="CB633" s="256">
        <v>1</v>
      </c>
    </row>
    <row r="634" spans="1:57" ht="12.75">
      <c r="A634" s="275"/>
      <c r="B634" s="276" t="s">
        <v>101</v>
      </c>
      <c r="C634" s="277" t="s">
        <v>736</v>
      </c>
      <c r="D634" s="278"/>
      <c r="E634" s="279"/>
      <c r="F634" s="280"/>
      <c r="G634" s="281">
        <f>SUM(G617:G633)</f>
        <v>0</v>
      </c>
      <c r="H634" s="282"/>
      <c r="I634" s="283">
        <f>SUM(I617:I633)</f>
        <v>14.7015372</v>
      </c>
      <c r="J634" s="282"/>
      <c r="K634" s="283">
        <f>SUM(K617:K633)</f>
        <v>0</v>
      </c>
      <c r="O634" s="256">
        <v>4</v>
      </c>
      <c r="BA634" s="284">
        <f>SUM(BA617:BA633)</f>
        <v>0</v>
      </c>
      <c r="BB634" s="284">
        <f>SUM(BB617:BB633)</f>
        <v>0</v>
      </c>
      <c r="BC634" s="284">
        <f>SUM(BC617:BC633)</f>
        <v>0</v>
      </c>
      <c r="BD634" s="284">
        <f>SUM(BD617:BD633)</f>
        <v>0</v>
      </c>
      <c r="BE634" s="284">
        <f>SUM(BE617:BE633)</f>
        <v>0</v>
      </c>
    </row>
    <row r="635" spans="1:15" ht="12.75">
      <c r="A635" s="246" t="s">
        <v>97</v>
      </c>
      <c r="B635" s="247" t="s">
        <v>759</v>
      </c>
      <c r="C635" s="248" t="s">
        <v>760</v>
      </c>
      <c r="D635" s="249"/>
      <c r="E635" s="250"/>
      <c r="F635" s="250"/>
      <c r="G635" s="251"/>
      <c r="H635" s="252"/>
      <c r="I635" s="253"/>
      <c r="J635" s="254"/>
      <c r="K635" s="255"/>
      <c r="O635" s="256">
        <v>1</v>
      </c>
    </row>
    <row r="636" spans="1:80" ht="12.75">
      <c r="A636" s="257">
        <v>121</v>
      </c>
      <c r="B636" s="258" t="s">
        <v>762</v>
      </c>
      <c r="C636" s="259" t="s">
        <v>763</v>
      </c>
      <c r="D636" s="260" t="s">
        <v>137</v>
      </c>
      <c r="E636" s="261">
        <v>579.45</v>
      </c>
      <c r="F636" s="261">
        <v>0</v>
      </c>
      <c r="G636" s="262">
        <f>E636*F636</f>
        <v>0</v>
      </c>
      <c r="H636" s="263">
        <v>4E-05</v>
      </c>
      <c r="I636" s="264">
        <f>E636*H636</f>
        <v>0.023178000000000004</v>
      </c>
      <c r="J636" s="263">
        <v>0</v>
      </c>
      <c r="K636" s="264">
        <f>E636*J636</f>
        <v>0</v>
      </c>
      <c r="O636" s="256">
        <v>2</v>
      </c>
      <c r="AA636" s="229">
        <v>1</v>
      </c>
      <c r="AB636" s="229">
        <v>1</v>
      </c>
      <c r="AC636" s="229">
        <v>1</v>
      </c>
      <c r="AZ636" s="229">
        <v>1</v>
      </c>
      <c r="BA636" s="229">
        <f>IF(AZ636=1,G636,0)</f>
        <v>0</v>
      </c>
      <c r="BB636" s="229">
        <f>IF(AZ636=2,G636,0)</f>
        <v>0</v>
      </c>
      <c r="BC636" s="229">
        <f>IF(AZ636=3,G636,0)</f>
        <v>0</v>
      </c>
      <c r="BD636" s="229">
        <f>IF(AZ636=4,G636,0)</f>
        <v>0</v>
      </c>
      <c r="BE636" s="229">
        <f>IF(AZ636=5,G636,0)</f>
        <v>0</v>
      </c>
      <c r="CA636" s="256">
        <v>1</v>
      </c>
      <c r="CB636" s="256">
        <v>1</v>
      </c>
    </row>
    <row r="637" spans="1:15" ht="12.75">
      <c r="A637" s="265"/>
      <c r="B637" s="269"/>
      <c r="C637" s="354" t="s">
        <v>764</v>
      </c>
      <c r="D637" s="355"/>
      <c r="E637" s="270">
        <v>579.45</v>
      </c>
      <c r="F637" s="271"/>
      <c r="G637" s="272"/>
      <c r="H637" s="273"/>
      <c r="I637" s="267"/>
      <c r="J637" s="274"/>
      <c r="K637" s="267"/>
      <c r="M637" s="268" t="s">
        <v>764</v>
      </c>
      <c r="O637" s="256"/>
    </row>
    <row r="638" spans="1:80" ht="12.75">
      <c r="A638" s="257">
        <v>122</v>
      </c>
      <c r="B638" s="258" t="s">
        <v>765</v>
      </c>
      <c r="C638" s="259" t="s">
        <v>766</v>
      </c>
      <c r="D638" s="260" t="s">
        <v>179</v>
      </c>
      <c r="E638" s="261">
        <v>10.05</v>
      </c>
      <c r="F638" s="261">
        <v>0</v>
      </c>
      <c r="G638" s="262">
        <f>E638*F638</f>
        <v>0</v>
      </c>
      <c r="H638" s="263">
        <v>0.00769</v>
      </c>
      <c r="I638" s="264">
        <f>E638*H638</f>
        <v>0.0772845</v>
      </c>
      <c r="J638" s="263">
        <v>0</v>
      </c>
      <c r="K638" s="264">
        <f>E638*J638</f>
        <v>0</v>
      </c>
      <c r="O638" s="256">
        <v>2</v>
      </c>
      <c r="AA638" s="229">
        <v>1</v>
      </c>
      <c r="AB638" s="229">
        <v>1</v>
      </c>
      <c r="AC638" s="229">
        <v>1</v>
      </c>
      <c r="AZ638" s="229">
        <v>1</v>
      </c>
      <c r="BA638" s="229">
        <f>IF(AZ638=1,G638,0)</f>
        <v>0</v>
      </c>
      <c r="BB638" s="229">
        <f>IF(AZ638=2,G638,0)</f>
        <v>0</v>
      </c>
      <c r="BC638" s="229">
        <f>IF(AZ638=3,G638,0)</f>
        <v>0</v>
      </c>
      <c r="BD638" s="229">
        <f>IF(AZ638=4,G638,0)</f>
        <v>0</v>
      </c>
      <c r="BE638" s="229">
        <f>IF(AZ638=5,G638,0)</f>
        <v>0</v>
      </c>
      <c r="CA638" s="256">
        <v>1</v>
      </c>
      <c r="CB638" s="256">
        <v>1</v>
      </c>
    </row>
    <row r="639" spans="1:15" ht="12.75">
      <c r="A639" s="265"/>
      <c r="B639" s="269"/>
      <c r="C639" s="354" t="s">
        <v>678</v>
      </c>
      <c r="D639" s="355"/>
      <c r="E639" s="270">
        <v>0</v>
      </c>
      <c r="F639" s="271"/>
      <c r="G639" s="272"/>
      <c r="H639" s="273"/>
      <c r="I639" s="267"/>
      <c r="J639" s="274"/>
      <c r="K639" s="267"/>
      <c r="M639" s="268" t="s">
        <v>678</v>
      </c>
      <c r="O639" s="256"/>
    </row>
    <row r="640" spans="1:15" ht="12.75">
      <c r="A640" s="265"/>
      <c r="B640" s="269"/>
      <c r="C640" s="354" t="s">
        <v>767</v>
      </c>
      <c r="D640" s="355"/>
      <c r="E640" s="270">
        <v>3.2</v>
      </c>
      <c r="F640" s="271"/>
      <c r="G640" s="272"/>
      <c r="H640" s="273"/>
      <c r="I640" s="267"/>
      <c r="J640" s="274"/>
      <c r="K640" s="267"/>
      <c r="M640" s="268" t="s">
        <v>767</v>
      </c>
      <c r="O640" s="256"/>
    </row>
    <row r="641" spans="1:15" ht="12.75">
      <c r="A641" s="265"/>
      <c r="B641" s="269"/>
      <c r="C641" s="354" t="s">
        <v>768</v>
      </c>
      <c r="D641" s="355"/>
      <c r="E641" s="270">
        <v>0.7</v>
      </c>
      <c r="F641" s="271"/>
      <c r="G641" s="272"/>
      <c r="H641" s="273"/>
      <c r="I641" s="267"/>
      <c r="J641" s="274"/>
      <c r="K641" s="267"/>
      <c r="M641" s="268" t="s">
        <v>768</v>
      </c>
      <c r="O641" s="256"/>
    </row>
    <row r="642" spans="1:15" ht="12.75">
      <c r="A642" s="265"/>
      <c r="B642" s="269"/>
      <c r="C642" s="354" t="s">
        <v>769</v>
      </c>
      <c r="D642" s="355"/>
      <c r="E642" s="270">
        <v>3</v>
      </c>
      <c r="F642" s="271"/>
      <c r="G642" s="272"/>
      <c r="H642" s="273"/>
      <c r="I642" s="267"/>
      <c r="J642" s="274"/>
      <c r="K642" s="267"/>
      <c r="M642" s="268" t="s">
        <v>769</v>
      </c>
      <c r="O642" s="256"/>
    </row>
    <row r="643" spans="1:15" ht="12.75">
      <c r="A643" s="265"/>
      <c r="B643" s="269"/>
      <c r="C643" s="354" t="s">
        <v>770</v>
      </c>
      <c r="D643" s="355"/>
      <c r="E643" s="270">
        <v>2.2</v>
      </c>
      <c r="F643" s="271"/>
      <c r="G643" s="272"/>
      <c r="H643" s="273"/>
      <c r="I643" s="267"/>
      <c r="J643" s="274"/>
      <c r="K643" s="267"/>
      <c r="M643" s="268" t="s">
        <v>770</v>
      </c>
      <c r="O643" s="256"/>
    </row>
    <row r="644" spans="1:15" ht="12.75">
      <c r="A644" s="265"/>
      <c r="B644" s="269"/>
      <c r="C644" s="354" t="s">
        <v>200</v>
      </c>
      <c r="D644" s="355"/>
      <c r="E644" s="270">
        <v>0</v>
      </c>
      <c r="F644" s="271"/>
      <c r="G644" s="272"/>
      <c r="H644" s="273"/>
      <c r="I644" s="267"/>
      <c r="J644" s="274"/>
      <c r="K644" s="267"/>
      <c r="M644" s="268" t="s">
        <v>200</v>
      </c>
      <c r="O644" s="256"/>
    </row>
    <row r="645" spans="1:15" ht="12.75">
      <c r="A645" s="265"/>
      <c r="B645" s="269"/>
      <c r="C645" s="354" t="s">
        <v>771</v>
      </c>
      <c r="D645" s="355"/>
      <c r="E645" s="270">
        <v>0.5</v>
      </c>
      <c r="F645" s="271"/>
      <c r="G645" s="272"/>
      <c r="H645" s="273"/>
      <c r="I645" s="267"/>
      <c r="J645" s="274"/>
      <c r="K645" s="267"/>
      <c r="M645" s="268" t="s">
        <v>771</v>
      </c>
      <c r="O645" s="256"/>
    </row>
    <row r="646" spans="1:15" ht="12.75">
      <c r="A646" s="265"/>
      <c r="B646" s="269"/>
      <c r="C646" s="354" t="s">
        <v>772</v>
      </c>
      <c r="D646" s="355"/>
      <c r="E646" s="270">
        <v>0.45</v>
      </c>
      <c r="F646" s="271"/>
      <c r="G646" s="272"/>
      <c r="H646" s="273"/>
      <c r="I646" s="267"/>
      <c r="J646" s="274"/>
      <c r="K646" s="267"/>
      <c r="M646" s="268" t="s">
        <v>772</v>
      </c>
      <c r="O646" s="256"/>
    </row>
    <row r="647" spans="1:80" ht="12.75">
      <c r="A647" s="257">
        <v>123</v>
      </c>
      <c r="B647" s="258" t="s">
        <v>773</v>
      </c>
      <c r="C647" s="259" t="s">
        <v>774</v>
      </c>
      <c r="D647" s="260" t="s">
        <v>179</v>
      </c>
      <c r="E647" s="261">
        <v>15.2</v>
      </c>
      <c r="F647" s="261">
        <v>0</v>
      </c>
      <c r="G647" s="262">
        <f>E647*F647</f>
        <v>0</v>
      </c>
      <c r="H647" s="263">
        <v>0.04289</v>
      </c>
      <c r="I647" s="264">
        <f>E647*H647</f>
        <v>0.651928</v>
      </c>
      <c r="J647" s="263">
        <v>0</v>
      </c>
      <c r="K647" s="264">
        <f>E647*J647</f>
        <v>0</v>
      </c>
      <c r="O647" s="256">
        <v>2</v>
      </c>
      <c r="AA647" s="229">
        <v>1</v>
      </c>
      <c r="AB647" s="229">
        <v>1</v>
      </c>
      <c r="AC647" s="229">
        <v>1</v>
      </c>
      <c r="AZ647" s="229">
        <v>1</v>
      </c>
      <c r="BA647" s="229">
        <f>IF(AZ647=1,G647,0)</f>
        <v>0</v>
      </c>
      <c r="BB647" s="229">
        <f>IF(AZ647=2,G647,0)</f>
        <v>0</v>
      </c>
      <c r="BC647" s="229">
        <f>IF(AZ647=3,G647,0)</f>
        <v>0</v>
      </c>
      <c r="BD647" s="229">
        <f>IF(AZ647=4,G647,0)</f>
        <v>0</v>
      </c>
      <c r="BE647" s="229">
        <f>IF(AZ647=5,G647,0)</f>
        <v>0</v>
      </c>
      <c r="CA647" s="256">
        <v>1</v>
      </c>
      <c r="CB647" s="256">
        <v>1</v>
      </c>
    </row>
    <row r="648" spans="1:15" ht="12.75">
      <c r="A648" s="265"/>
      <c r="B648" s="269"/>
      <c r="C648" s="354" t="s">
        <v>775</v>
      </c>
      <c r="D648" s="355"/>
      <c r="E648" s="270">
        <v>15.2</v>
      </c>
      <c r="F648" s="271"/>
      <c r="G648" s="272"/>
      <c r="H648" s="273"/>
      <c r="I648" s="267"/>
      <c r="J648" s="274"/>
      <c r="K648" s="267"/>
      <c r="M648" s="268" t="s">
        <v>775</v>
      </c>
      <c r="O648" s="256"/>
    </row>
    <row r="649" spans="1:80" ht="12.75">
      <c r="A649" s="257">
        <v>124</v>
      </c>
      <c r="B649" s="258" t="s">
        <v>776</v>
      </c>
      <c r="C649" s="259" t="s">
        <v>777</v>
      </c>
      <c r="D649" s="260" t="s">
        <v>195</v>
      </c>
      <c r="E649" s="261">
        <v>7</v>
      </c>
      <c r="F649" s="261">
        <v>0</v>
      </c>
      <c r="G649" s="262">
        <f>E649*F649</f>
        <v>0</v>
      </c>
      <c r="H649" s="263">
        <v>0.01442</v>
      </c>
      <c r="I649" s="264">
        <f>E649*H649</f>
        <v>0.10094</v>
      </c>
      <c r="J649" s="263">
        <v>0</v>
      </c>
      <c r="K649" s="264">
        <f>E649*J649</f>
        <v>0</v>
      </c>
      <c r="O649" s="256">
        <v>2</v>
      </c>
      <c r="AA649" s="229">
        <v>1</v>
      </c>
      <c r="AB649" s="229">
        <v>1</v>
      </c>
      <c r="AC649" s="229">
        <v>1</v>
      </c>
      <c r="AZ649" s="229">
        <v>1</v>
      </c>
      <c r="BA649" s="229">
        <f>IF(AZ649=1,G649,0)</f>
        <v>0</v>
      </c>
      <c r="BB649" s="229">
        <f>IF(AZ649=2,G649,0)</f>
        <v>0</v>
      </c>
      <c r="BC649" s="229">
        <f>IF(AZ649=3,G649,0)</f>
        <v>0</v>
      </c>
      <c r="BD649" s="229">
        <f>IF(AZ649=4,G649,0)</f>
        <v>0</v>
      </c>
      <c r="BE649" s="229">
        <f>IF(AZ649=5,G649,0)</f>
        <v>0</v>
      </c>
      <c r="CA649" s="256">
        <v>1</v>
      </c>
      <c r="CB649" s="256">
        <v>1</v>
      </c>
    </row>
    <row r="650" spans="1:15" ht="12.75">
      <c r="A650" s="265"/>
      <c r="B650" s="269"/>
      <c r="C650" s="354" t="s">
        <v>778</v>
      </c>
      <c r="D650" s="355"/>
      <c r="E650" s="270">
        <v>5</v>
      </c>
      <c r="F650" s="271"/>
      <c r="G650" s="272"/>
      <c r="H650" s="273"/>
      <c r="I650" s="267"/>
      <c r="J650" s="274"/>
      <c r="K650" s="267"/>
      <c r="M650" s="268" t="s">
        <v>778</v>
      </c>
      <c r="O650" s="256"/>
    </row>
    <row r="651" spans="1:15" ht="12.75">
      <c r="A651" s="265"/>
      <c r="B651" s="269"/>
      <c r="C651" s="354" t="s">
        <v>110</v>
      </c>
      <c r="D651" s="355"/>
      <c r="E651" s="270">
        <v>0</v>
      </c>
      <c r="F651" s="271"/>
      <c r="G651" s="272"/>
      <c r="H651" s="273"/>
      <c r="I651" s="267"/>
      <c r="J651" s="274"/>
      <c r="K651" s="267"/>
      <c r="M651" s="268">
        <v>0</v>
      </c>
      <c r="O651" s="256"/>
    </row>
    <row r="652" spans="1:15" ht="12.75">
      <c r="A652" s="265"/>
      <c r="B652" s="269"/>
      <c r="C652" s="354" t="s">
        <v>779</v>
      </c>
      <c r="D652" s="355"/>
      <c r="E652" s="270">
        <v>2</v>
      </c>
      <c r="F652" s="271"/>
      <c r="G652" s="272"/>
      <c r="H652" s="273"/>
      <c r="I652" s="267"/>
      <c r="J652" s="274"/>
      <c r="K652" s="267"/>
      <c r="M652" s="268" t="s">
        <v>779</v>
      </c>
      <c r="O652" s="256"/>
    </row>
    <row r="653" spans="1:80" ht="12.75">
      <c r="A653" s="257">
        <v>125</v>
      </c>
      <c r="B653" s="258" t="s">
        <v>780</v>
      </c>
      <c r="C653" s="259" t="s">
        <v>781</v>
      </c>
      <c r="D653" s="260" t="s">
        <v>179</v>
      </c>
      <c r="E653" s="261">
        <v>6.4</v>
      </c>
      <c r="F653" s="261">
        <v>0</v>
      </c>
      <c r="G653" s="262">
        <f>E653*F653</f>
        <v>0</v>
      </c>
      <c r="H653" s="263">
        <v>0.01404</v>
      </c>
      <c r="I653" s="264">
        <f>E653*H653</f>
        <v>0.089856</v>
      </c>
      <c r="J653" s="263">
        <v>0</v>
      </c>
      <c r="K653" s="264">
        <f>E653*J653</f>
        <v>0</v>
      </c>
      <c r="O653" s="256">
        <v>2</v>
      </c>
      <c r="AA653" s="229">
        <v>1</v>
      </c>
      <c r="AB653" s="229">
        <v>1</v>
      </c>
      <c r="AC653" s="229">
        <v>1</v>
      </c>
      <c r="AZ653" s="229">
        <v>1</v>
      </c>
      <c r="BA653" s="229">
        <f>IF(AZ653=1,G653,0)</f>
        <v>0</v>
      </c>
      <c r="BB653" s="229">
        <f>IF(AZ653=2,G653,0)</f>
        <v>0</v>
      </c>
      <c r="BC653" s="229">
        <f>IF(AZ653=3,G653,0)</f>
        <v>0</v>
      </c>
      <c r="BD653" s="229">
        <f>IF(AZ653=4,G653,0)</f>
        <v>0</v>
      </c>
      <c r="BE653" s="229">
        <f>IF(AZ653=5,G653,0)</f>
        <v>0</v>
      </c>
      <c r="CA653" s="256">
        <v>1</v>
      </c>
      <c r="CB653" s="256">
        <v>1</v>
      </c>
    </row>
    <row r="654" spans="1:15" ht="12.75">
      <c r="A654" s="265"/>
      <c r="B654" s="269"/>
      <c r="C654" s="354" t="s">
        <v>782</v>
      </c>
      <c r="D654" s="355"/>
      <c r="E654" s="270">
        <v>6.4</v>
      </c>
      <c r="F654" s="271"/>
      <c r="G654" s="272"/>
      <c r="H654" s="273"/>
      <c r="I654" s="267"/>
      <c r="J654" s="274"/>
      <c r="K654" s="267"/>
      <c r="M654" s="268" t="s">
        <v>782</v>
      </c>
      <c r="O654" s="256"/>
    </row>
    <row r="655" spans="1:80" ht="12.75">
      <c r="A655" s="257">
        <v>126</v>
      </c>
      <c r="B655" s="258" t="s">
        <v>783</v>
      </c>
      <c r="C655" s="259" t="s">
        <v>784</v>
      </c>
      <c r="D655" s="260" t="s">
        <v>195</v>
      </c>
      <c r="E655" s="261">
        <v>6</v>
      </c>
      <c r="F655" s="261">
        <v>0</v>
      </c>
      <c r="G655" s="262">
        <f>E655*F655</f>
        <v>0</v>
      </c>
      <c r="H655" s="263">
        <v>0.0234</v>
      </c>
      <c r="I655" s="264">
        <f>E655*H655</f>
        <v>0.1404</v>
      </c>
      <c r="J655" s="263">
        <v>0</v>
      </c>
      <c r="K655" s="264">
        <f>E655*J655</f>
        <v>0</v>
      </c>
      <c r="O655" s="256">
        <v>2</v>
      </c>
      <c r="AA655" s="229">
        <v>1</v>
      </c>
      <c r="AB655" s="229">
        <v>1</v>
      </c>
      <c r="AC655" s="229">
        <v>1</v>
      </c>
      <c r="AZ655" s="229">
        <v>1</v>
      </c>
      <c r="BA655" s="229">
        <f>IF(AZ655=1,G655,0)</f>
        <v>0</v>
      </c>
      <c r="BB655" s="229">
        <f>IF(AZ655=2,G655,0)</f>
        <v>0</v>
      </c>
      <c r="BC655" s="229">
        <f>IF(AZ655=3,G655,0)</f>
        <v>0</v>
      </c>
      <c r="BD655" s="229">
        <f>IF(AZ655=4,G655,0)</f>
        <v>0</v>
      </c>
      <c r="BE655" s="229">
        <f>IF(AZ655=5,G655,0)</f>
        <v>0</v>
      </c>
      <c r="CA655" s="256">
        <v>1</v>
      </c>
      <c r="CB655" s="256">
        <v>1</v>
      </c>
    </row>
    <row r="656" spans="1:15" ht="12.75">
      <c r="A656" s="265"/>
      <c r="B656" s="269"/>
      <c r="C656" s="354" t="s">
        <v>785</v>
      </c>
      <c r="D656" s="355"/>
      <c r="E656" s="270">
        <v>6</v>
      </c>
      <c r="F656" s="271"/>
      <c r="G656" s="272"/>
      <c r="H656" s="273"/>
      <c r="I656" s="267"/>
      <c r="J656" s="274"/>
      <c r="K656" s="267"/>
      <c r="M656" s="268" t="s">
        <v>785</v>
      </c>
      <c r="O656" s="256"/>
    </row>
    <row r="657" spans="1:80" ht="12.75">
      <c r="A657" s="257">
        <v>127</v>
      </c>
      <c r="B657" s="258" t="s">
        <v>786</v>
      </c>
      <c r="C657" s="259" t="s">
        <v>787</v>
      </c>
      <c r="D657" s="260" t="s">
        <v>195</v>
      </c>
      <c r="E657" s="261">
        <v>2</v>
      </c>
      <c r="F657" s="261">
        <v>0</v>
      </c>
      <c r="G657" s="262">
        <f>E657*F657</f>
        <v>0</v>
      </c>
      <c r="H657" s="263">
        <v>0</v>
      </c>
      <c r="I657" s="264">
        <f>E657*H657</f>
        <v>0</v>
      </c>
      <c r="J657" s="263">
        <v>0</v>
      </c>
      <c r="K657" s="264">
        <f>E657*J657</f>
        <v>0</v>
      </c>
      <c r="O657" s="256">
        <v>2</v>
      </c>
      <c r="AA657" s="229">
        <v>1</v>
      </c>
      <c r="AB657" s="229">
        <v>1</v>
      </c>
      <c r="AC657" s="229">
        <v>1</v>
      </c>
      <c r="AZ657" s="229">
        <v>1</v>
      </c>
      <c r="BA657" s="229">
        <f>IF(AZ657=1,G657,0)</f>
        <v>0</v>
      </c>
      <c r="BB657" s="229">
        <f>IF(AZ657=2,G657,0)</f>
        <v>0</v>
      </c>
      <c r="BC657" s="229">
        <f>IF(AZ657=3,G657,0)</f>
        <v>0</v>
      </c>
      <c r="BD657" s="229">
        <f>IF(AZ657=4,G657,0)</f>
        <v>0</v>
      </c>
      <c r="BE657" s="229">
        <f>IF(AZ657=5,G657,0)</f>
        <v>0</v>
      </c>
      <c r="CA657" s="256">
        <v>1</v>
      </c>
      <c r="CB657" s="256">
        <v>1</v>
      </c>
    </row>
    <row r="658" spans="1:15" ht="12.75">
      <c r="A658" s="265"/>
      <c r="B658" s="269"/>
      <c r="C658" s="354" t="s">
        <v>788</v>
      </c>
      <c r="D658" s="355"/>
      <c r="E658" s="270">
        <v>2</v>
      </c>
      <c r="F658" s="271"/>
      <c r="G658" s="272"/>
      <c r="H658" s="273"/>
      <c r="I658" s="267"/>
      <c r="J658" s="274"/>
      <c r="K658" s="267"/>
      <c r="M658" s="268" t="s">
        <v>788</v>
      </c>
      <c r="O658" s="256"/>
    </row>
    <row r="659" spans="1:80" ht="12.75">
      <c r="A659" s="257">
        <v>128</v>
      </c>
      <c r="B659" s="258" t="s">
        <v>789</v>
      </c>
      <c r="C659" s="259" t="s">
        <v>790</v>
      </c>
      <c r="D659" s="260" t="s">
        <v>179</v>
      </c>
      <c r="E659" s="261">
        <v>4</v>
      </c>
      <c r="F659" s="261">
        <v>0</v>
      </c>
      <c r="G659" s="262">
        <f>E659*F659</f>
        <v>0</v>
      </c>
      <c r="H659" s="263">
        <v>0.00578</v>
      </c>
      <c r="I659" s="264">
        <f>E659*H659</f>
        <v>0.02312</v>
      </c>
      <c r="J659" s="263">
        <v>0</v>
      </c>
      <c r="K659" s="264">
        <f>E659*J659</f>
        <v>0</v>
      </c>
      <c r="O659" s="256">
        <v>2</v>
      </c>
      <c r="AA659" s="229">
        <v>1</v>
      </c>
      <c r="AB659" s="229">
        <v>1</v>
      </c>
      <c r="AC659" s="229">
        <v>1</v>
      </c>
      <c r="AZ659" s="229">
        <v>1</v>
      </c>
      <c r="BA659" s="229">
        <f>IF(AZ659=1,G659,0)</f>
        <v>0</v>
      </c>
      <c r="BB659" s="229">
        <f>IF(AZ659=2,G659,0)</f>
        <v>0</v>
      </c>
      <c r="BC659" s="229">
        <f>IF(AZ659=3,G659,0)</f>
        <v>0</v>
      </c>
      <c r="BD659" s="229">
        <f>IF(AZ659=4,G659,0)</f>
        <v>0</v>
      </c>
      <c r="BE659" s="229">
        <f>IF(AZ659=5,G659,0)</f>
        <v>0</v>
      </c>
      <c r="CA659" s="256">
        <v>1</v>
      </c>
      <c r="CB659" s="256">
        <v>1</v>
      </c>
    </row>
    <row r="660" spans="1:15" ht="12.75">
      <c r="A660" s="265"/>
      <c r="B660" s="269"/>
      <c r="C660" s="354" t="s">
        <v>791</v>
      </c>
      <c r="D660" s="355"/>
      <c r="E660" s="270">
        <v>4</v>
      </c>
      <c r="F660" s="271"/>
      <c r="G660" s="272"/>
      <c r="H660" s="273"/>
      <c r="I660" s="267"/>
      <c r="J660" s="274"/>
      <c r="K660" s="267"/>
      <c r="M660" s="268" t="s">
        <v>791</v>
      </c>
      <c r="O660" s="256"/>
    </row>
    <row r="661" spans="1:80" ht="12.75">
      <c r="A661" s="257">
        <v>129</v>
      </c>
      <c r="B661" s="258" t="s">
        <v>792</v>
      </c>
      <c r="C661" s="259" t="s">
        <v>793</v>
      </c>
      <c r="D661" s="260" t="s">
        <v>794</v>
      </c>
      <c r="E661" s="261">
        <v>99.5</v>
      </c>
      <c r="F661" s="261">
        <v>0</v>
      </c>
      <c r="G661" s="262">
        <f>E661*F661</f>
        <v>0</v>
      </c>
      <c r="H661" s="263">
        <v>0</v>
      </c>
      <c r="I661" s="264">
        <f>E661*H661</f>
        <v>0</v>
      </c>
      <c r="J661" s="263"/>
      <c r="K661" s="264">
        <f>E661*J661</f>
        <v>0</v>
      </c>
      <c r="O661" s="256">
        <v>2</v>
      </c>
      <c r="AA661" s="229">
        <v>12</v>
      </c>
      <c r="AB661" s="229">
        <v>0</v>
      </c>
      <c r="AC661" s="229">
        <v>290</v>
      </c>
      <c r="AZ661" s="229">
        <v>1</v>
      </c>
      <c r="BA661" s="229">
        <f>IF(AZ661=1,G661,0)</f>
        <v>0</v>
      </c>
      <c r="BB661" s="229">
        <f>IF(AZ661=2,G661,0)</f>
        <v>0</v>
      </c>
      <c r="BC661" s="229">
        <f>IF(AZ661=3,G661,0)</f>
        <v>0</v>
      </c>
      <c r="BD661" s="229">
        <f>IF(AZ661=4,G661,0)</f>
        <v>0</v>
      </c>
      <c r="BE661" s="229">
        <f>IF(AZ661=5,G661,0)</f>
        <v>0</v>
      </c>
      <c r="CA661" s="256">
        <v>12</v>
      </c>
      <c r="CB661" s="256">
        <v>0</v>
      </c>
    </row>
    <row r="662" spans="1:15" ht="12.75">
      <c r="A662" s="265"/>
      <c r="B662" s="266"/>
      <c r="C662" s="346" t="s">
        <v>795</v>
      </c>
      <c r="D662" s="347"/>
      <c r="E662" s="347"/>
      <c r="F662" s="347"/>
      <c r="G662" s="348"/>
      <c r="I662" s="267"/>
      <c r="K662" s="267"/>
      <c r="L662" s="268" t="s">
        <v>795</v>
      </c>
      <c r="O662" s="256">
        <v>3</v>
      </c>
    </row>
    <row r="663" spans="1:15" ht="12.75">
      <c r="A663" s="265"/>
      <c r="B663" s="269"/>
      <c r="C663" s="354" t="s">
        <v>796</v>
      </c>
      <c r="D663" s="355"/>
      <c r="E663" s="270">
        <v>0</v>
      </c>
      <c r="F663" s="271"/>
      <c r="G663" s="272"/>
      <c r="H663" s="273"/>
      <c r="I663" s="267"/>
      <c r="J663" s="274"/>
      <c r="K663" s="267"/>
      <c r="M663" s="268" t="s">
        <v>796</v>
      </c>
      <c r="O663" s="256"/>
    </row>
    <row r="664" spans="1:15" ht="12.75">
      <c r="A664" s="265"/>
      <c r="B664" s="269"/>
      <c r="C664" s="354" t="s">
        <v>797</v>
      </c>
      <c r="D664" s="355"/>
      <c r="E664" s="270">
        <v>0</v>
      </c>
      <c r="F664" s="271"/>
      <c r="G664" s="272"/>
      <c r="H664" s="273"/>
      <c r="I664" s="267"/>
      <c r="J664" s="274"/>
      <c r="K664" s="267"/>
      <c r="M664" s="268" t="s">
        <v>797</v>
      </c>
      <c r="O664" s="256"/>
    </row>
    <row r="665" spans="1:15" ht="12.75">
      <c r="A665" s="265"/>
      <c r="B665" s="269"/>
      <c r="C665" s="354" t="s">
        <v>798</v>
      </c>
      <c r="D665" s="355"/>
      <c r="E665" s="270">
        <v>72.468</v>
      </c>
      <c r="F665" s="271"/>
      <c r="G665" s="272"/>
      <c r="H665" s="273"/>
      <c r="I665" s="267"/>
      <c r="J665" s="274"/>
      <c r="K665" s="267"/>
      <c r="M665" s="268" t="s">
        <v>798</v>
      </c>
      <c r="O665" s="256"/>
    </row>
    <row r="666" spans="1:15" ht="12.75">
      <c r="A666" s="265"/>
      <c r="B666" s="269"/>
      <c r="C666" s="354" t="s">
        <v>799</v>
      </c>
      <c r="D666" s="355"/>
      <c r="E666" s="270">
        <v>27.032</v>
      </c>
      <c r="F666" s="271"/>
      <c r="G666" s="272"/>
      <c r="H666" s="273"/>
      <c r="I666" s="267"/>
      <c r="J666" s="274"/>
      <c r="K666" s="267"/>
      <c r="M666" s="268" t="s">
        <v>799</v>
      </c>
      <c r="O666" s="256"/>
    </row>
    <row r="667" spans="1:80" ht="12.75">
      <c r="A667" s="257">
        <v>130</v>
      </c>
      <c r="B667" s="258" t="s">
        <v>800</v>
      </c>
      <c r="C667" s="259" t="s">
        <v>801</v>
      </c>
      <c r="D667" s="260" t="s">
        <v>195</v>
      </c>
      <c r="E667" s="261">
        <v>7</v>
      </c>
      <c r="F667" s="261">
        <v>0</v>
      </c>
      <c r="G667" s="262">
        <f>E667*F667</f>
        <v>0</v>
      </c>
      <c r="H667" s="263">
        <v>0.0002</v>
      </c>
      <c r="I667" s="264">
        <f>E667*H667</f>
        <v>0.0014</v>
      </c>
      <c r="J667" s="263"/>
      <c r="K667" s="264">
        <f>E667*J667</f>
        <v>0</v>
      </c>
      <c r="O667" s="256">
        <v>2</v>
      </c>
      <c r="AA667" s="229">
        <v>3</v>
      </c>
      <c r="AB667" s="229">
        <v>1</v>
      </c>
      <c r="AC667" s="229">
        <v>42972740</v>
      </c>
      <c r="AZ667" s="229">
        <v>1</v>
      </c>
      <c r="BA667" s="229">
        <f>IF(AZ667=1,G667,0)</f>
        <v>0</v>
      </c>
      <c r="BB667" s="229">
        <f>IF(AZ667=2,G667,0)</f>
        <v>0</v>
      </c>
      <c r="BC667" s="229">
        <f>IF(AZ667=3,G667,0)</f>
        <v>0</v>
      </c>
      <c r="BD667" s="229">
        <f>IF(AZ667=4,G667,0)</f>
        <v>0</v>
      </c>
      <c r="BE667" s="229">
        <f>IF(AZ667=5,G667,0)</f>
        <v>0</v>
      </c>
      <c r="CA667" s="256">
        <v>3</v>
      </c>
      <c r="CB667" s="256">
        <v>1</v>
      </c>
    </row>
    <row r="668" spans="1:15" ht="12.75">
      <c r="A668" s="265"/>
      <c r="B668" s="269"/>
      <c r="C668" s="354" t="s">
        <v>778</v>
      </c>
      <c r="D668" s="355"/>
      <c r="E668" s="270">
        <v>5</v>
      </c>
      <c r="F668" s="271"/>
      <c r="G668" s="272"/>
      <c r="H668" s="273"/>
      <c r="I668" s="267"/>
      <c r="J668" s="274"/>
      <c r="K668" s="267"/>
      <c r="M668" s="268" t="s">
        <v>778</v>
      </c>
      <c r="O668" s="256"/>
    </row>
    <row r="669" spans="1:15" ht="12.75">
      <c r="A669" s="265"/>
      <c r="B669" s="269"/>
      <c r="C669" s="354" t="s">
        <v>779</v>
      </c>
      <c r="D669" s="355"/>
      <c r="E669" s="270">
        <v>2</v>
      </c>
      <c r="F669" s="271"/>
      <c r="G669" s="272"/>
      <c r="H669" s="273"/>
      <c r="I669" s="267"/>
      <c r="J669" s="274"/>
      <c r="K669" s="267"/>
      <c r="M669" s="268" t="s">
        <v>779</v>
      </c>
      <c r="O669" s="256"/>
    </row>
    <row r="670" spans="1:80" ht="12.75">
      <c r="A670" s="257">
        <v>131</v>
      </c>
      <c r="B670" s="258" t="s">
        <v>802</v>
      </c>
      <c r="C670" s="259" t="s">
        <v>803</v>
      </c>
      <c r="D670" s="260" t="s">
        <v>794</v>
      </c>
      <c r="E670" s="261">
        <v>104.12</v>
      </c>
      <c r="F670" s="261">
        <v>0</v>
      </c>
      <c r="G670" s="262">
        <f>E670*F670</f>
        <v>0</v>
      </c>
      <c r="H670" s="263">
        <v>0.001</v>
      </c>
      <c r="I670" s="264">
        <f>E670*H670</f>
        <v>0.10412</v>
      </c>
      <c r="J670" s="263"/>
      <c r="K670" s="264">
        <f>E670*J670</f>
        <v>0</v>
      </c>
      <c r="O670" s="256">
        <v>2</v>
      </c>
      <c r="AA670" s="229">
        <v>3</v>
      </c>
      <c r="AB670" s="229">
        <v>1</v>
      </c>
      <c r="AC670" s="229" t="s">
        <v>802</v>
      </c>
      <c r="AZ670" s="229">
        <v>1</v>
      </c>
      <c r="BA670" s="229">
        <f>IF(AZ670=1,G670,0)</f>
        <v>0</v>
      </c>
      <c r="BB670" s="229">
        <f>IF(AZ670=2,G670,0)</f>
        <v>0</v>
      </c>
      <c r="BC670" s="229">
        <f>IF(AZ670=3,G670,0)</f>
        <v>0</v>
      </c>
      <c r="BD670" s="229">
        <f>IF(AZ670=4,G670,0)</f>
        <v>0</v>
      </c>
      <c r="BE670" s="229">
        <f>IF(AZ670=5,G670,0)</f>
        <v>0</v>
      </c>
      <c r="CA670" s="256">
        <v>3</v>
      </c>
      <c r="CB670" s="256">
        <v>1</v>
      </c>
    </row>
    <row r="671" spans="1:15" ht="12.75">
      <c r="A671" s="265"/>
      <c r="B671" s="269"/>
      <c r="C671" s="354" t="s">
        <v>804</v>
      </c>
      <c r="D671" s="355"/>
      <c r="E671" s="270">
        <v>4.62</v>
      </c>
      <c r="F671" s="271"/>
      <c r="G671" s="272"/>
      <c r="H671" s="273"/>
      <c r="I671" s="267"/>
      <c r="J671" s="274"/>
      <c r="K671" s="267"/>
      <c r="M671" s="268" t="s">
        <v>804</v>
      </c>
      <c r="O671" s="256"/>
    </row>
    <row r="672" spans="1:15" ht="12.75">
      <c r="A672" s="265"/>
      <c r="B672" s="269"/>
      <c r="C672" s="354" t="s">
        <v>798</v>
      </c>
      <c r="D672" s="355"/>
      <c r="E672" s="270">
        <v>72.468</v>
      </c>
      <c r="F672" s="271"/>
      <c r="G672" s="272"/>
      <c r="H672" s="273"/>
      <c r="I672" s="267"/>
      <c r="J672" s="274"/>
      <c r="K672" s="267"/>
      <c r="M672" s="268" t="s">
        <v>798</v>
      </c>
      <c r="O672" s="256"/>
    </row>
    <row r="673" spans="1:15" ht="12.75">
      <c r="A673" s="265"/>
      <c r="B673" s="269"/>
      <c r="C673" s="354" t="s">
        <v>799</v>
      </c>
      <c r="D673" s="355"/>
      <c r="E673" s="270">
        <v>27.032</v>
      </c>
      <c r="F673" s="271"/>
      <c r="G673" s="272"/>
      <c r="H673" s="273"/>
      <c r="I673" s="267"/>
      <c r="J673" s="274"/>
      <c r="K673" s="267"/>
      <c r="M673" s="268" t="s">
        <v>799</v>
      </c>
      <c r="O673" s="256"/>
    </row>
    <row r="674" spans="1:57" ht="12.75">
      <c r="A674" s="275"/>
      <c r="B674" s="276" t="s">
        <v>101</v>
      </c>
      <c r="C674" s="277" t="s">
        <v>761</v>
      </c>
      <c r="D674" s="278"/>
      <c r="E674" s="279"/>
      <c r="F674" s="280"/>
      <c r="G674" s="281">
        <f>SUM(G635:G673)</f>
        <v>0</v>
      </c>
      <c r="H674" s="282"/>
      <c r="I674" s="283">
        <f>SUM(I635:I673)</f>
        <v>1.2122265</v>
      </c>
      <c r="J674" s="282"/>
      <c r="K674" s="283">
        <f>SUM(K635:K673)</f>
        <v>0</v>
      </c>
      <c r="O674" s="256">
        <v>4</v>
      </c>
      <c r="BA674" s="284">
        <f>SUM(BA635:BA673)</f>
        <v>0</v>
      </c>
      <c r="BB674" s="284">
        <f>SUM(BB635:BB673)</f>
        <v>0</v>
      </c>
      <c r="BC674" s="284">
        <f>SUM(BC635:BC673)</f>
        <v>0</v>
      </c>
      <c r="BD674" s="284">
        <f>SUM(BD635:BD673)</f>
        <v>0</v>
      </c>
      <c r="BE674" s="284">
        <f>SUM(BE635:BE673)</f>
        <v>0</v>
      </c>
    </row>
    <row r="675" spans="1:15" ht="12.75">
      <c r="A675" s="246" t="s">
        <v>97</v>
      </c>
      <c r="B675" s="247" t="s">
        <v>805</v>
      </c>
      <c r="C675" s="248" t="s">
        <v>806</v>
      </c>
      <c r="D675" s="249"/>
      <c r="E675" s="250"/>
      <c r="F675" s="250"/>
      <c r="G675" s="251"/>
      <c r="H675" s="252"/>
      <c r="I675" s="253"/>
      <c r="J675" s="254"/>
      <c r="K675" s="255"/>
      <c r="O675" s="256">
        <v>1</v>
      </c>
    </row>
    <row r="676" spans="1:80" ht="12.75">
      <c r="A676" s="257">
        <v>132</v>
      </c>
      <c r="B676" s="258" t="s">
        <v>808</v>
      </c>
      <c r="C676" s="259" t="s">
        <v>809</v>
      </c>
      <c r="D676" s="260" t="s">
        <v>137</v>
      </c>
      <c r="E676" s="261">
        <v>23.755</v>
      </c>
      <c r="F676" s="261">
        <v>0</v>
      </c>
      <c r="G676" s="262">
        <f>E676*F676</f>
        <v>0</v>
      </c>
      <c r="H676" s="263">
        <v>0.00067</v>
      </c>
      <c r="I676" s="264">
        <f>E676*H676</f>
        <v>0.01591585</v>
      </c>
      <c r="J676" s="263">
        <v>-0.131</v>
      </c>
      <c r="K676" s="264">
        <f>E676*J676</f>
        <v>-3.111905</v>
      </c>
      <c r="O676" s="256">
        <v>2</v>
      </c>
      <c r="AA676" s="229">
        <v>1</v>
      </c>
      <c r="AB676" s="229">
        <v>1</v>
      </c>
      <c r="AC676" s="229">
        <v>1</v>
      </c>
      <c r="AZ676" s="229">
        <v>1</v>
      </c>
      <c r="BA676" s="229">
        <f>IF(AZ676=1,G676,0)</f>
        <v>0</v>
      </c>
      <c r="BB676" s="229">
        <f>IF(AZ676=2,G676,0)</f>
        <v>0</v>
      </c>
      <c r="BC676" s="229">
        <f>IF(AZ676=3,G676,0)</f>
        <v>0</v>
      </c>
      <c r="BD676" s="229">
        <f>IF(AZ676=4,G676,0)</f>
        <v>0</v>
      </c>
      <c r="BE676" s="229">
        <f>IF(AZ676=5,G676,0)</f>
        <v>0</v>
      </c>
      <c r="CA676" s="256">
        <v>1</v>
      </c>
      <c r="CB676" s="256">
        <v>1</v>
      </c>
    </row>
    <row r="677" spans="1:15" ht="12.75">
      <c r="A677" s="265"/>
      <c r="B677" s="269"/>
      <c r="C677" s="354" t="s">
        <v>157</v>
      </c>
      <c r="D677" s="355"/>
      <c r="E677" s="270">
        <v>0</v>
      </c>
      <c r="F677" s="271"/>
      <c r="G677" s="272"/>
      <c r="H677" s="273"/>
      <c r="I677" s="267"/>
      <c r="J677" s="274"/>
      <c r="K677" s="267"/>
      <c r="M677" s="268" t="s">
        <v>157</v>
      </c>
      <c r="O677" s="256"/>
    </row>
    <row r="678" spans="1:15" ht="12.75">
      <c r="A678" s="265"/>
      <c r="B678" s="269"/>
      <c r="C678" s="354" t="s">
        <v>810</v>
      </c>
      <c r="D678" s="355"/>
      <c r="E678" s="270">
        <v>1.755</v>
      </c>
      <c r="F678" s="271"/>
      <c r="G678" s="272"/>
      <c r="H678" s="273"/>
      <c r="I678" s="267"/>
      <c r="J678" s="274"/>
      <c r="K678" s="267"/>
      <c r="M678" s="268" t="s">
        <v>810</v>
      </c>
      <c r="O678" s="256"/>
    </row>
    <row r="679" spans="1:15" ht="12.75">
      <c r="A679" s="265"/>
      <c r="B679" s="269"/>
      <c r="C679" s="354" t="s">
        <v>811</v>
      </c>
      <c r="D679" s="355"/>
      <c r="E679" s="270">
        <v>22</v>
      </c>
      <c r="F679" s="271"/>
      <c r="G679" s="272"/>
      <c r="H679" s="273"/>
      <c r="I679" s="267"/>
      <c r="J679" s="274"/>
      <c r="K679" s="267"/>
      <c r="M679" s="268" t="s">
        <v>811</v>
      </c>
      <c r="O679" s="256"/>
    </row>
    <row r="680" spans="1:80" ht="12.75">
      <c r="A680" s="257">
        <v>133</v>
      </c>
      <c r="B680" s="258" t="s">
        <v>812</v>
      </c>
      <c r="C680" s="259" t="s">
        <v>813</v>
      </c>
      <c r="D680" s="260" t="s">
        <v>137</v>
      </c>
      <c r="E680" s="261">
        <v>56.7525</v>
      </c>
      <c r="F680" s="261">
        <v>0</v>
      </c>
      <c r="G680" s="262">
        <f>E680*F680</f>
        <v>0</v>
      </c>
      <c r="H680" s="263">
        <v>0.00067</v>
      </c>
      <c r="I680" s="264">
        <f>E680*H680</f>
        <v>0.038024175</v>
      </c>
      <c r="J680" s="263">
        <v>-0.261</v>
      </c>
      <c r="K680" s="264">
        <f>E680*J680</f>
        <v>-14.8124025</v>
      </c>
      <c r="O680" s="256">
        <v>2</v>
      </c>
      <c r="AA680" s="229">
        <v>1</v>
      </c>
      <c r="AB680" s="229">
        <v>1</v>
      </c>
      <c r="AC680" s="229">
        <v>1</v>
      </c>
      <c r="AZ680" s="229">
        <v>1</v>
      </c>
      <c r="BA680" s="229">
        <f>IF(AZ680=1,G680,0)</f>
        <v>0</v>
      </c>
      <c r="BB680" s="229">
        <f>IF(AZ680=2,G680,0)</f>
        <v>0</v>
      </c>
      <c r="BC680" s="229">
        <f>IF(AZ680=3,G680,0)</f>
        <v>0</v>
      </c>
      <c r="BD680" s="229">
        <f>IF(AZ680=4,G680,0)</f>
        <v>0</v>
      </c>
      <c r="BE680" s="229">
        <f>IF(AZ680=5,G680,0)</f>
        <v>0</v>
      </c>
      <c r="CA680" s="256">
        <v>1</v>
      </c>
      <c r="CB680" s="256">
        <v>1</v>
      </c>
    </row>
    <row r="681" spans="1:15" ht="12.75">
      <c r="A681" s="265"/>
      <c r="B681" s="269"/>
      <c r="C681" s="354" t="s">
        <v>157</v>
      </c>
      <c r="D681" s="355"/>
      <c r="E681" s="270">
        <v>0</v>
      </c>
      <c r="F681" s="271"/>
      <c r="G681" s="272"/>
      <c r="H681" s="273"/>
      <c r="I681" s="267"/>
      <c r="J681" s="274"/>
      <c r="K681" s="267"/>
      <c r="M681" s="268" t="s">
        <v>157</v>
      </c>
      <c r="O681" s="256"/>
    </row>
    <row r="682" spans="1:15" ht="12.75">
      <c r="A682" s="265"/>
      <c r="B682" s="269"/>
      <c r="C682" s="354" t="s">
        <v>814</v>
      </c>
      <c r="D682" s="355"/>
      <c r="E682" s="270">
        <v>8.6925</v>
      </c>
      <c r="F682" s="271"/>
      <c r="G682" s="272"/>
      <c r="H682" s="273"/>
      <c r="I682" s="267"/>
      <c r="J682" s="274"/>
      <c r="K682" s="267"/>
      <c r="M682" s="268" t="s">
        <v>814</v>
      </c>
      <c r="O682" s="256"/>
    </row>
    <row r="683" spans="1:15" ht="12.75">
      <c r="A683" s="265"/>
      <c r="B683" s="269"/>
      <c r="C683" s="354" t="s">
        <v>815</v>
      </c>
      <c r="D683" s="355"/>
      <c r="E683" s="270">
        <v>11.16</v>
      </c>
      <c r="F683" s="271"/>
      <c r="G683" s="272"/>
      <c r="H683" s="273"/>
      <c r="I683" s="267"/>
      <c r="J683" s="274"/>
      <c r="K683" s="267"/>
      <c r="M683" s="268" t="s">
        <v>815</v>
      </c>
      <c r="O683" s="256"/>
    </row>
    <row r="684" spans="1:15" ht="12.75">
      <c r="A684" s="265"/>
      <c r="B684" s="269"/>
      <c r="C684" s="354" t="s">
        <v>816</v>
      </c>
      <c r="D684" s="355"/>
      <c r="E684" s="270">
        <v>29.4</v>
      </c>
      <c r="F684" s="271"/>
      <c r="G684" s="272"/>
      <c r="H684" s="273"/>
      <c r="I684" s="267"/>
      <c r="J684" s="274"/>
      <c r="K684" s="267"/>
      <c r="M684" s="268" t="s">
        <v>816</v>
      </c>
      <c r="O684" s="256"/>
    </row>
    <row r="685" spans="1:15" ht="12.75">
      <c r="A685" s="265"/>
      <c r="B685" s="269"/>
      <c r="C685" s="354" t="s">
        <v>301</v>
      </c>
      <c r="D685" s="355"/>
      <c r="E685" s="270">
        <v>0</v>
      </c>
      <c r="F685" s="271"/>
      <c r="G685" s="272"/>
      <c r="H685" s="273"/>
      <c r="I685" s="267"/>
      <c r="J685" s="274"/>
      <c r="K685" s="267"/>
      <c r="M685" s="268" t="s">
        <v>301</v>
      </c>
      <c r="O685" s="256"/>
    </row>
    <row r="686" spans="1:15" ht="12.75">
      <c r="A686" s="265"/>
      <c r="B686" s="269"/>
      <c r="C686" s="354" t="s">
        <v>817</v>
      </c>
      <c r="D686" s="355"/>
      <c r="E686" s="270">
        <v>7.5</v>
      </c>
      <c r="F686" s="271"/>
      <c r="G686" s="272"/>
      <c r="H686" s="273"/>
      <c r="I686" s="267"/>
      <c r="J686" s="274"/>
      <c r="K686" s="267"/>
      <c r="M686" s="268" t="s">
        <v>817</v>
      </c>
      <c r="O686" s="256"/>
    </row>
    <row r="687" spans="1:80" ht="12.75">
      <c r="A687" s="257">
        <v>134</v>
      </c>
      <c r="B687" s="258" t="s">
        <v>818</v>
      </c>
      <c r="C687" s="259" t="s">
        <v>819</v>
      </c>
      <c r="D687" s="260" t="s">
        <v>144</v>
      </c>
      <c r="E687" s="261">
        <v>1.2</v>
      </c>
      <c r="F687" s="261">
        <v>0</v>
      </c>
      <c r="G687" s="262">
        <f>E687*F687</f>
        <v>0</v>
      </c>
      <c r="H687" s="263">
        <v>0.00147</v>
      </c>
      <c r="I687" s="264">
        <f>E687*H687</f>
        <v>0.001764</v>
      </c>
      <c r="J687" s="263">
        <v>-2.4</v>
      </c>
      <c r="K687" s="264">
        <f>E687*J687</f>
        <v>-2.88</v>
      </c>
      <c r="O687" s="256">
        <v>2</v>
      </c>
      <c r="AA687" s="229">
        <v>1</v>
      </c>
      <c r="AB687" s="229">
        <v>1</v>
      </c>
      <c r="AC687" s="229">
        <v>1</v>
      </c>
      <c r="AZ687" s="229">
        <v>1</v>
      </c>
      <c r="BA687" s="229">
        <f>IF(AZ687=1,G687,0)</f>
        <v>0</v>
      </c>
      <c r="BB687" s="229">
        <f>IF(AZ687=2,G687,0)</f>
        <v>0</v>
      </c>
      <c r="BC687" s="229">
        <f>IF(AZ687=3,G687,0)</f>
        <v>0</v>
      </c>
      <c r="BD687" s="229">
        <f>IF(AZ687=4,G687,0)</f>
        <v>0</v>
      </c>
      <c r="BE687" s="229">
        <f>IF(AZ687=5,G687,0)</f>
        <v>0</v>
      </c>
      <c r="CA687" s="256">
        <v>1</v>
      </c>
      <c r="CB687" s="256">
        <v>1</v>
      </c>
    </row>
    <row r="688" spans="1:15" ht="12.75">
      <c r="A688" s="265"/>
      <c r="B688" s="269"/>
      <c r="C688" s="354" t="s">
        <v>157</v>
      </c>
      <c r="D688" s="355"/>
      <c r="E688" s="270">
        <v>0</v>
      </c>
      <c r="F688" s="271"/>
      <c r="G688" s="272"/>
      <c r="H688" s="273"/>
      <c r="I688" s="267"/>
      <c r="J688" s="274"/>
      <c r="K688" s="267"/>
      <c r="M688" s="268" t="s">
        <v>157</v>
      </c>
      <c r="O688" s="256"/>
    </row>
    <row r="689" spans="1:15" ht="12.75">
      <c r="A689" s="265"/>
      <c r="B689" s="269"/>
      <c r="C689" s="354" t="s">
        <v>820</v>
      </c>
      <c r="D689" s="355"/>
      <c r="E689" s="270">
        <v>1.2</v>
      </c>
      <c r="F689" s="271"/>
      <c r="G689" s="272"/>
      <c r="H689" s="273"/>
      <c r="I689" s="267"/>
      <c r="J689" s="274"/>
      <c r="K689" s="267"/>
      <c r="M689" s="268" t="s">
        <v>820</v>
      </c>
      <c r="O689" s="256"/>
    </row>
    <row r="690" spans="1:80" ht="12.75">
      <c r="A690" s="257">
        <v>135</v>
      </c>
      <c r="B690" s="258" t="s">
        <v>821</v>
      </c>
      <c r="C690" s="259" t="s">
        <v>822</v>
      </c>
      <c r="D690" s="260" t="s">
        <v>137</v>
      </c>
      <c r="E690" s="261">
        <v>52</v>
      </c>
      <c r="F690" s="261">
        <v>0</v>
      </c>
      <c r="G690" s="262">
        <f>E690*F690</f>
        <v>0</v>
      </c>
      <c r="H690" s="263">
        <v>0.00033</v>
      </c>
      <c r="I690" s="264">
        <f>E690*H690</f>
        <v>0.01716</v>
      </c>
      <c r="J690" s="263">
        <v>-0.0221</v>
      </c>
      <c r="K690" s="264">
        <f>E690*J690</f>
        <v>-1.1492</v>
      </c>
      <c r="O690" s="256">
        <v>2</v>
      </c>
      <c r="AA690" s="229">
        <v>1</v>
      </c>
      <c r="AB690" s="229">
        <v>1</v>
      </c>
      <c r="AC690" s="229">
        <v>1</v>
      </c>
      <c r="AZ690" s="229">
        <v>1</v>
      </c>
      <c r="BA690" s="229">
        <f>IF(AZ690=1,G690,0)</f>
        <v>0</v>
      </c>
      <c r="BB690" s="229">
        <f>IF(AZ690=2,G690,0)</f>
        <v>0</v>
      </c>
      <c r="BC690" s="229">
        <f>IF(AZ690=3,G690,0)</f>
        <v>0</v>
      </c>
      <c r="BD690" s="229">
        <f>IF(AZ690=4,G690,0)</f>
        <v>0</v>
      </c>
      <c r="BE690" s="229">
        <f>IF(AZ690=5,G690,0)</f>
        <v>0</v>
      </c>
      <c r="CA690" s="256">
        <v>1</v>
      </c>
      <c r="CB690" s="256">
        <v>1</v>
      </c>
    </row>
    <row r="691" spans="1:15" ht="12.75">
      <c r="A691" s="265"/>
      <c r="B691" s="269"/>
      <c r="C691" s="354" t="s">
        <v>823</v>
      </c>
      <c r="D691" s="355"/>
      <c r="E691" s="270">
        <v>52</v>
      </c>
      <c r="F691" s="271"/>
      <c r="G691" s="272"/>
      <c r="H691" s="273"/>
      <c r="I691" s="267"/>
      <c r="J691" s="274"/>
      <c r="K691" s="267"/>
      <c r="M691" s="268" t="s">
        <v>823</v>
      </c>
      <c r="O691" s="256"/>
    </row>
    <row r="692" spans="1:80" ht="12.75">
      <c r="A692" s="257">
        <v>136</v>
      </c>
      <c r="B692" s="258" t="s">
        <v>824</v>
      </c>
      <c r="C692" s="259" t="s">
        <v>825</v>
      </c>
      <c r="D692" s="260" t="s">
        <v>179</v>
      </c>
      <c r="E692" s="261">
        <v>5.5</v>
      </c>
      <c r="F692" s="261">
        <v>0</v>
      </c>
      <c r="G692" s="262">
        <f>E692*F692</f>
        <v>0</v>
      </c>
      <c r="H692" s="263">
        <v>0</v>
      </c>
      <c r="I692" s="264">
        <f>E692*H692</f>
        <v>0</v>
      </c>
      <c r="J692" s="263">
        <v>-0.07</v>
      </c>
      <c r="K692" s="264">
        <f>E692*J692</f>
        <v>-0.385</v>
      </c>
      <c r="O692" s="256">
        <v>2</v>
      </c>
      <c r="AA692" s="229">
        <v>1</v>
      </c>
      <c r="AB692" s="229">
        <v>1</v>
      </c>
      <c r="AC692" s="229">
        <v>1</v>
      </c>
      <c r="AZ692" s="229">
        <v>1</v>
      </c>
      <c r="BA692" s="229">
        <f>IF(AZ692=1,G692,0)</f>
        <v>0</v>
      </c>
      <c r="BB692" s="229">
        <f>IF(AZ692=2,G692,0)</f>
        <v>0</v>
      </c>
      <c r="BC692" s="229">
        <f>IF(AZ692=3,G692,0)</f>
        <v>0</v>
      </c>
      <c r="BD692" s="229">
        <f>IF(AZ692=4,G692,0)</f>
        <v>0</v>
      </c>
      <c r="BE692" s="229">
        <f>IF(AZ692=5,G692,0)</f>
        <v>0</v>
      </c>
      <c r="CA692" s="256">
        <v>1</v>
      </c>
      <c r="CB692" s="256">
        <v>1</v>
      </c>
    </row>
    <row r="693" spans="1:15" ht="12.75">
      <c r="A693" s="265"/>
      <c r="B693" s="269"/>
      <c r="C693" s="354" t="s">
        <v>157</v>
      </c>
      <c r="D693" s="355"/>
      <c r="E693" s="270">
        <v>0</v>
      </c>
      <c r="F693" s="271"/>
      <c r="G693" s="272"/>
      <c r="H693" s="273"/>
      <c r="I693" s="267"/>
      <c r="J693" s="274"/>
      <c r="K693" s="267"/>
      <c r="M693" s="268" t="s">
        <v>157</v>
      </c>
      <c r="O693" s="256"/>
    </row>
    <row r="694" spans="1:15" ht="12.75">
      <c r="A694" s="265"/>
      <c r="B694" s="269"/>
      <c r="C694" s="354" t="s">
        <v>826</v>
      </c>
      <c r="D694" s="355"/>
      <c r="E694" s="270">
        <v>5.5</v>
      </c>
      <c r="F694" s="271"/>
      <c r="G694" s="272"/>
      <c r="H694" s="273"/>
      <c r="I694" s="267"/>
      <c r="J694" s="274"/>
      <c r="K694" s="267"/>
      <c r="M694" s="268" t="s">
        <v>826</v>
      </c>
      <c r="O694" s="256"/>
    </row>
    <row r="695" spans="1:80" ht="12.75">
      <c r="A695" s="257">
        <v>137</v>
      </c>
      <c r="B695" s="258" t="s">
        <v>827</v>
      </c>
      <c r="C695" s="259" t="s">
        <v>828</v>
      </c>
      <c r="D695" s="260" t="s">
        <v>144</v>
      </c>
      <c r="E695" s="261">
        <v>0.448</v>
      </c>
      <c r="F695" s="261">
        <v>0</v>
      </c>
      <c r="G695" s="262">
        <f>E695*F695</f>
        <v>0</v>
      </c>
      <c r="H695" s="263">
        <v>0.01799</v>
      </c>
      <c r="I695" s="264">
        <f>E695*H695</f>
        <v>0.00805952</v>
      </c>
      <c r="J695" s="263">
        <v>-2.4</v>
      </c>
      <c r="K695" s="264">
        <f>E695*J695</f>
        <v>-1.0752</v>
      </c>
      <c r="O695" s="256">
        <v>2</v>
      </c>
      <c r="AA695" s="229">
        <v>1</v>
      </c>
      <c r="AB695" s="229">
        <v>1</v>
      </c>
      <c r="AC695" s="229">
        <v>1</v>
      </c>
      <c r="AZ695" s="229">
        <v>1</v>
      </c>
      <c r="BA695" s="229">
        <f>IF(AZ695=1,G695,0)</f>
        <v>0</v>
      </c>
      <c r="BB695" s="229">
        <f>IF(AZ695=2,G695,0)</f>
        <v>0</v>
      </c>
      <c r="BC695" s="229">
        <f>IF(AZ695=3,G695,0)</f>
        <v>0</v>
      </c>
      <c r="BD695" s="229">
        <f>IF(AZ695=4,G695,0)</f>
        <v>0</v>
      </c>
      <c r="BE695" s="229">
        <f>IF(AZ695=5,G695,0)</f>
        <v>0</v>
      </c>
      <c r="CA695" s="256">
        <v>1</v>
      </c>
      <c r="CB695" s="256">
        <v>1</v>
      </c>
    </row>
    <row r="696" spans="1:15" ht="12.75">
      <c r="A696" s="265"/>
      <c r="B696" s="269"/>
      <c r="C696" s="354" t="s">
        <v>829</v>
      </c>
      <c r="D696" s="355"/>
      <c r="E696" s="270">
        <v>0.084</v>
      </c>
      <c r="F696" s="271"/>
      <c r="G696" s="272"/>
      <c r="H696" s="273"/>
      <c r="I696" s="267"/>
      <c r="J696" s="274"/>
      <c r="K696" s="267"/>
      <c r="M696" s="268" t="s">
        <v>829</v>
      </c>
      <c r="O696" s="256"/>
    </row>
    <row r="697" spans="1:15" ht="12.75">
      <c r="A697" s="265"/>
      <c r="B697" s="269"/>
      <c r="C697" s="354" t="s">
        <v>830</v>
      </c>
      <c r="D697" s="355"/>
      <c r="E697" s="270">
        <v>0.252</v>
      </c>
      <c r="F697" s="271"/>
      <c r="G697" s="272"/>
      <c r="H697" s="273"/>
      <c r="I697" s="267"/>
      <c r="J697" s="274"/>
      <c r="K697" s="267"/>
      <c r="M697" s="268" t="s">
        <v>830</v>
      </c>
      <c r="O697" s="256"/>
    </row>
    <row r="698" spans="1:15" ht="12.75">
      <c r="A698" s="265"/>
      <c r="B698" s="269"/>
      <c r="C698" s="354" t="s">
        <v>831</v>
      </c>
      <c r="D698" s="355"/>
      <c r="E698" s="270">
        <v>0.112</v>
      </c>
      <c r="F698" s="271"/>
      <c r="G698" s="272"/>
      <c r="H698" s="273"/>
      <c r="I698" s="267"/>
      <c r="J698" s="274"/>
      <c r="K698" s="267"/>
      <c r="M698" s="268" t="s">
        <v>831</v>
      </c>
      <c r="O698" s="256"/>
    </row>
    <row r="699" spans="1:80" ht="12.75">
      <c r="A699" s="257">
        <v>138</v>
      </c>
      <c r="B699" s="258" t="s">
        <v>832</v>
      </c>
      <c r="C699" s="259" t="s">
        <v>833</v>
      </c>
      <c r="D699" s="260" t="s">
        <v>137</v>
      </c>
      <c r="E699" s="261">
        <v>8.76</v>
      </c>
      <c r="F699" s="261">
        <v>0</v>
      </c>
      <c r="G699" s="262">
        <f>E699*F699</f>
        <v>0</v>
      </c>
      <c r="H699" s="263">
        <v>0</v>
      </c>
      <c r="I699" s="264">
        <f>E699*H699</f>
        <v>0</v>
      </c>
      <c r="J699" s="263">
        <v>-0.192</v>
      </c>
      <c r="K699" s="264">
        <f>E699*J699</f>
        <v>-1.68192</v>
      </c>
      <c r="O699" s="256">
        <v>2</v>
      </c>
      <c r="AA699" s="229">
        <v>1</v>
      </c>
      <c r="AB699" s="229">
        <v>1</v>
      </c>
      <c r="AC699" s="229">
        <v>1</v>
      </c>
      <c r="AZ699" s="229">
        <v>1</v>
      </c>
      <c r="BA699" s="229">
        <f>IF(AZ699=1,G699,0)</f>
        <v>0</v>
      </c>
      <c r="BB699" s="229">
        <f>IF(AZ699=2,G699,0)</f>
        <v>0</v>
      </c>
      <c r="BC699" s="229">
        <f>IF(AZ699=3,G699,0)</f>
        <v>0</v>
      </c>
      <c r="BD699" s="229">
        <f>IF(AZ699=4,G699,0)</f>
        <v>0</v>
      </c>
      <c r="BE699" s="229">
        <f>IF(AZ699=5,G699,0)</f>
        <v>0</v>
      </c>
      <c r="CA699" s="256">
        <v>1</v>
      </c>
      <c r="CB699" s="256">
        <v>1</v>
      </c>
    </row>
    <row r="700" spans="1:15" ht="12.75">
      <c r="A700" s="265"/>
      <c r="B700" s="269"/>
      <c r="C700" s="354" t="s">
        <v>834</v>
      </c>
      <c r="D700" s="355"/>
      <c r="E700" s="270">
        <v>8.76</v>
      </c>
      <c r="F700" s="271"/>
      <c r="G700" s="272"/>
      <c r="H700" s="273"/>
      <c r="I700" s="267"/>
      <c r="J700" s="274"/>
      <c r="K700" s="267"/>
      <c r="M700" s="268" t="s">
        <v>834</v>
      </c>
      <c r="O700" s="256"/>
    </row>
    <row r="701" spans="1:80" ht="12.75">
      <c r="A701" s="257">
        <v>139</v>
      </c>
      <c r="B701" s="258" t="s">
        <v>835</v>
      </c>
      <c r="C701" s="259" t="s">
        <v>836</v>
      </c>
      <c r="D701" s="260" t="s">
        <v>144</v>
      </c>
      <c r="E701" s="261">
        <v>0.6112</v>
      </c>
      <c r="F701" s="261">
        <v>0</v>
      </c>
      <c r="G701" s="262">
        <f>E701*F701</f>
        <v>0</v>
      </c>
      <c r="H701" s="263">
        <v>0</v>
      </c>
      <c r="I701" s="264">
        <f>E701*H701</f>
        <v>0</v>
      </c>
      <c r="J701" s="263">
        <v>-2.2</v>
      </c>
      <c r="K701" s="264">
        <f>E701*J701</f>
        <v>-1.34464</v>
      </c>
      <c r="O701" s="256">
        <v>2</v>
      </c>
      <c r="AA701" s="229">
        <v>1</v>
      </c>
      <c r="AB701" s="229">
        <v>1</v>
      </c>
      <c r="AC701" s="229">
        <v>1</v>
      </c>
      <c r="AZ701" s="229">
        <v>1</v>
      </c>
      <c r="BA701" s="229">
        <f>IF(AZ701=1,G701,0)</f>
        <v>0</v>
      </c>
      <c r="BB701" s="229">
        <f>IF(AZ701=2,G701,0)</f>
        <v>0</v>
      </c>
      <c r="BC701" s="229">
        <f>IF(AZ701=3,G701,0)</f>
        <v>0</v>
      </c>
      <c r="BD701" s="229">
        <f>IF(AZ701=4,G701,0)</f>
        <v>0</v>
      </c>
      <c r="BE701" s="229">
        <f>IF(AZ701=5,G701,0)</f>
        <v>0</v>
      </c>
      <c r="CA701" s="256">
        <v>1</v>
      </c>
      <c r="CB701" s="256">
        <v>1</v>
      </c>
    </row>
    <row r="702" spans="1:15" ht="12.75">
      <c r="A702" s="265"/>
      <c r="B702" s="269"/>
      <c r="C702" s="354" t="s">
        <v>157</v>
      </c>
      <c r="D702" s="355"/>
      <c r="E702" s="270">
        <v>0</v>
      </c>
      <c r="F702" s="271"/>
      <c r="G702" s="272"/>
      <c r="H702" s="273"/>
      <c r="I702" s="267"/>
      <c r="J702" s="274"/>
      <c r="K702" s="267"/>
      <c r="M702" s="268" t="s">
        <v>157</v>
      </c>
      <c r="O702" s="256"/>
    </row>
    <row r="703" spans="1:15" ht="12.75">
      <c r="A703" s="265"/>
      <c r="B703" s="269"/>
      <c r="C703" s="354" t="s">
        <v>837</v>
      </c>
      <c r="D703" s="355"/>
      <c r="E703" s="270">
        <v>0.6112</v>
      </c>
      <c r="F703" s="271"/>
      <c r="G703" s="272"/>
      <c r="H703" s="273"/>
      <c r="I703" s="267"/>
      <c r="J703" s="274"/>
      <c r="K703" s="267"/>
      <c r="M703" s="268" t="s">
        <v>837</v>
      </c>
      <c r="O703" s="256"/>
    </row>
    <row r="704" spans="1:80" ht="12.75">
      <c r="A704" s="257">
        <v>140</v>
      </c>
      <c r="B704" s="258" t="s">
        <v>838</v>
      </c>
      <c r="C704" s="259" t="s">
        <v>839</v>
      </c>
      <c r="D704" s="260" t="s">
        <v>137</v>
      </c>
      <c r="E704" s="261">
        <v>81.07</v>
      </c>
      <c r="F704" s="261">
        <v>0</v>
      </c>
      <c r="G704" s="262">
        <f>E704*F704</f>
        <v>0</v>
      </c>
      <c r="H704" s="263">
        <v>0</v>
      </c>
      <c r="I704" s="264">
        <f>E704*H704</f>
        <v>0</v>
      </c>
      <c r="J704" s="263">
        <v>-0.02</v>
      </c>
      <c r="K704" s="264">
        <f>E704*J704</f>
        <v>-1.6214</v>
      </c>
      <c r="O704" s="256">
        <v>2</v>
      </c>
      <c r="AA704" s="229">
        <v>1</v>
      </c>
      <c r="AB704" s="229">
        <v>1</v>
      </c>
      <c r="AC704" s="229">
        <v>1</v>
      </c>
      <c r="AZ704" s="229">
        <v>1</v>
      </c>
      <c r="BA704" s="229">
        <f>IF(AZ704=1,G704,0)</f>
        <v>0</v>
      </c>
      <c r="BB704" s="229">
        <f>IF(AZ704=2,G704,0)</f>
        <v>0</v>
      </c>
      <c r="BC704" s="229">
        <f>IF(AZ704=3,G704,0)</f>
        <v>0</v>
      </c>
      <c r="BD704" s="229">
        <f>IF(AZ704=4,G704,0)</f>
        <v>0</v>
      </c>
      <c r="BE704" s="229">
        <f>IF(AZ704=5,G704,0)</f>
        <v>0</v>
      </c>
      <c r="CA704" s="256">
        <v>1</v>
      </c>
      <c r="CB704" s="256">
        <v>1</v>
      </c>
    </row>
    <row r="705" spans="1:15" ht="12.75">
      <c r="A705" s="265"/>
      <c r="B705" s="269"/>
      <c r="C705" s="354" t="s">
        <v>200</v>
      </c>
      <c r="D705" s="355"/>
      <c r="E705" s="270">
        <v>0</v>
      </c>
      <c r="F705" s="271"/>
      <c r="G705" s="272"/>
      <c r="H705" s="273"/>
      <c r="I705" s="267"/>
      <c r="J705" s="274"/>
      <c r="K705" s="267"/>
      <c r="M705" s="268" t="s">
        <v>200</v>
      </c>
      <c r="O705" s="256"/>
    </row>
    <row r="706" spans="1:15" ht="12.75">
      <c r="A706" s="265"/>
      <c r="B706" s="269"/>
      <c r="C706" s="354" t="s">
        <v>840</v>
      </c>
      <c r="D706" s="355"/>
      <c r="E706" s="270">
        <v>81.07</v>
      </c>
      <c r="F706" s="271"/>
      <c r="G706" s="272"/>
      <c r="H706" s="273"/>
      <c r="I706" s="267"/>
      <c r="J706" s="274"/>
      <c r="K706" s="267"/>
      <c r="M706" s="268" t="s">
        <v>840</v>
      </c>
      <c r="O706" s="256"/>
    </row>
    <row r="707" spans="1:80" ht="12.75">
      <c r="A707" s="257">
        <v>141</v>
      </c>
      <c r="B707" s="258" t="s">
        <v>841</v>
      </c>
      <c r="C707" s="259" t="s">
        <v>842</v>
      </c>
      <c r="D707" s="260" t="s">
        <v>195</v>
      </c>
      <c r="E707" s="261">
        <v>106.6</v>
      </c>
      <c r="F707" s="261">
        <v>0</v>
      </c>
      <c r="G707" s="262">
        <f>E707*F707</f>
        <v>0</v>
      </c>
      <c r="H707" s="263">
        <v>0</v>
      </c>
      <c r="I707" s="264">
        <f>E707*H707</f>
        <v>0</v>
      </c>
      <c r="J707" s="263">
        <v>0</v>
      </c>
      <c r="K707" s="264">
        <f>E707*J707</f>
        <v>0</v>
      </c>
      <c r="O707" s="256">
        <v>2</v>
      </c>
      <c r="AA707" s="229">
        <v>1</v>
      </c>
      <c r="AB707" s="229">
        <v>1</v>
      </c>
      <c r="AC707" s="229">
        <v>1</v>
      </c>
      <c r="AZ707" s="229">
        <v>1</v>
      </c>
      <c r="BA707" s="229">
        <f>IF(AZ707=1,G707,0)</f>
        <v>0</v>
      </c>
      <c r="BB707" s="229">
        <f>IF(AZ707=2,G707,0)</f>
        <v>0</v>
      </c>
      <c r="BC707" s="229">
        <f>IF(AZ707=3,G707,0)</f>
        <v>0</v>
      </c>
      <c r="BD707" s="229">
        <f>IF(AZ707=4,G707,0)</f>
        <v>0</v>
      </c>
      <c r="BE707" s="229">
        <f>IF(AZ707=5,G707,0)</f>
        <v>0</v>
      </c>
      <c r="CA707" s="256">
        <v>1</v>
      </c>
      <c r="CB707" s="256">
        <v>1</v>
      </c>
    </row>
    <row r="708" spans="1:15" ht="12.75">
      <c r="A708" s="265"/>
      <c r="B708" s="269"/>
      <c r="C708" s="354" t="s">
        <v>157</v>
      </c>
      <c r="D708" s="355"/>
      <c r="E708" s="270">
        <v>0</v>
      </c>
      <c r="F708" s="271"/>
      <c r="G708" s="272"/>
      <c r="H708" s="273"/>
      <c r="I708" s="267"/>
      <c r="J708" s="274"/>
      <c r="K708" s="267"/>
      <c r="M708" s="268" t="s">
        <v>157</v>
      </c>
      <c r="O708" s="256"/>
    </row>
    <row r="709" spans="1:15" ht="12.75">
      <c r="A709" s="265"/>
      <c r="B709" s="269"/>
      <c r="C709" s="354" t="s">
        <v>843</v>
      </c>
      <c r="D709" s="355"/>
      <c r="E709" s="270">
        <v>18.6</v>
      </c>
      <c r="F709" s="271"/>
      <c r="G709" s="272"/>
      <c r="H709" s="273"/>
      <c r="I709" s="267"/>
      <c r="J709" s="274"/>
      <c r="K709" s="267"/>
      <c r="M709" s="268" t="s">
        <v>843</v>
      </c>
      <c r="O709" s="256"/>
    </row>
    <row r="710" spans="1:15" ht="12.75">
      <c r="A710" s="265"/>
      <c r="B710" s="269"/>
      <c r="C710" s="354" t="s">
        <v>844</v>
      </c>
      <c r="D710" s="355"/>
      <c r="E710" s="270">
        <v>4</v>
      </c>
      <c r="F710" s="271"/>
      <c r="G710" s="272"/>
      <c r="H710" s="273"/>
      <c r="I710" s="267"/>
      <c r="J710" s="274"/>
      <c r="K710" s="267"/>
      <c r="M710" s="268" t="s">
        <v>844</v>
      </c>
      <c r="O710" s="256"/>
    </row>
    <row r="711" spans="1:15" ht="12.75">
      <c r="A711" s="265"/>
      <c r="B711" s="269"/>
      <c r="C711" s="354" t="s">
        <v>845</v>
      </c>
      <c r="D711" s="355"/>
      <c r="E711" s="270">
        <v>54</v>
      </c>
      <c r="F711" s="271"/>
      <c r="G711" s="272"/>
      <c r="H711" s="273"/>
      <c r="I711" s="267"/>
      <c r="J711" s="274"/>
      <c r="K711" s="267"/>
      <c r="M711" s="268" t="s">
        <v>845</v>
      </c>
      <c r="O711" s="256"/>
    </row>
    <row r="712" spans="1:15" ht="12.75">
      <c r="A712" s="265"/>
      <c r="B712" s="269"/>
      <c r="C712" s="354" t="s">
        <v>846</v>
      </c>
      <c r="D712" s="355"/>
      <c r="E712" s="270">
        <v>30</v>
      </c>
      <c r="F712" s="271"/>
      <c r="G712" s="272"/>
      <c r="H712" s="273"/>
      <c r="I712" s="267"/>
      <c r="J712" s="274"/>
      <c r="K712" s="267"/>
      <c r="M712" s="268" t="s">
        <v>846</v>
      </c>
      <c r="O712" s="256"/>
    </row>
    <row r="713" spans="1:80" ht="12.75">
      <c r="A713" s="257">
        <v>142</v>
      </c>
      <c r="B713" s="258" t="s">
        <v>847</v>
      </c>
      <c r="C713" s="259" t="s">
        <v>848</v>
      </c>
      <c r="D713" s="260" t="s">
        <v>195</v>
      </c>
      <c r="E713" s="261">
        <v>38</v>
      </c>
      <c r="F713" s="261">
        <v>0</v>
      </c>
      <c r="G713" s="262">
        <f>E713*F713</f>
        <v>0</v>
      </c>
      <c r="H713" s="263">
        <v>0</v>
      </c>
      <c r="I713" s="264">
        <f>E713*H713</f>
        <v>0</v>
      </c>
      <c r="J713" s="263">
        <v>0</v>
      </c>
      <c r="K713" s="264">
        <f>E713*J713</f>
        <v>0</v>
      </c>
      <c r="O713" s="256">
        <v>2</v>
      </c>
      <c r="AA713" s="229">
        <v>1</v>
      </c>
      <c r="AB713" s="229">
        <v>1</v>
      </c>
      <c r="AC713" s="229">
        <v>1</v>
      </c>
      <c r="AZ713" s="229">
        <v>1</v>
      </c>
      <c r="BA713" s="229">
        <f>IF(AZ713=1,G713,0)</f>
        <v>0</v>
      </c>
      <c r="BB713" s="229">
        <f>IF(AZ713=2,G713,0)</f>
        <v>0</v>
      </c>
      <c r="BC713" s="229">
        <f>IF(AZ713=3,G713,0)</f>
        <v>0</v>
      </c>
      <c r="BD713" s="229">
        <f>IF(AZ713=4,G713,0)</f>
        <v>0</v>
      </c>
      <c r="BE713" s="229">
        <f>IF(AZ713=5,G713,0)</f>
        <v>0</v>
      </c>
      <c r="CA713" s="256">
        <v>1</v>
      </c>
      <c r="CB713" s="256">
        <v>1</v>
      </c>
    </row>
    <row r="714" spans="1:15" ht="12.75">
      <c r="A714" s="265"/>
      <c r="B714" s="269"/>
      <c r="C714" s="354" t="s">
        <v>157</v>
      </c>
      <c r="D714" s="355"/>
      <c r="E714" s="270">
        <v>0</v>
      </c>
      <c r="F714" s="271"/>
      <c r="G714" s="272"/>
      <c r="H714" s="273"/>
      <c r="I714" s="267"/>
      <c r="J714" s="274"/>
      <c r="K714" s="267"/>
      <c r="M714" s="268" t="s">
        <v>157</v>
      </c>
      <c r="O714" s="256"/>
    </row>
    <row r="715" spans="1:15" ht="12.75">
      <c r="A715" s="265"/>
      <c r="B715" s="269"/>
      <c r="C715" s="354" t="s">
        <v>849</v>
      </c>
      <c r="D715" s="355"/>
      <c r="E715" s="270">
        <v>10</v>
      </c>
      <c r="F715" s="271"/>
      <c r="G715" s="272"/>
      <c r="H715" s="273"/>
      <c r="I715" s="267"/>
      <c r="J715" s="274"/>
      <c r="K715" s="267"/>
      <c r="M715" s="268" t="s">
        <v>849</v>
      </c>
      <c r="O715" s="256"/>
    </row>
    <row r="716" spans="1:15" ht="12.75">
      <c r="A716" s="265"/>
      <c r="B716" s="269"/>
      <c r="C716" s="354" t="s">
        <v>850</v>
      </c>
      <c r="D716" s="355"/>
      <c r="E716" s="270">
        <v>8</v>
      </c>
      <c r="F716" s="271"/>
      <c r="G716" s="272"/>
      <c r="H716" s="273"/>
      <c r="I716" s="267"/>
      <c r="J716" s="274"/>
      <c r="K716" s="267"/>
      <c r="M716" s="268" t="s">
        <v>850</v>
      </c>
      <c r="O716" s="256"/>
    </row>
    <row r="717" spans="1:15" ht="12.75">
      <c r="A717" s="265"/>
      <c r="B717" s="269"/>
      <c r="C717" s="354" t="s">
        <v>200</v>
      </c>
      <c r="D717" s="355"/>
      <c r="E717" s="270">
        <v>0</v>
      </c>
      <c r="F717" s="271"/>
      <c r="G717" s="272"/>
      <c r="H717" s="273"/>
      <c r="I717" s="267"/>
      <c r="J717" s="274"/>
      <c r="K717" s="267"/>
      <c r="M717" s="268" t="s">
        <v>200</v>
      </c>
      <c r="O717" s="256"/>
    </row>
    <row r="718" spans="1:15" ht="12.75">
      <c r="A718" s="265"/>
      <c r="B718" s="269"/>
      <c r="C718" s="354" t="s">
        <v>849</v>
      </c>
      <c r="D718" s="355"/>
      <c r="E718" s="270">
        <v>10</v>
      </c>
      <c r="F718" s="271"/>
      <c r="G718" s="272"/>
      <c r="H718" s="273"/>
      <c r="I718" s="267"/>
      <c r="J718" s="274"/>
      <c r="K718" s="267"/>
      <c r="M718" s="268" t="s">
        <v>849</v>
      </c>
      <c r="O718" s="256"/>
    </row>
    <row r="719" spans="1:15" ht="12.75">
      <c r="A719" s="265"/>
      <c r="B719" s="269"/>
      <c r="C719" s="354" t="s">
        <v>206</v>
      </c>
      <c r="D719" s="355"/>
      <c r="E719" s="270">
        <v>0</v>
      </c>
      <c r="F719" s="271"/>
      <c r="G719" s="272"/>
      <c r="H719" s="273"/>
      <c r="I719" s="267"/>
      <c r="J719" s="274"/>
      <c r="K719" s="267"/>
      <c r="M719" s="268" t="s">
        <v>206</v>
      </c>
      <c r="O719" s="256"/>
    </row>
    <row r="720" spans="1:15" ht="12.75">
      <c r="A720" s="265"/>
      <c r="B720" s="269"/>
      <c r="C720" s="354" t="s">
        <v>851</v>
      </c>
      <c r="D720" s="355"/>
      <c r="E720" s="270">
        <v>7</v>
      </c>
      <c r="F720" s="271"/>
      <c r="G720" s="272"/>
      <c r="H720" s="273"/>
      <c r="I720" s="267"/>
      <c r="J720" s="274"/>
      <c r="K720" s="267"/>
      <c r="M720" s="268" t="s">
        <v>851</v>
      </c>
      <c r="O720" s="256"/>
    </row>
    <row r="721" spans="1:15" ht="12.75">
      <c r="A721" s="265"/>
      <c r="B721" s="269"/>
      <c r="C721" s="354" t="s">
        <v>301</v>
      </c>
      <c r="D721" s="355"/>
      <c r="E721" s="270">
        <v>0</v>
      </c>
      <c r="F721" s="271"/>
      <c r="G721" s="272"/>
      <c r="H721" s="273"/>
      <c r="I721" s="267"/>
      <c r="J721" s="274"/>
      <c r="K721" s="267"/>
      <c r="M721" s="268" t="s">
        <v>301</v>
      </c>
      <c r="O721" s="256"/>
    </row>
    <row r="722" spans="1:15" ht="12.75">
      <c r="A722" s="265"/>
      <c r="B722" s="269"/>
      <c r="C722" s="354" t="s">
        <v>852</v>
      </c>
      <c r="D722" s="355"/>
      <c r="E722" s="270">
        <v>3</v>
      </c>
      <c r="F722" s="271"/>
      <c r="G722" s="272"/>
      <c r="H722" s="273"/>
      <c r="I722" s="267"/>
      <c r="J722" s="274"/>
      <c r="K722" s="267"/>
      <c r="M722" s="268" t="s">
        <v>852</v>
      </c>
      <c r="O722" s="256"/>
    </row>
    <row r="723" spans="1:80" ht="12.75">
      <c r="A723" s="257">
        <v>143</v>
      </c>
      <c r="B723" s="258" t="s">
        <v>853</v>
      </c>
      <c r="C723" s="259" t="s">
        <v>854</v>
      </c>
      <c r="D723" s="260" t="s">
        <v>195</v>
      </c>
      <c r="E723" s="261">
        <v>4</v>
      </c>
      <c r="F723" s="261">
        <v>0</v>
      </c>
      <c r="G723" s="262">
        <f>E723*F723</f>
        <v>0</v>
      </c>
      <c r="H723" s="263">
        <v>0</v>
      </c>
      <c r="I723" s="264">
        <f>E723*H723</f>
        <v>0</v>
      </c>
      <c r="J723" s="263">
        <v>0</v>
      </c>
      <c r="K723" s="264">
        <f>E723*J723</f>
        <v>0</v>
      </c>
      <c r="O723" s="256">
        <v>2</v>
      </c>
      <c r="AA723" s="229">
        <v>1</v>
      </c>
      <c r="AB723" s="229">
        <v>1</v>
      </c>
      <c r="AC723" s="229">
        <v>1</v>
      </c>
      <c r="AZ723" s="229">
        <v>1</v>
      </c>
      <c r="BA723" s="229">
        <f>IF(AZ723=1,G723,0)</f>
        <v>0</v>
      </c>
      <c r="BB723" s="229">
        <f>IF(AZ723=2,G723,0)</f>
        <v>0</v>
      </c>
      <c r="BC723" s="229">
        <f>IF(AZ723=3,G723,0)</f>
        <v>0</v>
      </c>
      <c r="BD723" s="229">
        <f>IF(AZ723=4,G723,0)</f>
        <v>0</v>
      </c>
      <c r="BE723" s="229">
        <f>IF(AZ723=5,G723,0)</f>
        <v>0</v>
      </c>
      <c r="CA723" s="256">
        <v>1</v>
      </c>
      <c r="CB723" s="256">
        <v>1</v>
      </c>
    </row>
    <row r="724" spans="1:15" ht="12.75">
      <c r="A724" s="265"/>
      <c r="B724" s="269"/>
      <c r="C724" s="354" t="s">
        <v>200</v>
      </c>
      <c r="D724" s="355"/>
      <c r="E724" s="270">
        <v>0</v>
      </c>
      <c r="F724" s="271"/>
      <c r="G724" s="272"/>
      <c r="H724" s="273"/>
      <c r="I724" s="267"/>
      <c r="J724" s="274"/>
      <c r="K724" s="267"/>
      <c r="M724" s="268" t="s">
        <v>200</v>
      </c>
      <c r="O724" s="256"/>
    </row>
    <row r="725" spans="1:15" ht="12.75">
      <c r="A725" s="265"/>
      <c r="B725" s="269"/>
      <c r="C725" s="354" t="s">
        <v>855</v>
      </c>
      <c r="D725" s="355"/>
      <c r="E725" s="270">
        <v>4</v>
      </c>
      <c r="F725" s="271"/>
      <c r="G725" s="272"/>
      <c r="H725" s="273"/>
      <c r="I725" s="267"/>
      <c r="J725" s="274"/>
      <c r="K725" s="267"/>
      <c r="M725" s="268" t="s">
        <v>855</v>
      </c>
      <c r="O725" s="256"/>
    </row>
    <row r="726" spans="1:80" ht="12.75">
      <c r="A726" s="257">
        <v>144</v>
      </c>
      <c r="B726" s="258" t="s">
        <v>856</v>
      </c>
      <c r="C726" s="259" t="s">
        <v>857</v>
      </c>
      <c r="D726" s="260" t="s">
        <v>137</v>
      </c>
      <c r="E726" s="261">
        <v>89.99</v>
      </c>
      <c r="F726" s="261">
        <v>0</v>
      </c>
      <c r="G726" s="262">
        <f>E726*F726</f>
        <v>0</v>
      </c>
      <c r="H726" s="263">
        <v>0.001</v>
      </c>
      <c r="I726" s="264">
        <f>E726*H726</f>
        <v>0.08999</v>
      </c>
      <c r="J726" s="263">
        <v>-0.062</v>
      </c>
      <c r="K726" s="264">
        <f>E726*J726</f>
        <v>-5.57938</v>
      </c>
      <c r="O726" s="256">
        <v>2</v>
      </c>
      <c r="AA726" s="229">
        <v>1</v>
      </c>
      <c r="AB726" s="229">
        <v>1</v>
      </c>
      <c r="AC726" s="229">
        <v>1</v>
      </c>
      <c r="AZ726" s="229">
        <v>1</v>
      </c>
      <c r="BA726" s="229">
        <f>IF(AZ726=1,G726,0)</f>
        <v>0</v>
      </c>
      <c r="BB726" s="229">
        <f>IF(AZ726=2,G726,0)</f>
        <v>0</v>
      </c>
      <c r="BC726" s="229">
        <f>IF(AZ726=3,G726,0)</f>
        <v>0</v>
      </c>
      <c r="BD726" s="229">
        <f>IF(AZ726=4,G726,0)</f>
        <v>0</v>
      </c>
      <c r="BE726" s="229">
        <f>IF(AZ726=5,G726,0)</f>
        <v>0</v>
      </c>
      <c r="CA726" s="256">
        <v>1</v>
      </c>
      <c r="CB726" s="256">
        <v>1</v>
      </c>
    </row>
    <row r="727" spans="1:15" ht="12.75">
      <c r="A727" s="265"/>
      <c r="B727" s="269"/>
      <c r="C727" s="354" t="s">
        <v>157</v>
      </c>
      <c r="D727" s="355"/>
      <c r="E727" s="270">
        <v>0</v>
      </c>
      <c r="F727" s="271"/>
      <c r="G727" s="272"/>
      <c r="H727" s="273"/>
      <c r="I727" s="267"/>
      <c r="J727" s="274"/>
      <c r="K727" s="267"/>
      <c r="M727" s="268" t="s">
        <v>157</v>
      </c>
      <c r="O727" s="256"/>
    </row>
    <row r="728" spans="1:15" ht="12.75">
      <c r="A728" s="265"/>
      <c r="B728" s="269"/>
      <c r="C728" s="354" t="s">
        <v>858</v>
      </c>
      <c r="D728" s="355"/>
      <c r="E728" s="270">
        <v>13.15</v>
      </c>
      <c r="F728" s="271"/>
      <c r="G728" s="272"/>
      <c r="H728" s="273"/>
      <c r="I728" s="267"/>
      <c r="J728" s="274"/>
      <c r="K728" s="267"/>
      <c r="M728" s="268" t="s">
        <v>858</v>
      </c>
      <c r="O728" s="256"/>
    </row>
    <row r="729" spans="1:15" ht="12.75">
      <c r="A729" s="265"/>
      <c r="B729" s="269"/>
      <c r="C729" s="354" t="s">
        <v>859</v>
      </c>
      <c r="D729" s="355"/>
      <c r="E729" s="270">
        <v>5.25</v>
      </c>
      <c r="F729" s="271"/>
      <c r="G729" s="272"/>
      <c r="H729" s="273"/>
      <c r="I729" s="267"/>
      <c r="J729" s="274"/>
      <c r="K729" s="267"/>
      <c r="M729" s="268" t="s">
        <v>859</v>
      </c>
      <c r="O729" s="256"/>
    </row>
    <row r="730" spans="1:15" ht="21">
      <c r="A730" s="265"/>
      <c r="B730" s="269"/>
      <c r="C730" s="354" t="s">
        <v>860</v>
      </c>
      <c r="D730" s="355"/>
      <c r="E730" s="270">
        <v>37.025</v>
      </c>
      <c r="F730" s="271"/>
      <c r="G730" s="272"/>
      <c r="H730" s="273"/>
      <c r="I730" s="267"/>
      <c r="J730" s="274"/>
      <c r="K730" s="267"/>
      <c r="M730" s="268" t="s">
        <v>860</v>
      </c>
      <c r="O730" s="256"/>
    </row>
    <row r="731" spans="1:15" ht="12.75">
      <c r="A731" s="265"/>
      <c r="B731" s="269"/>
      <c r="C731" s="354" t="s">
        <v>861</v>
      </c>
      <c r="D731" s="355"/>
      <c r="E731" s="270">
        <v>7.74</v>
      </c>
      <c r="F731" s="271"/>
      <c r="G731" s="272"/>
      <c r="H731" s="273"/>
      <c r="I731" s="267"/>
      <c r="J731" s="274"/>
      <c r="K731" s="267"/>
      <c r="M731" s="268" t="s">
        <v>861</v>
      </c>
      <c r="O731" s="256"/>
    </row>
    <row r="732" spans="1:15" ht="12.75">
      <c r="A732" s="265"/>
      <c r="B732" s="269"/>
      <c r="C732" s="354" t="s">
        <v>862</v>
      </c>
      <c r="D732" s="355"/>
      <c r="E732" s="270">
        <v>26.825</v>
      </c>
      <c r="F732" s="271"/>
      <c r="G732" s="272"/>
      <c r="H732" s="273"/>
      <c r="I732" s="267"/>
      <c r="J732" s="274"/>
      <c r="K732" s="267"/>
      <c r="M732" s="268" t="s">
        <v>862</v>
      </c>
      <c r="O732" s="256"/>
    </row>
    <row r="733" spans="1:80" ht="12.75">
      <c r="A733" s="257">
        <v>145</v>
      </c>
      <c r="B733" s="258" t="s">
        <v>863</v>
      </c>
      <c r="C733" s="259" t="s">
        <v>864</v>
      </c>
      <c r="D733" s="260" t="s">
        <v>137</v>
      </c>
      <c r="E733" s="261">
        <v>48</v>
      </c>
      <c r="F733" s="261">
        <v>0</v>
      </c>
      <c r="G733" s="262">
        <f>E733*F733</f>
        <v>0</v>
      </c>
      <c r="H733" s="263">
        <v>0.00117</v>
      </c>
      <c r="I733" s="264">
        <f>E733*H733</f>
        <v>0.05616</v>
      </c>
      <c r="J733" s="263">
        <v>-0.088</v>
      </c>
      <c r="K733" s="264">
        <f>E733*J733</f>
        <v>-4.224</v>
      </c>
      <c r="O733" s="256">
        <v>2</v>
      </c>
      <c r="AA733" s="229">
        <v>1</v>
      </c>
      <c r="AB733" s="229">
        <v>1</v>
      </c>
      <c r="AC733" s="229">
        <v>1</v>
      </c>
      <c r="AZ733" s="229">
        <v>1</v>
      </c>
      <c r="BA733" s="229">
        <f>IF(AZ733=1,G733,0)</f>
        <v>0</v>
      </c>
      <c r="BB733" s="229">
        <f>IF(AZ733=2,G733,0)</f>
        <v>0</v>
      </c>
      <c r="BC733" s="229">
        <f>IF(AZ733=3,G733,0)</f>
        <v>0</v>
      </c>
      <c r="BD733" s="229">
        <f>IF(AZ733=4,G733,0)</f>
        <v>0</v>
      </c>
      <c r="BE733" s="229">
        <f>IF(AZ733=5,G733,0)</f>
        <v>0</v>
      </c>
      <c r="CA733" s="256">
        <v>1</v>
      </c>
      <c r="CB733" s="256">
        <v>1</v>
      </c>
    </row>
    <row r="734" spans="1:15" ht="12.75">
      <c r="A734" s="265"/>
      <c r="B734" s="269"/>
      <c r="C734" s="354" t="s">
        <v>157</v>
      </c>
      <c r="D734" s="355"/>
      <c r="E734" s="270">
        <v>0</v>
      </c>
      <c r="F734" s="271"/>
      <c r="G734" s="272"/>
      <c r="H734" s="273"/>
      <c r="I734" s="267"/>
      <c r="J734" s="274"/>
      <c r="K734" s="267"/>
      <c r="M734" s="268" t="s">
        <v>157</v>
      </c>
      <c r="O734" s="256"/>
    </row>
    <row r="735" spans="1:15" ht="12.75">
      <c r="A735" s="265"/>
      <c r="B735" s="269"/>
      <c r="C735" s="354" t="s">
        <v>865</v>
      </c>
      <c r="D735" s="355"/>
      <c r="E735" s="270">
        <v>16</v>
      </c>
      <c r="F735" s="271"/>
      <c r="G735" s="272"/>
      <c r="H735" s="273"/>
      <c r="I735" s="267"/>
      <c r="J735" s="274"/>
      <c r="K735" s="267"/>
      <c r="M735" s="268" t="s">
        <v>865</v>
      </c>
      <c r="O735" s="256"/>
    </row>
    <row r="736" spans="1:15" ht="12.75">
      <c r="A736" s="265"/>
      <c r="B736" s="269"/>
      <c r="C736" s="354" t="s">
        <v>866</v>
      </c>
      <c r="D736" s="355"/>
      <c r="E736" s="270">
        <v>16</v>
      </c>
      <c r="F736" s="271"/>
      <c r="G736" s="272"/>
      <c r="H736" s="273"/>
      <c r="I736" s="267"/>
      <c r="J736" s="274"/>
      <c r="K736" s="267"/>
      <c r="M736" s="268" t="s">
        <v>866</v>
      </c>
      <c r="O736" s="256"/>
    </row>
    <row r="737" spans="1:15" ht="12.75">
      <c r="A737" s="265"/>
      <c r="B737" s="269"/>
      <c r="C737" s="354" t="s">
        <v>867</v>
      </c>
      <c r="D737" s="355"/>
      <c r="E737" s="270">
        <v>11.2</v>
      </c>
      <c r="F737" s="271"/>
      <c r="G737" s="272"/>
      <c r="H737" s="273"/>
      <c r="I737" s="267"/>
      <c r="J737" s="274"/>
      <c r="K737" s="267"/>
      <c r="M737" s="268" t="s">
        <v>867</v>
      </c>
      <c r="O737" s="256"/>
    </row>
    <row r="738" spans="1:15" ht="12.75">
      <c r="A738" s="265"/>
      <c r="B738" s="269"/>
      <c r="C738" s="354" t="s">
        <v>868</v>
      </c>
      <c r="D738" s="355"/>
      <c r="E738" s="270">
        <v>4.8</v>
      </c>
      <c r="F738" s="271"/>
      <c r="G738" s="272"/>
      <c r="H738" s="273"/>
      <c r="I738" s="267"/>
      <c r="J738" s="274"/>
      <c r="K738" s="267"/>
      <c r="M738" s="268" t="s">
        <v>868</v>
      </c>
      <c r="O738" s="256"/>
    </row>
    <row r="739" spans="1:80" ht="12.75">
      <c r="A739" s="257">
        <v>146</v>
      </c>
      <c r="B739" s="258" t="s">
        <v>869</v>
      </c>
      <c r="C739" s="259" t="s">
        <v>870</v>
      </c>
      <c r="D739" s="260" t="s">
        <v>137</v>
      </c>
      <c r="E739" s="261">
        <v>14</v>
      </c>
      <c r="F739" s="261">
        <v>0</v>
      </c>
      <c r="G739" s="262">
        <f>E739*F739</f>
        <v>0</v>
      </c>
      <c r="H739" s="263">
        <v>0.00049</v>
      </c>
      <c r="I739" s="264">
        <f>E739*H739</f>
        <v>0.00686</v>
      </c>
      <c r="J739" s="263">
        <v>-0.017</v>
      </c>
      <c r="K739" s="264">
        <f>E739*J739</f>
        <v>-0.23800000000000002</v>
      </c>
      <c r="O739" s="256">
        <v>2</v>
      </c>
      <c r="AA739" s="229">
        <v>1</v>
      </c>
      <c r="AB739" s="229">
        <v>1</v>
      </c>
      <c r="AC739" s="229">
        <v>1</v>
      </c>
      <c r="AZ739" s="229">
        <v>1</v>
      </c>
      <c r="BA739" s="229">
        <f>IF(AZ739=1,G739,0)</f>
        <v>0</v>
      </c>
      <c r="BB739" s="229">
        <f>IF(AZ739=2,G739,0)</f>
        <v>0</v>
      </c>
      <c r="BC739" s="229">
        <f>IF(AZ739=3,G739,0)</f>
        <v>0</v>
      </c>
      <c r="BD739" s="229">
        <f>IF(AZ739=4,G739,0)</f>
        <v>0</v>
      </c>
      <c r="BE739" s="229">
        <f>IF(AZ739=5,G739,0)</f>
        <v>0</v>
      </c>
      <c r="CA739" s="256">
        <v>1</v>
      </c>
      <c r="CB739" s="256">
        <v>1</v>
      </c>
    </row>
    <row r="740" spans="1:15" ht="12.75">
      <c r="A740" s="265"/>
      <c r="B740" s="269"/>
      <c r="C740" s="354" t="s">
        <v>871</v>
      </c>
      <c r="D740" s="355"/>
      <c r="E740" s="270">
        <v>14</v>
      </c>
      <c r="F740" s="271"/>
      <c r="G740" s="272"/>
      <c r="H740" s="273"/>
      <c r="I740" s="267"/>
      <c r="J740" s="274"/>
      <c r="K740" s="267"/>
      <c r="M740" s="268" t="s">
        <v>871</v>
      </c>
      <c r="O740" s="256"/>
    </row>
    <row r="741" spans="1:80" ht="12.75">
      <c r="A741" s="257">
        <v>147</v>
      </c>
      <c r="B741" s="258" t="s">
        <v>872</v>
      </c>
      <c r="C741" s="259" t="s">
        <v>873</v>
      </c>
      <c r="D741" s="260" t="s">
        <v>137</v>
      </c>
      <c r="E741" s="261">
        <v>4.4</v>
      </c>
      <c r="F741" s="261">
        <v>0</v>
      </c>
      <c r="G741" s="262">
        <f>E741*F741</f>
        <v>0</v>
      </c>
      <c r="H741" s="263">
        <v>0.00042</v>
      </c>
      <c r="I741" s="264">
        <f>E741*H741</f>
        <v>0.0018480000000000003</v>
      </c>
      <c r="J741" s="263">
        <v>-0.025</v>
      </c>
      <c r="K741" s="264">
        <f>E741*J741</f>
        <v>-0.11000000000000001</v>
      </c>
      <c r="O741" s="256">
        <v>2</v>
      </c>
      <c r="AA741" s="229">
        <v>1</v>
      </c>
      <c r="AB741" s="229">
        <v>1</v>
      </c>
      <c r="AC741" s="229">
        <v>1</v>
      </c>
      <c r="AZ741" s="229">
        <v>1</v>
      </c>
      <c r="BA741" s="229">
        <f>IF(AZ741=1,G741,0)</f>
        <v>0</v>
      </c>
      <c r="BB741" s="229">
        <f>IF(AZ741=2,G741,0)</f>
        <v>0</v>
      </c>
      <c r="BC741" s="229">
        <f>IF(AZ741=3,G741,0)</f>
        <v>0</v>
      </c>
      <c r="BD741" s="229">
        <f>IF(AZ741=4,G741,0)</f>
        <v>0</v>
      </c>
      <c r="BE741" s="229">
        <f>IF(AZ741=5,G741,0)</f>
        <v>0</v>
      </c>
      <c r="CA741" s="256">
        <v>1</v>
      </c>
      <c r="CB741" s="256">
        <v>1</v>
      </c>
    </row>
    <row r="742" spans="1:15" ht="12.75">
      <c r="A742" s="265"/>
      <c r="B742" s="269"/>
      <c r="C742" s="354" t="s">
        <v>874</v>
      </c>
      <c r="D742" s="355"/>
      <c r="E742" s="270">
        <v>4.4</v>
      </c>
      <c r="F742" s="271"/>
      <c r="G742" s="272"/>
      <c r="H742" s="273"/>
      <c r="I742" s="267"/>
      <c r="J742" s="274"/>
      <c r="K742" s="267"/>
      <c r="M742" s="268" t="s">
        <v>874</v>
      </c>
      <c r="O742" s="256"/>
    </row>
    <row r="743" spans="1:80" ht="12.75">
      <c r="A743" s="257">
        <v>148</v>
      </c>
      <c r="B743" s="258" t="s">
        <v>875</v>
      </c>
      <c r="C743" s="259" t="s">
        <v>876</v>
      </c>
      <c r="D743" s="260" t="s">
        <v>137</v>
      </c>
      <c r="E743" s="261">
        <v>2.31</v>
      </c>
      <c r="F743" s="261">
        <v>0</v>
      </c>
      <c r="G743" s="262">
        <f>E743*F743</f>
        <v>0</v>
      </c>
      <c r="H743" s="263">
        <v>0.001</v>
      </c>
      <c r="I743" s="264">
        <f>E743*H743</f>
        <v>0.00231</v>
      </c>
      <c r="J743" s="263">
        <v>-0.0372</v>
      </c>
      <c r="K743" s="264">
        <f>E743*J743</f>
        <v>-0.085932</v>
      </c>
      <c r="O743" s="256">
        <v>2</v>
      </c>
      <c r="AA743" s="229">
        <v>1</v>
      </c>
      <c r="AB743" s="229">
        <v>1</v>
      </c>
      <c r="AC743" s="229">
        <v>1</v>
      </c>
      <c r="AZ743" s="229">
        <v>1</v>
      </c>
      <c r="BA743" s="229">
        <f>IF(AZ743=1,G743,0)</f>
        <v>0</v>
      </c>
      <c r="BB743" s="229">
        <f>IF(AZ743=2,G743,0)</f>
        <v>0</v>
      </c>
      <c r="BC743" s="229">
        <f>IF(AZ743=3,G743,0)</f>
        <v>0</v>
      </c>
      <c r="BD743" s="229">
        <f>IF(AZ743=4,G743,0)</f>
        <v>0</v>
      </c>
      <c r="BE743" s="229">
        <f>IF(AZ743=5,G743,0)</f>
        <v>0</v>
      </c>
      <c r="CA743" s="256">
        <v>1</v>
      </c>
      <c r="CB743" s="256">
        <v>1</v>
      </c>
    </row>
    <row r="744" spans="1:15" ht="12.75">
      <c r="A744" s="265"/>
      <c r="B744" s="269"/>
      <c r="C744" s="354" t="s">
        <v>877</v>
      </c>
      <c r="D744" s="355"/>
      <c r="E744" s="270">
        <v>2.31</v>
      </c>
      <c r="F744" s="271"/>
      <c r="G744" s="272"/>
      <c r="H744" s="273"/>
      <c r="I744" s="267"/>
      <c r="J744" s="274"/>
      <c r="K744" s="267"/>
      <c r="M744" s="268" t="s">
        <v>877</v>
      </c>
      <c r="O744" s="256"/>
    </row>
    <row r="745" spans="1:80" ht="12.75">
      <c r="A745" s="257">
        <v>149</v>
      </c>
      <c r="B745" s="258" t="s">
        <v>878</v>
      </c>
      <c r="C745" s="259" t="s">
        <v>879</v>
      </c>
      <c r="D745" s="260" t="s">
        <v>179</v>
      </c>
      <c r="E745" s="261">
        <v>60.4</v>
      </c>
      <c r="F745" s="261">
        <v>0</v>
      </c>
      <c r="G745" s="262">
        <f>E745*F745</f>
        <v>0</v>
      </c>
      <c r="H745" s="263">
        <v>0</v>
      </c>
      <c r="I745" s="264">
        <f>E745*H745</f>
        <v>0</v>
      </c>
      <c r="J745" s="263">
        <v>-0.01507</v>
      </c>
      <c r="K745" s="264">
        <f>E745*J745</f>
        <v>-0.910228</v>
      </c>
      <c r="O745" s="256">
        <v>2</v>
      </c>
      <c r="AA745" s="229">
        <v>1</v>
      </c>
      <c r="AB745" s="229">
        <v>1</v>
      </c>
      <c r="AC745" s="229">
        <v>1</v>
      </c>
      <c r="AZ745" s="229">
        <v>1</v>
      </c>
      <c r="BA745" s="229">
        <f>IF(AZ745=1,G745,0)</f>
        <v>0</v>
      </c>
      <c r="BB745" s="229">
        <f>IF(AZ745=2,G745,0)</f>
        <v>0</v>
      </c>
      <c r="BC745" s="229">
        <f>IF(AZ745=3,G745,0)</f>
        <v>0</v>
      </c>
      <c r="BD745" s="229">
        <f>IF(AZ745=4,G745,0)</f>
        <v>0</v>
      </c>
      <c r="BE745" s="229">
        <f>IF(AZ745=5,G745,0)</f>
        <v>0</v>
      </c>
      <c r="CA745" s="256">
        <v>1</v>
      </c>
      <c r="CB745" s="256">
        <v>1</v>
      </c>
    </row>
    <row r="746" spans="1:15" ht="12.75">
      <c r="A746" s="265"/>
      <c r="B746" s="269"/>
      <c r="C746" s="354" t="s">
        <v>880</v>
      </c>
      <c r="D746" s="355"/>
      <c r="E746" s="270">
        <v>16.3</v>
      </c>
      <c r="F746" s="271"/>
      <c r="G746" s="272"/>
      <c r="H746" s="273"/>
      <c r="I746" s="267"/>
      <c r="J746" s="274"/>
      <c r="K746" s="267"/>
      <c r="M746" s="268" t="s">
        <v>880</v>
      </c>
      <c r="O746" s="256"/>
    </row>
    <row r="747" spans="1:15" ht="12.75">
      <c r="A747" s="265"/>
      <c r="B747" s="269"/>
      <c r="C747" s="354" t="s">
        <v>881</v>
      </c>
      <c r="D747" s="355"/>
      <c r="E747" s="270">
        <v>25.8</v>
      </c>
      <c r="F747" s="271"/>
      <c r="G747" s="272"/>
      <c r="H747" s="273"/>
      <c r="I747" s="267"/>
      <c r="J747" s="274"/>
      <c r="K747" s="267"/>
      <c r="M747" s="268" t="s">
        <v>881</v>
      </c>
      <c r="O747" s="256"/>
    </row>
    <row r="748" spans="1:15" ht="12.75">
      <c r="A748" s="265"/>
      <c r="B748" s="269"/>
      <c r="C748" s="354" t="s">
        <v>882</v>
      </c>
      <c r="D748" s="355"/>
      <c r="E748" s="270">
        <v>3.8</v>
      </c>
      <c r="F748" s="271"/>
      <c r="G748" s="272"/>
      <c r="H748" s="273"/>
      <c r="I748" s="267"/>
      <c r="J748" s="274"/>
      <c r="K748" s="267"/>
      <c r="M748" s="268" t="s">
        <v>882</v>
      </c>
      <c r="O748" s="256"/>
    </row>
    <row r="749" spans="1:15" ht="12.75">
      <c r="A749" s="265"/>
      <c r="B749" s="269"/>
      <c r="C749" s="354" t="s">
        <v>883</v>
      </c>
      <c r="D749" s="355"/>
      <c r="E749" s="270">
        <v>14.5</v>
      </c>
      <c r="F749" s="271"/>
      <c r="G749" s="272"/>
      <c r="H749" s="273"/>
      <c r="I749" s="267"/>
      <c r="J749" s="274"/>
      <c r="K749" s="267"/>
      <c r="M749" s="268" t="s">
        <v>883</v>
      </c>
      <c r="O749" s="256"/>
    </row>
    <row r="750" spans="1:57" ht="12.75">
      <c r="A750" s="275"/>
      <c r="B750" s="276" t="s">
        <v>101</v>
      </c>
      <c r="C750" s="277" t="s">
        <v>807</v>
      </c>
      <c r="D750" s="278"/>
      <c r="E750" s="279"/>
      <c r="F750" s="280"/>
      <c r="G750" s="281">
        <f>SUM(G675:G749)</f>
        <v>0</v>
      </c>
      <c r="H750" s="282"/>
      <c r="I750" s="283">
        <f>SUM(I675:I749)</f>
        <v>0.238091545</v>
      </c>
      <c r="J750" s="282"/>
      <c r="K750" s="283">
        <f>SUM(K675:K749)</f>
        <v>-39.209207500000005</v>
      </c>
      <c r="O750" s="256">
        <v>4</v>
      </c>
      <c r="BA750" s="284">
        <f>SUM(BA675:BA749)</f>
        <v>0</v>
      </c>
      <c r="BB750" s="284">
        <f>SUM(BB675:BB749)</f>
        <v>0</v>
      </c>
      <c r="BC750" s="284">
        <f>SUM(BC675:BC749)</f>
        <v>0</v>
      </c>
      <c r="BD750" s="284">
        <f>SUM(BD675:BD749)</f>
        <v>0</v>
      </c>
      <c r="BE750" s="284">
        <f>SUM(BE675:BE749)</f>
        <v>0</v>
      </c>
    </row>
    <row r="751" spans="1:15" ht="12.75">
      <c r="A751" s="246" t="s">
        <v>97</v>
      </c>
      <c r="B751" s="247" t="s">
        <v>884</v>
      </c>
      <c r="C751" s="248" t="s">
        <v>885</v>
      </c>
      <c r="D751" s="249"/>
      <c r="E751" s="250"/>
      <c r="F751" s="250"/>
      <c r="G751" s="251"/>
      <c r="H751" s="252"/>
      <c r="I751" s="253"/>
      <c r="J751" s="254"/>
      <c r="K751" s="255"/>
      <c r="O751" s="256">
        <v>1</v>
      </c>
    </row>
    <row r="752" spans="1:80" ht="12.75">
      <c r="A752" s="257">
        <v>150</v>
      </c>
      <c r="B752" s="258" t="s">
        <v>887</v>
      </c>
      <c r="C752" s="259" t="s">
        <v>888</v>
      </c>
      <c r="D752" s="260" t="s">
        <v>195</v>
      </c>
      <c r="E752" s="261">
        <v>60</v>
      </c>
      <c r="F752" s="261">
        <v>0</v>
      </c>
      <c r="G752" s="262">
        <f>E752*F752</f>
        <v>0</v>
      </c>
      <c r="H752" s="263">
        <v>0</v>
      </c>
      <c r="I752" s="264">
        <f>E752*H752</f>
        <v>0</v>
      </c>
      <c r="J752" s="263">
        <v>-0.004</v>
      </c>
      <c r="K752" s="264">
        <f>E752*J752</f>
        <v>-0.24</v>
      </c>
      <c r="O752" s="256">
        <v>2</v>
      </c>
      <c r="AA752" s="229">
        <v>1</v>
      </c>
      <c r="AB752" s="229">
        <v>1</v>
      </c>
      <c r="AC752" s="229">
        <v>1</v>
      </c>
      <c r="AZ752" s="229">
        <v>1</v>
      </c>
      <c r="BA752" s="229">
        <f>IF(AZ752=1,G752,0)</f>
        <v>0</v>
      </c>
      <c r="BB752" s="229">
        <f>IF(AZ752=2,G752,0)</f>
        <v>0</v>
      </c>
      <c r="BC752" s="229">
        <f>IF(AZ752=3,G752,0)</f>
        <v>0</v>
      </c>
      <c r="BD752" s="229">
        <f>IF(AZ752=4,G752,0)</f>
        <v>0</v>
      </c>
      <c r="BE752" s="229">
        <f>IF(AZ752=5,G752,0)</f>
        <v>0</v>
      </c>
      <c r="CA752" s="256">
        <v>1</v>
      </c>
      <c r="CB752" s="256">
        <v>1</v>
      </c>
    </row>
    <row r="753" spans="1:15" ht="12.75">
      <c r="A753" s="265"/>
      <c r="B753" s="269"/>
      <c r="C753" s="354" t="s">
        <v>157</v>
      </c>
      <c r="D753" s="355"/>
      <c r="E753" s="270">
        <v>0</v>
      </c>
      <c r="F753" s="271"/>
      <c r="G753" s="272"/>
      <c r="H753" s="273"/>
      <c r="I753" s="267"/>
      <c r="J753" s="274"/>
      <c r="K753" s="267"/>
      <c r="M753" s="268" t="s">
        <v>157</v>
      </c>
      <c r="O753" s="256"/>
    </row>
    <row r="754" spans="1:15" ht="12.75">
      <c r="A754" s="265"/>
      <c r="B754" s="269"/>
      <c r="C754" s="354" t="s">
        <v>889</v>
      </c>
      <c r="D754" s="355"/>
      <c r="E754" s="270">
        <v>21</v>
      </c>
      <c r="F754" s="271"/>
      <c r="G754" s="272"/>
      <c r="H754" s="273"/>
      <c r="I754" s="267"/>
      <c r="J754" s="274"/>
      <c r="K754" s="267"/>
      <c r="M754" s="268" t="s">
        <v>889</v>
      </c>
      <c r="O754" s="256"/>
    </row>
    <row r="755" spans="1:15" ht="12.75">
      <c r="A755" s="265"/>
      <c r="B755" s="269"/>
      <c r="C755" s="354" t="s">
        <v>258</v>
      </c>
      <c r="D755" s="355"/>
      <c r="E755" s="270">
        <v>0</v>
      </c>
      <c r="F755" s="271"/>
      <c r="G755" s="272"/>
      <c r="H755" s="273"/>
      <c r="I755" s="267"/>
      <c r="J755" s="274"/>
      <c r="K755" s="267"/>
      <c r="M755" s="268" t="s">
        <v>258</v>
      </c>
      <c r="O755" s="256"/>
    </row>
    <row r="756" spans="1:15" ht="12.75">
      <c r="A756" s="265"/>
      <c r="B756" s="269"/>
      <c r="C756" s="354" t="s">
        <v>890</v>
      </c>
      <c r="D756" s="355"/>
      <c r="E756" s="270">
        <v>15</v>
      </c>
      <c r="F756" s="271"/>
      <c r="G756" s="272"/>
      <c r="H756" s="273"/>
      <c r="I756" s="267"/>
      <c r="J756" s="274"/>
      <c r="K756" s="267"/>
      <c r="M756" s="268" t="s">
        <v>890</v>
      </c>
      <c r="O756" s="256"/>
    </row>
    <row r="757" spans="1:15" ht="12.75">
      <c r="A757" s="265"/>
      <c r="B757" s="269"/>
      <c r="C757" s="354" t="s">
        <v>157</v>
      </c>
      <c r="D757" s="355"/>
      <c r="E757" s="270">
        <v>0</v>
      </c>
      <c r="F757" s="271"/>
      <c r="G757" s="272"/>
      <c r="H757" s="273"/>
      <c r="I757" s="267"/>
      <c r="J757" s="274"/>
      <c r="K757" s="267"/>
      <c r="M757" s="268" t="s">
        <v>157</v>
      </c>
      <c r="O757" s="256"/>
    </row>
    <row r="758" spans="1:15" ht="12.75">
      <c r="A758" s="265"/>
      <c r="B758" s="269"/>
      <c r="C758" s="354" t="s">
        <v>891</v>
      </c>
      <c r="D758" s="355"/>
      <c r="E758" s="270">
        <v>1</v>
      </c>
      <c r="F758" s="271"/>
      <c r="G758" s="272"/>
      <c r="H758" s="273"/>
      <c r="I758" s="267"/>
      <c r="J758" s="274"/>
      <c r="K758" s="267"/>
      <c r="M758" s="268" t="s">
        <v>891</v>
      </c>
      <c r="O758" s="256"/>
    </row>
    <row r="759" spans="1:15" ht="12.75">
      <c r="A759" s="265"/>
      <c r="B759" s="269"/>
      <c r="C759" s="354" t="s">
        <v>892</v>
      </c>
      <c r="D759" s="355"/>
      <c r="E759" s="270">
        <v>0</v>
      </c>
      <c r="F759" s="271"/>
      <c r="G759" s="272"/>
      <c r="H759" s="273"/>
      <c r="I759" s="267"/>
      <c r="J759" s="274"/>
      <c r="K759" s="267"/>
      <c r="M759" s="268" t="s">
        <v>892</v>
      </c>
      <c r="O759" s="256"/>
    </row>
    <row r="760" spans="1:15" ht="12.75">
      <c r="A760" s="265"/>
      <c r="B760" s="269"/>
      <c r="C760" s="354" t="s">
        <v>893</v>
      </c>
      <c r="D760" s="355"/>
      <c r="E760" s="270">
        <v>2</v>
      </c>
      <c r="F760" s="271"/>
      <c r="G760" s="272"/>
      <c r="H760" s="273"/>
      <c r="I760" s="267"/>
      <c r="J760" s="274"/>
      <c r="K760" s="267"/>
      <c r="M760" s="268" t="s">
        <v>893</v>
      </c>
      <c r="O760" s="256"/>
    </row>
    <row r="761" spans="1:15" ht="12.75">
      <c r="A761" s="265"/>
      <c r="B761" s="269"/>
      <c r="C761" s="354" t="s">
        <v>206</v>
      </c>
      <c r="D761" s="355"/>
      <c r="E761" s="270">
        <v>0</v>
      </c>
      <c r="F761" s="271"/>
      <c r="G761" s="272"/>
      <c r="H761" s="273"/>
      <c r="I761" s="267"/>
      <c r="J761" s="274"/>
      <c r="K761" s="267"/>
      <c r="M761" s="268" t="s">
        <v>206</v>
      </c>
      <c r="O761" s="256"/>
    </row>
    <row r="762" spans="1:15" ht="12.75">
      <c r="A762" s="265"/>
      <c r="B762" s="269"/>
      <c r="C762" s="354" t="s">
        <v>894</v>
      </c>
      <c r="D762" s="355"/>
      <c r="E762" s="270">
        <v>21</v>
      </c>
      <c r="F762" s="271"/>
      <c r="G762" s="272"/>
      <c r="H762" s="273"/>
      <c r="I762" s="267"/>
      <c r="J762" s="274"/>
      <c r="K762" s="267"/>
      <c r="M762" s="268" t="s">
        <v>894</v>
      </c>
      <c r="O762" s="256"/>
    </row>
    <row r="763" spans="1:80" ht="12.75">
      <c r="A763" s="257">
        <v>151</v>
      </c>
      <c r="B763" s="258" t="s">
        <v>895</v>
      </c>
      <c r="C763" s="259" t="s">
        <v>896</v>
      </c>
      <c r="D763" s="260" t="s">
        <v>195</v>
      </c>
      <c r="E763" s="261">
        <v>2</v>
      </c>
      <c r="F763" s="261">
        <v>0</v>
      </c>
      <c r="G763" s="262">
        <f>E763*F763</f>
        <v>0</v>
      </c>
      <c r="H763" s="263">
        <v>0.00133</v>
      </c>
      <c r="I763" s="264">
        <f>E763*H763</f>
        <v>0.00266</v>
      </c>
      <c r="J763" s="263">
        <v>-0.099</v>
      </c>
      <c r="K763" s="264">
        <f>E763*J763</f>
        <v>-0.198</v>
      </c>
      <c r="O763" s="256">
        <v>2</v>
      </c>
      <c r="AA763" s="229">
        <v>1</v>
      </c>
      <c r="AB763" s="229">
        <v>1</v>
      </c>
      <c r="AC763" s="229">
        <v>1</v>
      </c>
      <c r="AZ763" s="229">
        <v>1</v>
      </c>
      <c r="BA763" s="229">
        <f>IF(AZ763=1,G763,0)</f>
        <v>0</v>
      </c>
      <c r="BB763" s="229">
        <f>IF(AZ763=2,G763,0)</f>
        <v>0</v>
      </c>
      <c r="BC763" s="229">
        <f>IF(AZ763=3,G763,0)</f>
        <v>0</v>
      </c>
      <c r="BD763" s="229">
        <f>IF(AZ763=4,G763,0)</f>
        <v>0</v>
      </c>
      <c r="BE763" s="229">
        <f>IF(AZ763=5,G763,0)</f>
        <v>0</v>
      </c>
      <c r="CA763" s="256">
        <v>1</v>
      </c>
      <c r="CB763" s="256">
        <v>1</v>
      </c>
    </row>
    <row r="764" spans="1:15" ht="12.75">
      <c r="A764" s="265"/>
      <c r="B764" s="269"/>
      <c r="C764" s="354" t="s">
        <v>157</v>
      </c>
      <c r="D764" s="355"/>
      <c r="E764" s="270">
        <v>0</v>
      </c>
      <c r="F764" s="271"/>
      <c r="G764" s="272"/>
      <c r="H764" s="273"/>
      <c r="I764" s="267"/>
      <c r="J764" s="274"/>
      <c r="K764" s="267"/>
      <c r="M764" s="268" t="s">
        <v>157</v>
      </c>
      <c r="O764" s="256"/>
    </row>
    <row r="765" spans="1:15" ht="12.75">
      <c r="A765" s="265"/>
      <c r="B765" s="269"/>
      <c r="C765" s="354" t="s">
        <v>897</v>
      </c>
      <c r="D765" s="355"/>
      <c r="E765" s="270">
        <v>2</v>
      </c>
      <c r="F765" s="271"/>
      <c r="G765" s="272"/>
      <c r="H765" s="273"/>
      <c r="I765" s="267"/>
      <c r="J765" s="274"/>
      <c r="K765" s="267"/>
      <c r="M765" s="268" t="s">
        <v>897</v>
      </c>
      <c r="O765" s="256"/>
    </row>
    <row r="766" spans="1:80" ht="12.75">
      <c r="A766" s="257">
        <v>152</v>
      </c>
      <c r="B766" s="258" t="s">
        <v>898</v>
      </c>
      <c r="C766" s="259" t="s">
        <v>899</v>
      </c>
      <c r="D766" s="260" t="s">
        <v>195</v>
      </c>
      <c r="E766" s="261">
        <v>4</v>
      </c>
      <c r="F766" s="261">
        <v>0</v>
      </c>
      <c r="G766" s="262">
        <f>E766*F766</f>
        <v>0</v>
      </c>
      <c r="H766" s="263">
        <v>0.00133</v>
      </c>
      <c r="I766" s="264">
        <f>E766*H766</f>
        <v>0.00532</v>
      </c>
      <c r="J766" s="263">
        <v>-0.207</v>
      </c>
      <c r="K766" s="264">
        <f>E766*J766</f>
        <v>-0.828</v>
      </c>
      <c r="O766" s="256">
        <v>2</v>
      </c>
      <c r="AA766" s="229">
        <v>1</v>
      </c>
      <c r="AB766" s="229">
        <v>1</v>
      </c>
      <c r="AC766" s="229">
        <v>1</v>
      </c>
      <c r="AZ766" s="229">
        <v>1</v>
      </c>
      <c r="BA766" s="229">
        <f>IF(AZ766=1,G766,0)</f>
        <v>0</v>
      </c>
      <c r="BB766" s="229">
        <f>IF(AZ766=2,G766,0)</f>
        <v>0</v>
      </c>
      <c r="BC766" s="229">
        <f>IF(AZ766=3,G766,0)</f>
        <v>0</v>
      </c>
      <c r="BD766" s="229">
        <f>IF(AZ766=4,G766,0)</f>
        <v>0</v>
      </c>
      <c r="BE766" s="229">
        <f>IF(AZ766=5,G766,0)</f>
        <v>0</v>
      </c>
      <c r="CA766" s="256">
        <v>1</v>
      </c>
      <c r="CB766" s="256">
        <v>1</v>
      </c>
    </row>
    <row r="767" spans="1:15" ht="12.75">
      <c r="A767" s="265"/>
      <c r="B767" s="269"/>
      <c r="C767" s="354" t="s">
        <v>196</v>
      </c>
      <c r="D767" s="355"/>
      <c r="E767" s="270">
        <v>4</v>
      </c>
      <c r="F767" s="271"/>
      <c r="G767" s="272"/>
      <c r="H767" s="273"/>
      <c r="I767" s="267"/>
      <c r="J767" s="274"/>
      <c r="K767" s="267"/>
      <c r="M767" s="268" t="s">
        <v>196</v>
      </c>
      <c r="O767" s="256"/>
    </row>
    <row r="768" spans="1:80" ht="12.75">
      <c r="A768" s="257">
        <v>153</v>
      </c>
      <c r="B768" s="258" t="s">
        <v>900</v>
      </c>
      <c r="C768" s="259" t="s">
        <v>901</v>
      </c>
      <c r="D768" s="260" t="s">
        <v>137</v>
      </c>
      <c r="E768" s="261">
        <v>2.4</v>
      </c>
      <c r="F768" s="261">
        <v>0</v>
      </c>
      <c r="G768" s="262">
        <f>E768*F768</f>
        <v>0</v>
      </c>
      <c r="H768" s="263">
        <v>0.00054</v>
      </c>
      <c r="I768" s="264">
        <f>E768*H768</f>
        <v>0.001296</v>
      </c>
      <c r="J768" s="263">
        <v>-0.27</v>
      </c>
      <c r="K768" s="264">
        <f>E768*J768</f>
        <v>-0.648</v>
      </c>
      <c r="O768" s="256">
        <v>2</v>
      </c>
      <c r="AA768" s="229">
        <v>1</v>
      </c>
      <c r="AB768" s="229">
        <v>1</v>
      </c>
      <c r="AC768" s="229">
        <v>1</v>
      </c>
      <c r="AZ768" s="229">
        <v>1</v>
      </c>
      <c r="BA768" s="229">
        <f>IF(AZ768=1,G768,0)</f>
        <v>0</v>
      </c>
      <c r="BB768" s="229">
        <f>IF(AZ768=2,G768,0)</f>
        <v>0</v>
      </c>
      <c r="BC768" s="229">
        <f>IF(AZ768=3,G768,0)</f>
        <v>0</v>
      </c>
      <c r="BD768" s="229">
        <f>IF(AZ768=4,G768,0)</f>
        <v>0</v>
      </c>
      <c r="BE768" s="229">
        <f>IF(AZ768=5,G768,0)</f>
        <v>0</v>
      </c>
      <c r="CA768" s="256">
        <v>1</v>
      </c>
      <c r="CB768" s="256">
        <v>1</v>
      </c>
    </row>
    <row r="769" spans="1:15" ht="12.75">
      <c r="A769" s="265"/>
      <c r="B769" s="269"/>
      <c r="C769" s="354" t="s">
        <v>902</v>
      </c>
      <c r="D769" s="355"/>
      <c r="E769" s="270">
        <v>2.4</v>
      </c>
      <c r="F769" s="271"/>
      <c r="G769" s="272"/>
      <c r="H769" s="273"/>
      <c r="I769" s="267"/>
      <c r="J769" s="274"/>
      <c r="K769" s="267"/>
      <c r="M769" s="268" t="s">
        <v>902</v>
      </c>
      <c r="O769" s="256"/>
    </row>
    <row r="770" spans="1:80" ht="12.75">
      <c r="A770" s="257">
        <v>154</v>
      </c>
      <c r="B770" s="258" t="s">
        <v>903</v>
      </c>
      <c r="C770" s="259" t="s">
        <v>904</v>
      </c>
      <c r="D770" s="260" t="s">
        <v>144</v>
      </c>
      <c r="E770" s="261">
        <v>1.05</v>
      </c>
      <c r="F770" s="261">
        <v>0</v>
      </c>
      <c r="G770" s="262">
        <f>E770*F770</f>
        <v>0</v>
      </c>
      <c r="H770" s="263">
        <v>0.00182</v>
      </c>
      <c r="I770" s="264">
        <f>E770*H770</f>
        <v>0.0019110000000000002</v>
      </c>
      <c r="J770" s="263">
        <v>-1.8</v>
      </c>
      <c r="K770" s="264">
        <f>E770*J770</f>
        <v>-1.8900000000000001</v>
      </c>
      <c r="O770" s="256">
        <v>2</v>
      </c>
      <c r="AA770" s="229">
        <v>1</v>
      </c>
      <c r="AB770" s="229">
        <v>0</v>
      </c>
      <c r="AC770" s="229">
        <v>0</v>
      </c>
      <c r="AZ770" s="229">
        <v>1</v>
      </c>
      <c r="BA770" s="229">
        <f>IF(AZ770=1,G770,0)</f>
        <v>0</v>
      </c>
      <c r="BB770" s="229">
        <f>IF(AZ770=2,G770,0)</f>
        <v>0</v>
      </c>
      <c r="BC770" s="229">
        <f>IF(AZ770=3,G770,0)</f>
        <v>0</v>
      </c>
      <c r="BD770" s="229">
        <f>IF(AZ770=4,G770,0)</f>
        <v>0</v>
      </c>
      <c r="BE770" s="229">
        <f>IF(AZ770=5,G770,0)</f>
        <v>0</v>
      </c>
      <c r="CA770" s="256">
        <v>1</v>
      </c>
      <c r="CB770" s="256">
        <v>0</v>
      </c>
    </row>
    <row r="771" spans="1:15" ht="12.75">
      <c r="A771" s="265"/>
      <c r="B771" s="269"/>
      <c r="C771" s="354" t="s">
        <v>157</v>
      </c>
      <c r="D771" s="355"/>
      <c r="E771" s="270">
        <v>0</v>
      </c>
      <c r="F771" s="271"/>
      <c r="G771" s="272"/>
      <c r="H771" s="273"/>
      <c r="I771" s="267"/>
      <c r="J771" s="274"/>
      <c r="K771" s="267"/>
      <c r="M771" s="268" t="s">
        <v>157</v>
      </c>
      <c r="O771" s="256"/>
    </row>
    <row r="772" spans="1:15" ht="12.75">
      <c r="A772" s="265"/>
      <c r="B772" s="269"/>
      <c r="C772" s="354" t="s">
        <v>905</v>
      </c>
      <c r="D772" s="355"/>
      <c r="E772" s="270">
        <v>0.63</v>
      </c>
      <c r="F772" s="271"/>
      <c r="G772" s="272"/>
      <c r="H772" s="273"/>
      <c r="I772" s="267"/>
      <c r="J772" s="274"/>
      <c r="K772" s="267"/>
      <c r="M772" s="268" t="s">
        <v>905</v>
      </c>
      <c r="O772" s="256"/>
    </row>
    <row r="773" spans="1:15" ht="12.75">
      <c r="A773" s="265"/>
      <c r="B773" s="269"/>
      <c r="C773" s="354" t="s">
        <v>200</v>
      </c>
      <c r="D773" s="355"/>
      <c r="E773" s="270">
        <v>0</v>
      </c>
      <c r="F773" s="271"/>
      <c r="G773" s="272"/>
      <c r="H773" s="273"/>
      <c r="I773" s="267"/>
      <c r="J773" s="274"/>
      <c r="K773" s="267"/>
      <c r="M773" s="268" t="s">
        <v>200</v>
      </c>
      <c r="O773" s="256"/>
    </row>
    <row r="774" spans="1:15" ht="12.75">
      <c r="A774" s="265"/>
      <c r="B774" s="269"/>
      <c r="C774" s="354" t="s">
        <v>906</v>
      </c>
      <c r="D774" s="355"/>
      <c r="E774" s="270">
        <v>0.36</v>
      </c>
      <c r="F774" s="271"/>
      <c r="G774" s="272"/>
      <c r="H774" s="273"/>
      <c r="I774" s="267"/>
      <c r="J774" s="274"/>
      <c r="K774" s="267"/>
      <c r="M774" s="268" t="s">
        <v>906</v>
      </c>
      <c r="O774" s="256"/>
    </row>
    <row r="775" spans="1:15" ht="12.75">
      <c r="A775" s="265"/>
      <c r="B775" s="269"/>
      <c r="C775" s="354" t="s">
        <v>907</v>
      </c>
      <c r="D775" s="355"/>
      <c r="E775" s="270">
        <v>0.06</v>
      </c>
      <c r="F775" s="271"/>
      <c r="G775" s="272"/>
      <c r="H775" s="273"/>
      <c r="I775" s="267"/>
      <c r="J775" s="274"/>
      <c r="K775" s="267"/>
      <c r="M775" s="268" t="s">
        <v>907</v>
      </c>
      <c r="O775" s="256"/>
    </row>
    <row r="776" spans="1:80" ht="12.75">
      <c r="A776" s="257">
        <v>155</v>
      </c>
      <c r="B776" s="258" t="s">
        <v>908</v>
      </c>
      <c r="C776" s="259" t="s">
        <v>909</v>
      </c>
      <c r="D776" s="260" t="s">
        <v>144</v>
      </c>
      <c r="E776" s="261">
        <v>5.3425</v>
      </c>
      <c r="F776" s="261">
        <v>0</v>
      </c>
      <c r="G776" s="262">
        <f>E776*F776</f>
        <v>0</v>
      </c>
      <c r="H776" s="263">
        <v>0.00182</v>
      </c>
      <c r="I776" s="264">
        <f>E776*H776</f>
        <v>0.00972335</v>
      </c>
      <c r="J776" s="263">
        <v>-1.8</v>
      </c>
      <c r="K776" s="264">
        <f>E776*J776</f>
        <v>-9.6165</v>
      </c>
      <c r="O776" s="256">
        <v>2</v>
      </c>
      <c r="AA776" s="229">
        <v>1</v>
      </c>
      <c r="AB776" s="229">
        <v>1</v>
      </c>
      <c r="AC776" s="229">
        <v>1</v>
      </c>
      <c r="AZ776" s="229">
        <v>1</v>
      </c>
      <c r="BA776" s="229">
        <f>IF(AZ776=1,G776,0)</f>
        <v>0</v>
      </c>
      <c r="BB776" s="229">
        <f>IF(AZ776=2,G776,0)</f>
        <v>0</v>
      </c>
      <c r="BC776" s="229">
        <f>IF(AZ776=3,G776,0)</f>
        <v>0</v>
      </c>
      <c r="BD776" s="229">
        <f>IF(AZ776=4,G776,0)</f>
        <v>0</v>
      </c>
      <c r="BE776" s="229">
        <f>IF(AZ776=5,G776,0)</f>
        <v>0</v>
      </c>
      <c r="CA776" s="256">
        <v>1</v>
      </c>
      <c r="CB776" s="256">
        <v>1</v>
      </c>
    </row>
    <row r="777" spans="1:15" ht="12.75">
      <c r="A777" s="265"/>
      <c r="B777" s="269"/>
      <c r="C777" s="354" t="s">
        <v>200</v>
      </c>
      <c r="D777" s="355"/>
      <c r="E777" s="270">
        <v>0</v>
      </c>
      <c r="F777" s="271"/>
      <c r="G777" s="272"/>
      <c r="H777" s="273"/>
      <c r="I777" s="267"/>
      <c r="J777" s="274"/>
      <c r="K777" s="267"/>
      <c r="M777" s="268" t="s">
        <v>200</v>
      </c>
      <c r="O777" s="256"/>
    </row>
    <row r="778" spans="1:15" ht="12.75">
      <c r="A778" s="265"/>
      <c r="B778" s="269"/>
      <c r="C778" s="354" t="s">
        <v>910</v>
      </c>
      <c r="D778" s="355"/>
      <c r="E778" s="270">
        <v>2.3138</v>
      </c>
      <c r="F778" s="271"/>
      <c r="G778" s="272"/>
      <c r="H778" s="273"/>
      <c r="I778" s="267"/>
      <c r="J778" s="274"/>
      <c r="K778" s="267"/>
      <c r="M778" s="268" t="s">
        <v>910</v>
      </c>
      <c r="O778" s="256"/>
    </row>
    <row r="779" spans="1:15" ht="12.75">
      <c r="A779" s="265"/>
      <c r="B779" s="269"/>
      <c r="C779" s="354" t="s">
        <v>911</v>
      </c>
      <c r="D779" s="355"/>
      <c r="E779" s="270">
        <v>0.725</v>
      </c>
      <c r="F779" s="271"/>
      <c r="G779" s="272"/>
      <c r="H779" s="273"/>
      <c r="I779" s="267"/>
      <c r="J779" s="274"/>
      <c r="K779" s="267"/>
      <c r="M779" s="268" t="s">
        <v>911</v>
      </c>
      <c r="O779" s="256"/>
    </row>
    <row r="780" spans="1:15" ht="12.75">
      <c r="A780" s="265"/>
      <c r="B780" s="269"/>
      <c r="C780" s="354" t="s">
        <v>206</v>
      </c>
      <c r="D780" s="355"/>
      <c r="E780" s="270">
        <v>0</v>
      </c>
      <c r="F780" s="271"/>
      <c r="G780" s="272"/>
      <c r="H780" s="273"/>
      <c r="I780" s="267"/>
      <c r="J780" s="274"/>
      <c r="K780" s="267"/>
      <c r="M780" s="268" t="s">
        <v>206</v>
      </c>
      <c r="O780" s="256"/>
    </row>
    <row r="781" spans="1:15" ht="12.75">
      <c r="A781" s="265"/>
      <c r="B781" s="269"/>
      <c r="C781" s="354" t="s">
        <v>912</v>
      </c>
      <c r="D781" s="355"/>
      <c r="E781" s="270">
        <v>1.11</v>
      </c>
      <c r="F781" s="271"/>
      <c r="G781" s="272"/>
      <c r="H781" s="273"/>
      <c r="I781" s="267"/>
      <c r="J781" s="274"/>
      <c r="K781" s="267"/>
      <c r="M781" s="268" t="s">
        <v>912</v>
      </c>
      <c r="O781" s="256"/>
    </row>
    <row r="782" spans="1:15" ht="12.75">
      <c r="A782" s="265"/>
      <c r="B782" s="269"/>
      <c r="C782" s="354" t="s">
        <v>913</v>
      </c>
      <c r="D782" s="355"/>
      <c r="E782" s="270">
        <v>0.5</v>
      </c>
      <c r="F782" s="271"/>
      <c r="G782" s="272"/>
      <c r="H782" s="273"/>
      <c r="I782" s="267"/>
      <c r="J782" s="274"/>
      <c r="K782" s="267"/>
      <c r="M782" s="268" t="s">
        <v>913</v>
      </c>
      <c r="O782" s="256"/>
    </row>
    <row r="783" spans="1:15" ht="12.75">
      <c r="A783" s="265"/>
      <c r="B783" s="269"/>
      <c r="C783" s="354" t="s">
        <v>914</v>
      </c>
      <c r="D783" s="355"/>
      <c r="E783" s="270">
        <v>0.6938</v>
      </c>
      <c r="F783" s="271"/>
      <c r="G783" s="272"/>
      <c r="H783" s="273"/>
      <c r="I783" s="267"/>
      <c r="J783" s="274"/>
      <c r="K783" s="267"/>
      <c r="M783" s="268" t="s">
        <v>914</v>
      </c>
      <c r="O783" s="256"/>
    </row>
    <row r="784" spans="1:80" ht="12.75">
      <c r="A784" s="257">
        <v>156</v>
      </c>
      <c r="B784" s="258" t="s">
        <v>915</v>
      </c>
      <c r="C784" s="259" t="s">
        <v>916</v>
      </c>
      <c r="D784" s="260" t="s">
        <v>179</v>
      </c>
      <c r="E784" s="261">
        <v>17.5</v>
      </c>
      <c r="F784" s="261">
        <v>0</v>
      </c>
      <c r="G784" s="262">
        <f>E784*F784</f>
        <v>0</v>
      </c>
      <c r="H784" s="263">
        <v>0</v>
      </c>
      <c r="I784" s="264">
        <f>E784*H784</f>
        <v>0</v>
      </c>
      <c r="J784" s="263">
        <v>-0.015</v>
      </c>
      <c r="K784" s="264">
        <f>E784*J784</f>
        <v>-0.2625</v>
      </c>
      <c r="O784" s="256">
        <v>2</v>
      </c>
      <c r="AA784" s="229">
        <v>1</v>
      </c>
      <c r="AB784" s="229">
        <v>1</v>
      </c>
      <c r="AC784" s="229">
        <v>1</v>
      </c>
      <c r="AZ784" s="229">
        <v>1</v>
      </c>
      <c r="BA784" s="229">
        <f>IF(AZ784=1,G784,0)</f>
        <v>0</v>
      </c>
      <c r="BB784" s="229">
        <f>IF(AZ784=2,G784,0)</f>
        <v>0</v>
      </c>
      <c r="BC784" s="229">
        <f>IF(AZ784=3,G784,0)</f>
        <v>0</v>
      </c>
      <c r="BD784" s="229">
        <f>IF(AZ784=4,G784,0)</f>
        <v>0</v>
      </c>
      <c r="BE784" s="229">
        <f>IF(AZ784=5,G784,0)</f>
        <v>0</v>
      </c>
      <c r="CA784" s="256">
        <v>1</v>
      </c>
      <c r="CB784" s="256">
        <v>1</v>
      </c>
    </row>
    <row r="785" spans="1:15" ht="12.75">
      <c r="A785" s="265"/>
      <c r="B785" s="269"/>
      <c r="C785" s="354" t="s">
        <v>917</v>
      </c>
      <c r="D785" s="355"/>
      <c r="E785" s="270">
        <v>4.5</v>
      </c>
      <c r="F785" s="271"/>
      <c r="G785" s="272"/>
      <c r="H785" s="273"/>
      <c r="I785" s="267"/>
      <c r="J785" s="274"/>
      <c r="K785" s="267"/>
      <c r="M785" s="268" t="s">
        <v>917</v>
      </c>
      <c r="O785" s="256"/>
    </row>
    <row r="786" spans="1:15" ht="12.75">
      <c r="A786" s="265"/>
      <c r="B786" s="269"/>
      <c r="C786" s="354" t="s">
        <v>918</v>
      </c>
      <c r="D786" s="355"/>
      <c r="E786" s="270">
        <v>6.5</v>
      </c>
      <c r="F786" s="271"/>
      <c r="G786" s="272"/>
      <c r="H786" s="273"/>
      <c r="I786" s="267"/>
      <c r="J786" s="274"/>
      <c r="K786" s="267"/>
      <c r="M786" s="268" t="s">
        <v>918</v>
      </c>
      <c r="O786" s="256"/>
    </row>
    <row r="787" spans="1:15" ht="12.75">
      <c r="A787" s="265"/>
      <c r="B787" s="269"/>
      <c r="C787" s="354" t="s">
        <v>919</v>
      </c>
      <c r="D787" s="355"/>
      <c r="E787" s="270">
        <v>6.5</v>
      </c>
      <c r="F787" s="271"/>
      <c r="G787" s="272"/>
      <c r="H787" s="273"/>
      <c r="I787" s="267"/>
      <c r="J787" s="274"/>
      <c r="K787" s="267"/>
      <c r="M787" s="268" t="s">
        <v>919</v>
      </c>
      <c r="O787" s="256"/>
    </row>
    <row r="788" spans="1:80" ht="12.75">
      <c r="A788" s="257">
        <v>157</v>
      </c>
      <c r="B788" s="258" t="s">
        <v>920</v>
      </c>
      <c r="C788" s="259" t="s">
        <v>921</v>
      </c>
      <c r="D788" s="260" t="s">
        <v>179</v>
      </c>
      <c r="E788" s="261">
        <v>18.4585</v>
      </c>
      <c r="F788" s="261">
        <v>0</v>
      </c>
      <c r="G788" s="262">
        <f>E788*F788</f>
        <v>0</v>
      </c>
      <c r="H788" s="263">
        <v>0.00049</v>
      </c>
      <c r="I788" s="264">
        <f>E788*H788</f>
        <v>0.009044665</v>
      </c>
      <c r="J788" s="263">
        <v>-0.04</v>
      </c>
      <c r="K788" s="264">
        <f>E788*J788</f>
        <v>-0.73834</v>
      </c>
      <c r="O788" s="256">
        <v>2</v>
      </c>
      <c r="AA788" s="229">
        <v>1</v>
      </c>
      <c r="AB788" s="229">
        <v>1</v>
      </c>
      <c r="AC788" s="229">
        <v>1</v>
      </c>
      <c r="AZ788" s="229">
        <v>1</v>
      </c>
      <c r="BA788" s="229">
        <f>IF(AZ788=1,G788,0)</f>
        <v>0</v>
      </c>
      <c r="BB788" s="229">
        <f>IF(AZ788=2,G788,0)</f>
        <v>0</v>
      </c>
      <c r="BC788" s="229">
        <f>IF(AZ788=3,G788,0)</f>
        <v>0</v>
      </c>
      <c r="BD788" s="229">
        <f>IF(AZ788=4,G788,0)</f>
        <v>0</v>
      </c>
      <c r="BE788" s="229">
        <f>IF(AZ788=5,G788,0)</f>
        <v>0</v>
      </c>
      <c r="CA788" s="256">
        <v>1</v>
      </c>
      <c r="CB788" s="256">
        <v>1</v>
      </c>
    </row>
    <row r="789" spans="1:15" ht="12.75">
      <c r="A789" s="265"/>
      <c r="B789" s="269"/>
      <c r="C789" s="354" t="s">
        <v>157</v>
      </c>
      <c r="D789" s="355"/>
      <c r="E789" s="270">
        <v>0</v>
      </c>
      <c r="F789" s="271"/>
      <c r="G789" s="272"/>
      <c r="H789" s="273"/>
      <c r="I789" s="267"/>
      <c r="J789" s="274"/>
      <c r="K789" s="267"/>
      <c r="M789" s="268" t="s">
        <v>157</v>
      </c>
      <c r="O789" s="256"/>
    </row>
    <row r="790" spans="1:15" ht="12.75">
      <c r="A790" s="265"/>
      <c r="B790" s="269"/>
      <c r="C790" s="354" t="s">
        <v>922</v>
      </c>
      <c r="D790" s="355"/>
      <c r="E790" s="270">
        <v>0.0585</v>
      </c>
      <c r="F790" s="271"/>
      <c r="G790" s="272"/>
      <c r="H790" s="273"/>
      <c r="I790" s="267"/>
      <c r="J790" s="274"/>
      <c r="K790" s="267"/>
      <c r="M790" s="268" t="s">
        <v>922</v>
      </c>
      <c r="O790" s="256"/>
    </row>
    <row r="791" spans="1:15" ht="12.75">
      <c r="A791" s="265"/>
      <c r="B791" s="269"/>
      <c r="C791" s="354" t="s">
        <v>200</v>
      </c>
      <c r="D791" s="355"/>
      <c r="E791" s="270">
        <v>0</v>
      </c>
      <c r="F791" s="271"/>
      <c r="G791" s="272"/>
      <c r="H791" s="273"/>
      <c r="I791" s="267"/>
      <c r="J791" s="274"/>
      <c r="K791" s="267"/>
      <c r="M791" s="268" t="s">
        <v>200</v>
      </c>
      <c r="O791" s="256"/>
    </row>
    <row r="792" spans="1:15" ht="12.75">
      <c r="A792" s="265"/>
      <c r="B792" s="269"/>
      <c r="C792" s="354" t="s">
        <v>923</v>
      </c>
      <c r="D792" s="355"/>
      <c r="E792" s="270">
        <v>5</v>
      </c>
      <c r="F792" s="271"/>
      <c r="G792" s="272"/>
      <c r="H792" s="273"/>
      <c r="I792" s="267"/>
      <c r="J792" s="274"/>
      <c r="K792" s="267"/>
      <c r="M792" s="268" t="s">
        <v>923</v>
      </c>
      <c r="O792" s="256"/>
    </row>
    <row r="793" spans="1:15" ht="12.75">
      <c r="A793" s="265"/>
      <c r="B793" s="269"/>
      <c r="C793" s="354" t="s">
        <v>924</v>
      </c>
      <c r="D793" s="355"/>
      <c r="E793" s="270">
        <v>1.7333</v>
      </c>
      <c r="F793" s="271"/>
      <c r="G793" s="272"/>
      <c r="H793" s="273"/>
      <c r="I793" s="267"/>
      <c r="J793" s="274"/>
      <c r="K793" s="267"/>
      <c r="M793" s="268" t="s">
        <v>924</v>
      </c>
      <c r="O793" s="256"/>
    </row>
    <row r="794" spans="1:15" ht="12.75">
      <c r="A794" s="265"/>
      <c r="B794" s="269"/>
      <c r="C794" s="354" t="s">
        <v>206</v>
      </c>
      <c r="D794" s="355"/>
      <c r="E794" s="270">
        <v>0</v>
      </c>
      <c r="F794" s="271"/>
      <c r="G794" s="272"/>
      <c r="H794" s="273"/>
      <c r="I794" s="267"/>
      <c r="J794" s="274"/>
      <c r="K794" s="267"/>
      <c r="M794" s="268" t="s">
        <v>206</v>
      </c>
      <c r="O794" s="256"/>
    </row>
    <row r="795" spans="1:15" ht="12.75">
      <c r="A795" s="265"/>
      <c r="B795" s="269"/>
      <c r="C795" s="354" t="s">
        <v>925</v>
      </c>
      <c r="D795" s="355"/>
      <c r="E795" s="270">
        <v>8</v>
      </c>
      <c r="F795" s="271"/>
      <c r="G795" s="272"/>
      <c r="H795" s="273"/>
      <c r="I795" s="267"/>
      <c r="J795" s="274"/>
      <c r="K795" s="267"/>
      <c r="M795" s="268" t="s">
        <v>925</v>
      </c>
      <c r="O795" s="256"/>
    </row>
    <row r="796" spans="1:15" ht="12.75">
      <c r="A796" s="265"/>
      <c r="B796" s="269"/>
      <c r="C796" s="354" t="s">
        <v>926</v>
      </c>
      <c r="D796" s="355"/>
      <c r="E796" s="270">
        <v>3.6667</v>
      </c>
      <c r="F796" s="271"/>
      <c r="G796" s="272"/>
      <c r="H796" s="273"/>
      <c r="I796" s="267"/>
      <c r="J796" s="274"/>
      <c r="K796" s="267"/>
      <c r="M796" s="268" t="s">
        <v>926</v>
      </c>
      <c r="O796" s="256"/>
    </row>
    <row r="797" spans="1:80" ht="12.75">
      <c r="A797" s="257">
        <v>158</v>
      </c>
      <c r="B797" s="258" t="s">
        <v>927</v>
      </c>
      <c r="C797" s="259" t="s">
        <v>928</v>
      </c>
      <c r="D797" s="260" t="s">
        <v>179</v>
      </c>
      <c r="E797" s="261">
        <v>30.1</v>
      </c>
      <c r="F797" s="261">
        <v>0</v>
      </c>
      <c r="G797" s="262">
        <f>E797*F797</f>
        <v>0</v>
      </c>
      <c r="H797" s="263">
        <v>0</v>
      </c>
      <c r="I797" s="264">
        <f>E797*H797</f>
        <v>0</v>
      </c>
      <c r="J797" s="263">
        <v>-0.037</v>
      </c>
      <c r="K797" s="264">
        <f>E797*J797</f>
        <v>-1.1137</v>
      </c>
      <c r="O797" s="256">
        <v>2</v>
      </c>
      <c r="AA797" s="229">
        <v>1</v>
      </c>
      <c r="AB797" s="229">
        <v>1</v>
      </c>
      <c r="AC797" s="229">
        <v>1</v>
      </c>
      <c r="AZ797" s="229">
        <v>1</v>
      </c>
      <c r="BA797" s="229">
        <f>IF(AZ797=1,G797,0)</f>
        <v>0</v>
      </c>
      <c r="BB797" s="229">
        <f>IF(AZ797=2,G797,0)</f>
        <v>0</v>
      </c>
      <c r="BC797" s="229">
        <f>IF(AZ797=3,G797,0)</f>
        <v>0</v>
      </c>
      <c r="BD797" s="229">
        <f>IF(AZ797=4,G797,0)</f>
        <v>0</v>
      </c>
      <c r="BE797" s="229">
        <f>IF(AZ797=5,G797,0)</f>
        <v>0</v>
      </c>
      <c r="CA797" s="256">
        <v>1</v>
      </c>
      <c r="CB797" s="256">
        <v>1</v>
      </c>
    </row>
    <row r="798" spans="1:15" ht="12.75">
      <c r="A798" s="265"/>
      <c r="B798" s="269"/>
      <c r="C798" s="354" t="s">
        <v>157</v>
      </c>
      <c r="D798" s="355"/>
      <c r="E798" s="270">
        <v>0</v>
      </c>
      <c r="F798" s="271"/>
      <c r="G798" s="272"/>
      <c r="H798" s="273"/>
      <c r="I798" s="267"/>
      <c r="J798" s="274"/>
      <c r="K798" s="267"/>
      <c r="M798" s="268" t="s">
        <v>157</v>
      </c>
      <c r="O798" s="256"/>
    </row>
    <row r="799" spans="1:15" ht="12.75">
      <c r="A799" s="265"/>
      <c r="B799" s="269"/>
      <c r="C799" s="354" t="s">
        <v>929</v>
      </c>
      <c r="D799" s="355"/>
      <c r="E799" s="270">
        <v>2.8</v>
      </c>
      <c r="F799" s="271"/>
      <c r="G799" s="272"/>
      <c r="H799" s="273"/>
      <c r="I799" s="267"/>
      <c r="J799" s="274"/>
      <c r="K799" s="267"/>
      <c r="M799" s="268" t="s">
        <v>929</v>
      </c>
      <c r="O799" s="256"/>
    </row>
    <row r="800" spans="1:15" ht="12.75">
      <c r="A800" s="265"/>
      <c r="B800" s="269"/>
      <c r="C800" s="354" t="s">
        <v>930</v>
      </c>
      <c r="D800" s="355"/>
      <c r="E800" s="270">
        <v>2.5</v>
      </c>
      <c r="F800" s="271"/>
      <c r="G800" s="272"/>
      <c r="H800" s="273"/>
      <c r="I800" s="267"/>
      <c r="J800" s="274"/>
      <c r="K800" s="267"/>
      <c r="M800" s="268" t="s">
        <v>930</v>
      </c>
      <c r="O800" s="256"/>
    </row>
    <row r="801" spans="1:15" ht="12.75">
      <c r="A801" s="265"/>
      <c r="B801" s="269"/>
      <c r="C801" s="354" t="s">
        <v>931</v>
      </c>
      <c r="D801" s="355"/>
      <c r="E801" s="270">
        <v>4.1</v>
      </c>
      <c r="F801" s="271"/>
      <c r="G801" s="272"/>
      <c r="H801" s="273"/>
      <c r="I801" s="267"/>
      <c r="J801" s="274"/>
      <c r="K801" s="267"/>
      <c r="M801" s="268" t="s">
        <v>931</v>
      </c>
      <c r="O801" s="256"/>
    </row>
    <row r="802" spans="1:15" ht="12.75">
      <c r="A802" s="265"/>
      <c r="B802" s="269"/>
      <c r="C802" s="354" t="s">
        <v>932</v>
      </c>
      <c r="D802" s="355"/>
      <c r="E802" s="270">
        <v>20.7</v>
      </c>
      <c r="F802" s="271"/>
      <c r="G802" s="272"/>
      <c r="H802" s="273"/>
      <c r="I802" s="267"/>
      <c r="J802" s="274"/>
      <c r="K802" s="267"/>
      <c r="M802" s="268" t="s">
        <v>932</v>
      </c>
      <c r="O802" s="256"/>
    </row>
    <row r="803" spans="1:80" ht="12.75">
      <c r="A803" s="257">
        <v>159</v>
      </c>
      <c r="B803" s="258" t="s">
        <v>933</v>
      </c>
      <c r="C803" s="259" t="s">
        <v>934</v>
      </c>
      <c r="D803" s="260" t="s">
        <v>179</v>
      </c>
      <c r="E803" s="261">
        <v>2</v>
      </c>
      <c r="F803" s="261">
        <v>0</v>
      </c>
      <c r="G803" s="262">
        <f>E803*F803</f>
        <v>0</v>
      </c>
      <c r="H803" s="263">
        <v>0</v>
      </c>
      <c r="I803" s="264">
        <f>E803*H803</f>
        <v>0</v>
      </c>
      <c r="J803" s="263">
        <v>-0.003</v>
      </c>
      <c r="K803" s="264">
        <f>E803*J803</f>
        <v>-0.006</v>
      </c>
      <c r="O803" s="256">
        <v>2</v>
      </c>
      <c r="AA803" s="229">
        <v>1</v>
      </c>
      <c r="AB803" s="229">
        <v>1</v>
      </c>
      <c r="AC803" s="229">
        <v>1</v>
      </c>
      <c r="AZ803" s="229">
        <v>1</v>
      </c>
      <c r="BA803" s="229">
        <f>IF(AZ803=1,G803,0)</f>
        <v>0</v>
      </c>
      <c r="BB803" s="229">
        <f>IF(AZ803=2,G803,0)</f>
        <v>0</v>
      </c>
      <c r="BC803" s="229">
        <f>IF(AZ803=3,G803,0)</f>
        <v>0</v>
      </c>
      <c r="BD803" s="229">
        <f>IF(AZ803=4,G803,0)</f>
        <v>0</v>
      </c>
      <c r="BE803" s="229">
        <f>IF(AZ803=5,G803,0)</f>
        <v>0</v>
      </c>
      <c r="CA803" s="256">
        <v>1</v>
      </c>
      <c r="CB803" s="256">
        <v>1</v>
      </c>
    </row>
    <row r="804" spans="1:15" ht="12.75">
      <c r="A804" s="265"/>
      <c r="B804" s="269"/>
      <c r="C804" s="354" t="s">
        <v>157</v>
      </c>
      <c r="D804" s="355"/>
      <c r="E804" s="270">
        <v>0</v>
      </c>
      <c r="F804" s="271"/>
      <c r="G804" s="272"/>
      <c r="H804" s="273"/>
      <c r="I804" s="267"/>
      <c r="J804" s="274"/>
      <c r="K804" s="267"/>
      <c r="M804" s="268" t="s">
        <v>157</v>
      </c>
      <c r="O804" s="256"/>
    </row>
    <row r="805" spans="1:15" ht="12.75">
      <c r="A805" s="265"/>
      <c r="B805" s="269"/>
      <c r="C805" s="354" t="s">
        <v>935</v>
      </c>
      <c r="D805" s="355"/>
      <c r="E805" s="270">
        <v>2</v>
      </c>
      <c r="F805" s="271"/>
      <c r="G805" s="272"/>
      <c r="H805" s="273"/>
      <c r="I805" s="267"/>
      <c r="J805" s="274"/>
      <c r="K805" s="267"/>
      <c r="M805" s="268" t="s">
        <v>935</v>
      </c>
      <c r="O805" s="256"/>
    </row>
    <row r="806" spans="1:80" ht="12.75">
      <c r="A806" s="257">
        <v>160</v>
      </c>
      <c r="B806" s="258" t="s">
        <v>936</v>
      </c>
      <c r="C806" s="259" t="s">
        <v>937</v>
      </c>
      <c r="D806" s="260" t="s">
        <v>195</v>
      </c>
      <c r="E806" s="261">
        <v>50</v>
      </c>
      <c r="F806" s="261">
        <v>0</v>
      </c>
      <c r="G806" s="262">
        <f>E806*F806</f>
        <v>0</v>
      </c>
      <c r="H806" s="263">
        <v>0</v>
      </c>
      <c r="I806" s="264">
        <f>E806*H806</f>
        <v>0</v>
      </c>
      <c r="J806" s="263">
        <v>-0.001</v>
      </c>
      <c r="K806" s="264">
        <f>E806*J806</f>
        <v>-0.05</v>
      </c>
      <c r="O806" s="256">
        <v>2</v>
      </c>
      <c r="AA806" s="229">
        <v>1</v>
      </c>
      <c r="AB806" s="229">
        <v>1</v>
      </c>
      <c r="AC806" s="229">
        <v>1</v>
      </c>
      <c r="AZ806" s="229">
        <v>1</v>
      </c>
      <c r="BA806" s="229">
        <f>IF(AZ806=1,G806,0)</f>
        <v>0</v>
      </c>
      <c r="BB806" s="229">
        <f>IF(AZ806=2,G806,0)</f>
        <v>0</v>
      </c>
      <c r="BC806" s="229">
        <f>IF(AZ806=3,G806,0)</f>
        <v>0</v>
      </c>
      <c r="BD806" s="229">
        <f>IF(AZ806=4,G806,0)</f>
        <v>0</v>
      </c>
      <c r="BE806" s="229">
        <f>IF(AZ806=5,G806,0)</f>
        <v>0</v>
      </c>
      <c r="CA806" s="256">
        <v>1</v>
      </c>
      <c r="CB806" s="256">
        <v>1</v>
      </c>
    </row>
    <row r="807" spans="1:15" ht="12.75">
      <c r="A807" s="265"/>
      <c r="B807" s="269"/>
      <c r="C807" s="354" t="s">
        <v>157</v>
      </c>
      <c r="D807" s="355"/>
      <c r="E807" s="270">
        <v>0</v>
      </c>
      <c r="F807" s="271"/>
      <c r="G807" s="272"/>
      <c r="H807" s="273"/>
      <c r="I807" s="267"/>
      <c r="J807" s="274"/>
      <c r="K807" s="267"/>
      <c r="M807" s="268" t="s">
        <v>157</v>
      </c>
      <c r="O807" s="256"/>
    </row>
    <row r="808" spans="1:15" ht="12.75">
      <c r="A808" s="265"/>
      <c r="B808" s="269"/>
      <c r="C808" s="354" t="s">
        <v>938</v>
      </c>
      <c r="D808" s="355"/>
      <c r="E808" s="270">
        <v>40</v>
      </c>
      <c r="F808" s="271"/>
      <c r="G808" s="272"/>
      <c r="H808" s="273"/>
      <c r="I808" s="267"/>
      <c r="J808" s="274"/>
      <c r="K808" s="267"/>
      <c r="M808" s="268" t="s">
        <v>938</v>
      </c>
      <c r="O808" s="256"/>
    </row>
    <row r="809" spans="1:15" ht="12.75">
      <c r="A809" s="265"/>
      <c r="B809" s="269"/>
      <c r="C809" s="354" t="s">
        <v>939</v>
      </c>
      <c r="D809" s="355"/>
      <c r="E809" s="270">
        <v>6</v>
      </c>
      <c r="F809" s="271"/>
      <c r="G809" s="272"/>
      <c r="H809" s="273"/>
      <c r="I809" s="267"/>
      <c r="J809" s="274"/>
      <c r="K809" s="267"/>
      <c r="M809" s="268" t="s">
        <v>939</v>
      </c>
      <c r="O809" s="256"/>
    </row>
    <row r="810" spans="1:15" ht="12.75">
      <c r="A810" s="265"/>
      <c r="B810" s="269"/>
      <c r="C810" s="354" t="s">
        <v>940</v>
      </c>
      <c r="D810" s="355"/>
      <c r="E810" s="270">
        <v>4</v>
      </c>
      <c r="F810" s="271"/>
      <c r="G810" s="272"/>
      <c r="H810" s="273"/>
      <c r="I810" s="267"/>
      <c r="J810" s="274"/>
      <c r="K810" s="267"/>
      <c r="M810" s="268" t="s">
        <v>940</v>
      </c>
      <c r="O810" s="256"/>
    </row>
    <row r="811" spans="1:80" ht="12.75">
      <c r="A811" s="257">
        <v>161</v>
      </c>
      <c r="B811" s="258" t="s">
        <v>941</v>
      </c>
      <c r="C811" s="259" t="s">
        <v>942</v>
      </c>
      <c r="D811" s="260" t="s">
        <v>137</v>
      </c>
      <c r="E811" s="261">
        <v>394.777</v>
      </c>
      <c r="F811" s="261">
        <v>0</v>
      </c>
      <c r="G811" s="262">
        <f>E811*F811</f>
        <v>0</v>
      </c>
      <c r="H811" s="263">
        <v>0</v>
      </c>
      <c r="I811" s="264">
        <f>E811*H811</f>
        <v>0</v>
      </c>
      <c r="J811" s="263">
        <v>-0.046</v>
      </c>
      <c r="K811" s="264">
        <f>E811*J811</f>
        <v>-18.159741999999998</v>
      </c>
      <c r="O811" s="256">
        <v>2</v>
      </c>
      <c r="AA811" s="229">
        <v>1</v>
      </c>
      <c r="AB811" s="229">
        <v>1</v>
      </c>
      <c r="AC811" s="229">
        <v>1</v>
      </c>
      <c r="AZ811" s="229">
        <v>1</v>
      </c>
      <c r="BA811" s="229">
        <f>IF(AZ811=1,G811,0)</f>
        <v>0</v>
      </c>
      <c r="BB811" s="229">
        <f>IF(AZ811=2,G811,0)</f>
        <v>0</v>
      </c>
      <c r="BC811" s="229">
        <f>IF(AZ811=3,G811,0)</f>
        <v>0</v>
      </c>
      <c r="BD811" s="229">
        <f>IF(AZ811=4,G811,0)</f>
        <v>0</v>
      </c>
      <c r="BE811" s="229">
        <f>IF(AZ811=5,G811,0)</f>
        <v>0</v>
      </c>
      <c r="CA811" s="256">
        <v>1</v>
      </c>
      <c r="CB811" s="256">
        <v>1</v>
      </c>
    </row>
    <row r="812" spans="1:15" ht="12.75">
      <c r="A812" s="265"/>
      <c r="B812" s="269"/>
      <c r="C812" s="354" t="s">
        <v>943</v>
      </c>
      <c r="D812" s="355"/>
      <c r="E812" s="270">
        <v>0</v>
      </c>
      <c r="F812" s="271"/>
      <c r="G812" s="272"/>
      <c r="H812" s="273"/>
      <c r="I812" s="267"/>
      <c r="J812" s="274"/>
      <c r="K812" s="267"/>
      <c r="M812" s="268" t="s">
        <v>943</v>
      </c>
      <c r="O812" s="256"/>
    </row>
    <row r="813" spans="1:15" ht="12.75">
      <c r="A813" s="265"/>
      <c r="B813" s="269"/>
      <c r="C813" s="354" t="s">
        <v>157</v>
      </c>
      <c r="D813" s="355"/>
      <c r="E813" s="270">
        <v>0</v>
      </c>
      <c r="F813" s="271"/>
      <c r="G813" s="272"/>
      <c r="H813" s="273"/>
      <c r="I813" s="267"/>
      <c r="J813" s="274"/>
      <c r="K813" s="267"/>
      <c r="M813" s="268" t="s">
        <v>157</v>
      </c>
      <c r="O813" s="256"/>
    </row>
    <row r="814" spans="1:15" ht="12.75">
      <c r="A814" s="265"/>
      <c r="B814" s="269"/>
      <c r="C814" s="354" t="s">
        <v>944</v>
      </c>
      <c r="D814" s="355"/>
      <c r="E814" s="270">
        <v>18.84</v>
      </c>
      <c r="F814" s="271"/>
      <c r="G814" s="272"/>
      <c r="H814" s="273"/>
      <c r="I814" s="267"/>
      <c r="J814" s="274"/>
      <c r="K814" s="267"/>
      <c r="M814" s="268" t="s">
        <v>944</v>
      </c>
      <c r="O814" s="256"/>
    </row>
    <row r="815" spans="1:15" ht="12.75">
      <c r="A815" s="265"/>
      <c r="B815" s="269"/>
      <c r="C815" s="354" t="s">
        <v>945</v>
      </c>
      <c r="D815" s="355"/>
      <c r="E815" s="270">
        <v>16.992</v>
      </c>
      <c r="F815" s="271"/>
      <c r="G815" s="272"/>
      <c r="H815" s="273"/>
      <c r="I815" s="267"/>
      <c r="J815" s="274"/>
      <c r="K815" s="267"/>
      <c r="M815" s="268" t="s">
        <v>945</v>
      </c>
      <c r="O815" s="256"/>
    </row>
    <row r="816" spans="1:15" ht="12.75">
      <c r="A816" s="265"/>
      <c r="B816" s="269"/>
      <c r="C816" s="354" t="s">
        <v>946</v>
      </c>
      <c r="D816" s="355"/>
      <c r="E816" s="270">
        <v>9.78</v>
      </c>
      <c r="F816" s="271"/>
      <c r="G816" s="272"/>
      <c r="H816" s="273"/>
      <c r="I816" s="267"/>
      <c r="J816" s="274"/>
      <c r="K816" s="267"/>
      <c r="M816" s="268" t="s">
        <v>946</v>
      </c>
      <c r="O816" s="256"/>
    </row>
    <row r="817" spans="1:15" ht="12.75">
      <c r="A817" s="265"/>
      <c r="B817" s="269"/>
      <c r="C817" s="354" t="s">
        <v>494</v>
      </c>
      <c r="D817" s="355"/>
      <c r="E817" s="270">
        <v>10.41</v>
      </c>
      <c r="F817" s="271"/>
      <c r="G817" s="272"/>
      <c r="H817" s="273"/>
      <c r="I817" s="267"/>
      <c r="J817" s="274"/>
      <c r="K817" s="267"/>
      <c r="M817" s="268" t="s">
        <v>494</v>
      </c>
      <c r="O817" s="256"/>
    </row>
    <row r="818" spans="1:15" ht="12.75">
      <c r="A818" s="265"/>
      <c r="B818" s="269"/>
      <c r="C818" s="354" t="s">
        <v>495</v>
      </c>
      <c r="D818" s="355"/>
      <c r="E818" s="270">
        <v>18.59</v>
      </c>
      <c r="F818" s="271"/>
      <c r="G818" s="272"/>
      <c r="H818" s="273"/>
      <c r="I818" s="267"/>
      <c r="J818" s="274"/>
      <c r="K818" s="267"/>
      <c r="M818" s="268" t="s">
        <v>495</v>
      </c>
      <c r="O818" s="256"/>
    </row>
    <row r="819" spans="1:15" ht="12.75">
      <c r="A819" s="265"/>
      <c r="B819" s="269"/>
      <c r="C819" s="354" t="s">
        <v>496</v>
      </c>
      <c r="D819" s="355"/>
      <c r="E819" s="270">
        <v>45.285</v>
      </c>
      <c r="F819" s="271"/>
      <c r="G819" s="272"/>
      <c r="H819" s="273"/>
      <c r="I819" s="267"/>
      <c r="J819" s="274"/>
      <c r="K819" s="267"/>
      <c r="M819" s="268" t="s">
        <v>496</v>
      </c>
      <c r="O819" s="256"/>
    </row>
    <row r="820" spans="1:15" ht="12.75">
      <c r="A820" s="265"/>
      <c r="B820" s="269"/>
      <c r="C820" s="354" t="s">
        <v>497</v>
      </c>
      <c r="D820" s="355"/>
      <c r="E820" s="270">
        <v>-7.05</v>
      </c>
      <c r="F820" s="271"/>
      <c r="G820" s="272"/>
      <c r="H820" s="273"/>
      <c r="I820" s="267"/>
      <c r="J820" s="274"/>
      <c r="K820" s="267"/>
      <c r="M820" s="268" t="s">
        <v>497</v>
      </c>
      <c r="O820" s="256"/>
    </row>
    <row r="821" spans="1:15" ht="12.75">
      <c r="A821" s="265"/>
      <c r="B821" s="269"/>
      <c r="C821" s="354" t="s">
        <v>498</v>
      </c>
      <c r="D821" s="355"/>
      <c r="E821" s="270">
        <v>16.05</v>
      </c>
      <c r="F821" s="271"/>
      <c r="G821" s="272"/>
      <c r="H821" s="273"/>
      <c r="I821" s="267"/>
      <c r="J821" s="274"/>
      <c r="K821" s="267"/>
      <c r="M821" s="268" t="s">
        <v>498</v>
      </c>
      <c r="O821" s="256"/>
    </row>
    <row r="822" spans="1:15" ht="12.75">
      <c r="A822" s="265"/>
      <c r="B822" s="269"/>
      <c r="C822" s="354" t="s">
        <v>499</v>
      </c>
      <c r="D822" s="355"/>
      <c r="E822" s="270">
        <v>20.73</v>
      </c>
      <c r="F822" s="271"/>
      <c r="G822" s="272"/>
      <c r="H822" s="273"/>
      <c r="I822" s="267"/>
      <c r="J822" s="274"/>
      <c r="K822" s="267"/>
      <c r="M822" s="268" t="s">
        <v>499</v>
      </c>
      <c r="O822" s="256"/>
    </row>
    <row r="823" spans="1:15" ht="12.75">
      <c r="A823" s="265"/>
      <c r="B823" s="269"/>
      <c r="C823" s="354" t="s">
        <v>500</v>
      </c>
      <c r="D823" s="355"/>
      <c r="E823" s="270">
        <v>23.7</v>
      </c>
      <c r="F823" s="271"/>
      <c r="G823" s="272"/>
      <c r="H823" s="273"/>
      <c r="I823" s="267"/>
      <c r="J823" s="274"/>
      <c r="K823" s="267"/>
      <c r="M823" s="268" t="s">
        <v>500</v>
      </c>
      <c r="O823" s="256"/>
    </row>
    <row r="824" spans="1:15" ht="12.75">
      <c r="A824" s="265"/>
      <c r="B824" s="269"/>
      <c r="C824" s="354" t="s">
        <v>501</v>
      </c>
      <c r="D824" s="355"/>
      <c r="E824" s="270">
        <v>21.18</v>
      </c>
      <c r="F824" s="271"/>
      <c r="G824" s="272"/>
      <c r="H824" s="273"/>
      <c r="I824" s="267"/>
      <c r="J824" s="274"/>
      <c r="K824" s="267"/>
      <c r="M824" s="268" t="s">
        <v>501</v>
      </c>
      <c r="O824" s="256"/>
    </row>
    <row r="825" spans="1:15" ht="12.75">
      <c r="A825" s="265"/>
      <c r="B825" s="269"/>
      <c r="C825" s="354" t="s">
        <v>502</v>
      </c>
      <c r="D825" s="355"/>
      <c r="E825" s="270">
        <v>15</v>
      </c>
      <c r="F825" s="271"/>
      <c r="G825" s="272"/>
      <c r="H825" s="273"/>
      <c r="I825" s="267"/>
      <c r="J825" s="274"/>
      <c r="K825" s="267"/>
      <c r="M825" s="268" t="s">
        <v>502</v>
      </c>
      <c r="O825" s="256"/>
    </row>
    <row r="826" spans="1:15" ht="12.75">
      <c r="A826" s="265"/>
      <c r="B826" s="269"/>
      <c r="C826" s="354" t="s">
        <v>503</v>
      </c>
      <c r="D826" s="355"/>
      <c r="E826" s="270">
        <v>32.925</v>
      </c>
      <c r="F826" s="271"/>
      <c r="G826" s="272"/>
      <c r="H826" s="273"/>
      <c r="I826" s="267"/>
      <c r="J826" s="274"/>
      <c r="K826" s="267"/>
      <c r="M826" s="268" t="s">
        <v>503</v>
      </c>
      <c r="O826" s="256"/>
    </row>
    <row r="827" spans="1:15" ht="12.75">
      <c r="A827" s="265"/>
      <c r="B827" s="269"/>
      <c r="C827" s="354" t="s">
        <v>504</v>
      </c>
      <c r="D827" s="355"/>
      <c r="E827" s="270">
        <v>16.05</v>
      </c>
      <c r="F827" s="271"/>
      <c r="G827" s="272"/>
      <c r="H827" s="273"/>
      <c r="I827" s="267"/>
      <c r="J827" s="274"/>
      <c r="K827" s="267"/>
      <c r="M827" s="268" t="s">
        <v>504</v>
      </c>
      <c r="O827" s="256"/>
    </row>
    <row r="828" spans="1:15" ht="12.75">
      <c r="A828" s="265"/>
      <c r="B828" s="269"/>
      <c r="C828" s="354" t="s">
        <v>505</v>
      </c>
      <c r="D828" s="355"/>
      <c r="E828" s="270">
        <v>25.2</v>
      </c>
      <c r="F828" s="271"/>
      <c r="G828" s="272"/>
      <c r="H828" s="273"/>
      <c r="I828" s="267"/>
      <c r="J828" s="274"/>
      <c r="K828" s="267"/>
      <c r="M828" s="268" t="s">
        <v>505</v>
      </c>
      <c r="O828" s="256"/>
    </row>
    <row r="829" spans="1:15" ht="12.75">
      <c r="A829" s="265"/>
      <c r="B829" s="269"/>
      <c r="C829" s="354" t="s">
        <v>506</v>
      </c>
      <c r="D829" s="355"/>
      <c r="E829" s="270">
        <v>9.3</v>
      </c>
      <c r="F829" s="271"/>
      <c r="G829" s="272"/>
      <c r="H829" s="273"/>
      <c r="I829" s="267"/>
      <c r="J829" s="274"/>
      <c r="K829" s="267"/>
      <c r="M829" s="268" t="s">
        <v>506</v>
      </c>
      <c r="O829" s="256"/>
    </row>
    <row r="830" spans="1:15" ht="12.75">
      <c r="A830" s="265"/>
      <c r="B830" s="269"/>
      <c r="C830" s="354" t="s">
        <v>200</v>
      </c>
      <c r="D830" s="355"/>
      <c r="E830" s="270">
        <v>0</v>
      </c>
      <c r="F830" s="271"/>
      <c r="G830" s="272"/>
      <c r="H830" s="273"/>
      <c r="I830" s="267"/>
      <c r="J830" s="274"/>
      <c r="K830" s="267"/>
      <c r="M830" s="268" t="s">
        <v>200</v>
      </c>
      <c r="O830" s="256"/>
    </row>
    <row r="831" spans="1:15" ht="21">
      <c r="A831" s="265"/>
      <c r="B831" s="269"/>
      <c r="C831" s="354" t="s">
        <v>947</v>
      </c>
      <c r="D831" s="355"/>
      <c r="E831" s="270">
        <v>41.525</v>
      </c>
      <c r="F831" s="271"/>
      <c r="G831" s="272"/>
      <c r="H831" s="273"/>
      <c r="I831" s="267"/>
      <c r="J831" s="274"/>
      <c r="K831" s="267"/>
      <c r="M831" s="268" t="s">
        <v>947</v>
      </c>
      <c r="O831" s="256"/>
    </row>
    <row r="832" spans="1:15" ht="12.75">
      <c r="A832" s="265"/>
      <c r="B832" s="269"/>
      <c r="C832" s="354" t="s">
        <v>948</v>
      </c>
      <c r="D832" s="355"/>
      <c r="E832" s="270">
        <v>31.4</v>
      </c>
      <c r="F832" s="271"/>
      <c r="G832" s="272"/>
      <c r="H832" s="273"/>
      <c r="I832" s="267"/>
      <c r="J832" s="274"/>
      <c r="K832" s="267"/>
      <c r="M832" s="268" t="s">
        <v>948</v>
      </c>
      <c r="O832" s="256"/>
    </row>
    <row r="833" spans="1:15" ht="12.75">
      <c r="A833" s="265"/>
      <c r="B833" s="269"/>
      <c r="C833" s="354" t="s">
        <v>206</v>
      </c>
      <c r="D833" s="355"/>
      <c r="E833" s="270">
        <v>0</v>
      </c>
      <c r="F833" s="271"/>
      <c r="G833" s="272"/>
      <c r="H833" s="273"/>
      <c r="I833" s="267"/>
      <c r="J833" s="274"/>
      <c r="K833" s="267"/>
      <c r="M833" s="268" t="s">
        <v>206</v>
      </c>
      <c r="O833" s="256"/>
    </row>
    <row r="834" spans="1:15" ht="12.75">
      <c r="A834" s="265"/>
      <c r="B834" s="269"/>
      <c r="C834" s="354" t="s">
        <v>949</v>
      </c>
      <c r="D834" s="355"/>
      <c r="E834" s="270">
        <v>0</v>
      </c>
      <c r="F834" s="271"/>
      <c r="G834" s="272"/>
      <c r="H834" s="273"/>
      <c r="I834" s="267"/>
      <c r="J834" s="274"/>
      <c r="K834" s="267"/>
      <c r="M834" s="268" t="s">
        <v>949</v>
      </c>
      <c r="O834" s="256"/>
    </row>
    <row r="835" spans="1:15" ht="12.75">
      <c r="A835" s="265"/>
      <c r="B835" s="269"/>
      <c r="C835" s="354" t="s">
        <v>950</v>
      </c>
      <c r="D835" s="355"/>
      <c r="E835" s="270">
        <v>8.55</v>
      </c>
      <c r="F835" s="271"/>
      <c r="G835" s="272"/>
      <c r="H835" s="273"/>
      <c r="I835" s="267"/>
      <c r="J835" s="274"/>
      <c r="K835" s="267"/>
      <c r="M835" s="268" t="s">
        <v>950</v>
      </c>
      <c r="O835" s="256"/>
    </row>
    <row r="836" spans="1:15" ht="12.75">
      <c r="A836" s="265"/>
      <c r="B836" s="269"/>
      <c r="C836" s="354" t="s">
        <v>951</v>
      </c>
      <c r="D836" s="355"/>
      <c r="E836" s="270">
        <v>20.32</v>
      </c>
      <c r="F836" s="271"/>
      <c r="G836" s="272"/>
      <c r="H836" s="273"/>
      <c r="I836" s="267"/>
      <c r="J836" s="274"/>
      <c r="K836" s="267"/>
      <c r="M836" s="268" t="s">
        <v>951</v>
      </c>
      <c r="O836" s="256"/>
    </row>
    <row r="837" spans="1:80" ht="12.75">
      <c r="A837" s="257">
        <v>162</v>
      </c>
      <c r="B837" s="258" t="s">
        <v>952</v>
      </c>
      <c r="C837" s="259" t="s">
        <v>953</v>
      </c>
      <c r="D837" s="260" t="s">
        <v>137</v>
      </c>
      <c r="E837" s="261">
        <v>147.407</v>
      </c>
      <c r="F837" s="261">
        <v>0</v>
      </c>
      <c r="G837" s="262">
        <f>E837*F837</f>
        <v>0</v>
      </c>
      <c r="H837" s="263">
        <v>0</v>
      </c>
      <c r="I837" s="264">
        <f>E837*H837</f>
        <v>0</v>
      </c>
      <c r="J837" s="263">
        <v>-0.068</v>
      </c>
      <c r="K837" s="264">
        <f>E837*J837</f>
        <v>-10.023676000000002</v>
      </c>
      <c r="O837" s="256">
        <v>2</v>
      </c>
      <c r="AA837" s="229">
        <v>1</v>
      </c>
      <c r="AB837" s="229">
        <v>1</v>
      </c>
      <c r="AC837" s="229">
        <v>1</v>
      </c>
      <c r="AZ837" s="229">
        <v>1</v>
      </c>
      <c r="BA837" s="229">
        <f>IF(AZ837=1,G837,0)</f>
        <v>0</v>
      </c>
      <c r="BB837" s="229">
        <f>IF(AZ837=2,G837,0)</f>
        <v>0</v>
      </c>
      <c r="BC837" s="229">
        <f>IF(AZ837=3,G837,0)</f>
        <v>0</v>
      </c>
      <c r="BD837" s="229">
        <f>IF(AZ837=4,G837,0)</f>
        <v>0</v>
      </c>
      <c r="BE837" s="229">
        <f>IF(AZ837=5,G837,0)</f>
        <v>0</v>
      </c>
      <c r="CA837" s="256">
        <v>1</v>
      </c>
      <c r="CB837" s="256">
        <v>1</v>
      </c>
    </row>
    <row r="838" spans="1:15" ht="12.75">
      <c r="A838" s="265"/>
      <c r="B838" s="269"/>
      <c r="C838" s="354" t="s">
        <v>157</v>
      </c>
      <c r="D838" s="355"/>
      <c r="E838" s="270">
        <v>0</v>
      </c>
      <c r="F838" s="271"/>
      <c r="G838" s="272"/>
      <c r="H838" s="273"/>
      <c r="I838" s="267"/>
      <c r="J838" s="274"/>
      <c r="K838" s="267"/>
      <c r="M838" s="268" t="s">
        <v>157</v>
      </c>
      <c r="O838" s="256"/>
    </row>
    <row r="839" spans="1:15" ht="12.75">
      <c r="A839" s="265"/>
      <c r="B839" s="269"/>
      <c r="C839" s="354" t="s">
        <v>944</v>
      </c>
      <c r="D839" s="355"/>
      <c r="E839" s="270">
        <v>18.84</v>
      </c>
      <c r="F839" s="271"/>
      <c r="G839" s="272"/>
      <c r="H839" s="273"/>
      <c r="I839" s="267"/>
      <c r="J839" s="274"/>
      <c r="K839" s="267"/>
      <c r="M839" s="268" t="s">
        <v>944</v>
      </c>
      <c r="O839" s="256"/>
    </row>
    <row r="840" spans="1:15" ht="12.75">
      <c r="A840" s="265"/>
      <c r="B840" s="269"/>
      <c r="C840" s="354" t="s">
        <v>945</v>
      </c>
      <c r="D840" s="355"/>
      <c r="E840" s="270">
        <v>16.992</v>
      </c>
      <c r="F840" s="271"/>
      <c r="G840" s="272"/>
      <c r="H840" s="273"/>
      <c r="I840" s="267"/>
      <c r="J840" s="274"/>
      <c r="K840" s="267"/>
      <c r="M840" s="268" t="s">
        <v>945</v>
      </c>
      <c r="O840" s="256"/>
    </row>
    <row r="841" spans="1:15" ht="12.75">
      <c r="A841" s="265"/>
      <c r="B841" s="269"/>
      <c r="C841" s="354" t="s">
        <v>946</v>
      </c>
      <c r="D841" s="355"/>
      <c r="E841" s="270">
        <v>9.78</v>
      </c>
      <c r="F841" s="271"/>
      <c r="G841" s="272"/>
      <c r="H841" s="273"/>
      <c r="I841" s="267"/>
      <c r="J841" s="274"/>
      <c r="K841" s="267"/>
      <c r="M841" s="268" t="s">
        <v>946</v>
      </c>
      <c r="O841" s="256"/>
    </row>
    <row r="842" spans="1:15" ht="12.75">
      <c r="A842" s="265"/>
      <c r="B842" s="269"/>
      <c r="C842" s="354" t="s">
        <v>200</v>
      </c>
      <c r="D842" s="355"/>
      <c r="E842" s="270">
        <v>0</v>
      </c>
      <c r="F842" s="271"/>
      <c r="G842" s="272"/>
      <c r="H842" s="273"/>
      <c r="I842" s="267"/>
      <c r="J842" s="274"/>
      <c r="K842" s="267"/>
      <c r="M842" s="268" t="s">
        <v>200</v>
      </c>
      <c r="O842" s="256"/>
    </row>
    <row r="843" spans="1:15" ht="12.75">
      <c r="A843" s="265"/>
      <c r="B843" s="269"/>
      <c r="C843" s="354" t="s">
        <v>954</v>
      </c>
      <c r="D843" s="355"/>
      <c r="E843" s="270">
        <v>41.525</v>
      </c>
      <c r="F843" s="271"/>
      <c r="G843" s="272"/>
      <c r="H843" s="273"/>
      <c r="I843" s="267"/>
      <c r="J843" s="274"/>
      <c r="K843" s="267"/>
      <c r="M843" s="268" t="s">
        <v>954</v>
      </c>
      <c r="O843" s="256"/>
    </row>
    <row r="844" spans="1:15" ht="12.75">
      <c r="A844" s="265"/>
      <c r="B844" s="269"/>
      <c r="C844" s="354" t="s">
        <v>948</v>
      </c>
      <c r="D844" s="355"/>
      <c r="E844" s="270">
        <v>31.4</v>
      </c>
      <c r="F844" s="271"/>
      <c r="G844" s="272"/>
      <c r="H844" s="273"/>
      <c r="I844" s="267"/>
      <c r="J844" s="274"/>
      <c r="K844" s="267"/>
      <c r="M844" s="268" t="s">
        <v>948</v>
      </c>
      <c r="O844" s="256"/>
    </row>
    <row r="845" spans="1:15" ht="12.75">
      <c r="A845" s="265"/>
      <c r="B845" s="269"/>
      <c r="C845" s="354" t="s">
        <v>206</v>
      </c>
      <c r="D845" s="355"/>
      <c r="E845" s="270">
        <v>0</v>
      </c>
      <c r="F845" s="271"/>
      <c r="G845" s="272"/>
      <c r="H845" s="273"/>
      <c r="I845" s="267"/>
      <c r="J845" s="274"/>
      <c r="K845" s="267"/>
      <c r="M845" s="268" t="s">
        <v>206</v>
      </c>
      <c r="O845" s="256"/>
    </row>
    <row r="846" spans="1:15" ht="12.75">
      <c r="A846" s="265"/>
      <c r="B846" s="269"/>
      <c r="C846" s="354" t="s">
        <v>950</v>
      </c>
      <c r="D846" s="355"/>
      <c r="E846" s="270">
        <v>8.55</v>
      </c>
      <c r="F846" s="271"/>
      <c r="G846" s="272"/>
      <c r="H846" s="273"/>
      <c r="I846" s="267"/>
      <c r="J846" s="274"/>
      <c r="K846" s="267"/>
      <c r="M846" s="268" t="s">
        <v>950</v>
      </c>
      <c r="O846" s="256"/>
    </row>
    <row r="847" spans="1:15" ht="12.75">
      <c r="A847" s="265"/>
      <c r="B847" s="269"/>
      <c r="C847" s="354" t="s">
        <v>951</v>
      </c>
      <c r="D847" s="355"/>
      <c r="E847" s="270">
        <v>20.32</v>
      </c>
      <c r="F847" s="271"/>
      <c r="G847" s="272"/>
      <c r="H847" s="273"/>
      <c r="I847" s="267"/>
      <c r="J847" s="274"/>
      <c r="K847" s="267"/>
      <c r="M847" s="268" t="s">
        <v>951</v>
      </c>
      <c r="O847" s="256"/>
    </row>
    <row r="848" spans="1:57" ht="12.75">
      <c r="A848" s="275"/>
      <c r="B848" s="276" t="s">
        <v>101</v>
      </c>
      <c r="C848" s="277" t="s">
        <v>886</v>
      </c>
      <c r="D848" s="278"/>
      <c r="E848" s="279"/>
      <c r="F848" s="280"/>
      <c r="G848" s="281">
        <f>SUM(G751:G847)</f>
        <v>0</v>
      </c>
      <c r="H848" s="282"/>
      <c r="I848" s="283">
        <f>SUM(I751:I847)</f>
        <v>0.029955015</v>
      </c>
      <c r="J848" s="282"/>
      <c r="K848" s="283">
        <f>SUM(K751:K847)</f>
        <v>-43.774458</v>
      </c>
      <c r="O848" s="256">
        <v>4</v>
      </c>
      <c r="BA848" s="284">
        <f>SUM(BA751:BA847)</f>
        <v>0</v>
      </c>
      <c r="BB848" s="284">
        <f>SUM(BB751:BB847)</f>
        <v>0</v>
      </c>
      <c r="BC848" s="284">
        <f>SUM(BC751:BC847)</f>
        <v>0</v>
      </c>
      <c r="BD848" s="284">
        <f>SUM(BD751:BD847)</f>
        <v>0</v>
      </c>
      <c r="BE848" s="284">
        <f>SUM(BE751:BE847)</f>
        <v>0</v>
      </c>
    </row>
    <row r="849" spans="1:15" ht="12.75">
      <c r="A849" s="246" t="s">
        <v>97</v>
      </c>
      <c r="B849" s="247" t="s">
        <v>955</v>
      </c>
      <c r="C849" s="248" t="s">
        <v>956</v>
      </c>
      <c r="D849" s="249"/>
      <c r="E849" s="250"/>
      <c r="F849" s="250"/>
      <c r="G849" s="251"/>
      <c r="H849" s="252"/>
      <c r="I849" s="253"/>
      <c r="J849" s="254"/>
      <c r="K849" s="255"/>
      <c r="O849" s="256">
        <v>1</v>
      </c>
    </row>
    <row r="850" spans="1:80" ht="12.75">
      <c r="A850" s="257">
        <v>163</v>
      </c>
      <c r="B850" s="258" t="s">
        <v>958</v>
      </c>
      <c r="C850" s="259" t="s">
        <v>959</v>
      </c>
      <c r="D850" s="260" t="s">
        <v>166</v>
      </c>
      <c r="E850" s="261">
        <v>251.092474444</v>
      </c>
      <c r="F850" s="261">
        <v>0</v>
      </c>
      <c r="G850" s="262">
        <f>E850*F850</f>
        <v>0</v>
      </c>
      <c r="H850" s="263">
        <v>0</v>
      </c>
      <c r="I850" s="264">
        <f>E850*H850</f>
        <v>0</v>
      </c>
      <c r="J850" s="263"/>
      <c r="K850" s="264">
        <f>E850*J850</f>
        <v>0</v>
      </c>
      <c r="O850" s="256">
        <v>2</v>
      </c>
      <c r="AA850" s="229">
        <v>7</v>
      </c>
      <c r="AB850" s="229">
        <v>1</v>
      </c>
      <c r="AC850" s="229">
        <v>2</v>
      </c>
      <c r="AZ850" s="229">
        <v>1</v>
      </c>
      <c r="BA850" s="229">
        <f>IF(AZ850=1,G850,0)</f>
        <v>0</v>
      </c>
      <c r="BB850" s="229">
        <f>IF(AZ850=2,G850,0)</f>
        <v>0</v>
      </c>
      <c r="BC850" s="229">
        <f>IF(AZ850=3,G850,0)</f>
        <v>0</v>
      </c>
      <c r="BD850" s="229">
        <f>IF(AZ850=4,G850,0)</f>
        <v>0</v>
      </c>
      <c r="BE850" s="229">
        <f>IF(AZ850=5,G850,0)</f>
        <v>0</v>
      </c>
      <c r="CA850" s="256">
        <v>7</v>
      </c>
      <c r="CB850" s="256">
        <v>1</v>
      </c>
    </row>
    <row r="851" spans="1:57" ht="12.75">
      <c r="A851" s="275"/>
      <c r="B851" s="276" t="s">
        <v>101</v>
      </c>
      <c r="C851" s="277" t="s">
        <v>957</v>
      </c>
      <c r="D851" s="278"/>
      <c r="E851" s="279"/>
      <c r="F851" s="280"/>
      <c r="G851" s="281">
        <f>SUM(G849:G850)</f>
        <v>0</v>
      </c>
      <c r="H851" s="282"/>
      <c r="I851" s="283">
        <f>SUM(I849:I850)</f>
        <v>0</v>
      </c>
      <c r="J851" s="282"/>
      <c r="K851" s="283">
        <f>SUM(K849:K850)</f>
        <v>0</v>
      </c>
      <c r="O851" s="256">
        <v>4</v>
      </c>
      <c r="BA851" s="284">
        <f>SUM(BA849:BA850)</f>
        <v>0</v>
      </c>
      <c r="BB851" s="284">
        <f>SUM(BB849:BB850)</f>
        <v>0</v>
      </c>
      <c r="BC851" s="284">
        <f>SUM(BC849:BC850)</f>
        <v>0</v>
      </c>
      <c r="BD851" s="284">
        <f>SUM(BD849:BD850)</f>
        <v>0</v>
      </c>
      <c r="BE851" s="284">
        <f>SUM(BE849:BE850)</f>
        <v>0</v>
      </c>
    </row>
    <row r="852" spans="1:15" ht="12.75">
      <c r="A852" s="246" t="s">
        <v>97</v>
      </c>
      <c r="B852" s="247" t="s">
        <v>960</v>
      </c>
      <c r="C852" s="248" t="s">
        <v>961</v>
      </c>
      <c r="D852" s="249"/>
      <c r="E852" s="250"/>
      <c r="F852" s="250"/>
      <c r="G852" s="251"/>
      <c r="H852" s="252"/>
      <c r="I852" s="253"/>
      <c r="J852" s="254"/>
      <c r="K852" s="255"/>
      <c r="O852" s="256">
        <v>1</v>
      </c>
    </row>
    <row r="853" spans="1:80" ht="20.4">
      <c r="A853" s="257">
        <v>164</v>
      </c>
      <c r="B853" s="258" t="s">
        <v>963</v>
      </c>
      <c r="C853" s="259" t="s">
        <v>964</v>
      </c>
      <c r="D853" s="260" t="s">
        <v>137</v>
      </c>
      <c r="E853" s="261">
        <v>16.68</v>
      </c>
      <c r="F853" s="261">
        <v>0</v>
      </c>
      <c r="G853" s="262">
        <f>E853*F853</f>
        <v>0</v>
      </c>
      <c r="H853" s="263">
        <v>0.00033</v>
      </c>
      <c r="I853" s="264">
        <f>E853*H853</f>
        <v>0.0055044</v>
      </c>
      <c r="J853" s="263">
        <v>0</v>
      </c>
      <c r="K853" s="264">
        <f>E853*J853</f>
        <v>0</v>
      </c>
      <c r="O853" s="256">
        <v>2</v>
      </c>
      <c r="AA853" s="229">
        <v>1</v>
      </c>
      <c r="AB853" s="229">
        <v>7</v>
      </c>
      <c r="AC853" s="229">
        <v>7</v>
      </c>
      <c r="AZ853" s="229">
        <v>2</v>
      </c>
      <c r="BA853" s="229">
        <f>IF(AZ853=1,G853,0)</f>
        <v>0</v>
      </c>
      <c r="BB853" s="229">
        <f>IF(AZ853=2,G853,0)</f>
        <v>0</v>
      </c>
      <c r="BC853" s="229">
        <f>IF(AZ853=3,G853,0)</f>
        <v>0</v>
      </c>
      <c r="BD853" s="229">
        <f>IF(AZ853=4,G853,0)</f>
        <v>0</v>
      </c>
      <c r="BE853" s="229">
        <f>IF(AZ853=5,G853,0)</f>
        <v>0</v>
      </c>
      <c r="CA853" s="256">
        <v>1</v>
      </c>
      <c r="CB853" s="256">
        <v>7</v>
      </c>
    </row>
    <row r="854" spans="1:15" ht="12.75">
      <c r="A854" s="265"/>
      <c r="B854" s="269"/>
      <c r="C854" s="354" t="s">
        <v>965</v>
      </c>
      <c r="D854" s="355"/>
      <c r="E854" s="270">
        <v>7.18</v>
      </c>
      <c r="F854" s="271"/>
      <c r="G854" s="272"/>
      <c r="H854" s="273"/>
      <c r="I854" s="267"/>
      <c r="J854" s="274"/>
      <c r="K854" s="267"/>
      <c r="M854" s="268" t="s">
        <v>965</v>
      </c>
      <c r="O854" s="256"/>
    </row>
    <row r="855" spans="1:15" ht="12.75">
      <c r="A855" s="265"/>
      <c r="B855" s="269"/>
      <c r="C855" s="354" t="s">
        <v>966</v>
      </c>
      <c r="D855" s="355"/>
      <c r="E855" s="270">
        <v>9.5</v>
      </c>
      <c r="F855" s="271"/>
      <c r="G855" s="272"/>
      <c r="H855" s="273"/>
      <c r="I855" s="267"/>
      <c r="J855" s="274"/>
      <c r="K855" s="267"/>
      <c r="M855" s="268" t="s">
        <v>966</v>
      </c>
      <c r="O855" s="256"/>
    </row>
    <row r="856" spans="1:80" ht="20.4">
      <c r="A856" s="257">
        <v>165</v>
      </c>
      <c r="B856" s="258" t="s">
        <v>967</v>
      </c>
      <c r="C856" s="259" t="s">
        <v>968</v>
      </c>
      <c r="D856" s="260" t="s">
        <v>137</v>
      </c>
      <c r="E856" s="261">
        <v>19.182</v>
      </c>
      <c r="F856" s="261">
        <v>0</v>
      </c>
      <c r="G856" s="262">
        <f>E856*F856</f>
        <v>0</v>
      </c>
      <c r="H856" s="263">
        <v>0.00559</v>
      </c>
      <c r="I856" s="264">
        <f>E856*H856</f>
        <v>0.10722738</v>
      </c>
      <c r="J856" s="263">
        <v>0</v>
      </c>
      <c r="K856" s="264">
        <f>E856*J856</f>
        <v>0</v>
      </c>
      <c r="O856" s="256">
        <v>2</v>
      </c>
      <c r="AA856" s="229">
        <v>1</v>
      </c>
      <c r="AB856" s="229">
        <v>7</v>
      </c>
      <c r="AC856" s="229">
        <v>7</v>
      </c>
      <c r="AZ856" s="229">
        <v>2</v>
      </c>
      <c r="BA856" s="229">
        <f>IF(AZ856=1,G856,0)</f>
        <v>0</v>
      </c>
      <c r="BB856" s="229">
        <f>IF(AZ856=2,G856,0)</f>
        <v>0</v>
      </c>
      <c r="BC856" s="229">
        <f>IF(AZ856=3,G856,0)</f>
        <v>0</v>
      </c>
      <c r="BD856" s="229">
        <f>IF(AZ856=4,G856,0)</f>
        <v>0</v>
      </c>
      <c r="BE856" s="229">
        <f>IF(AZ856=5,G856,0)</f>
        <v>0</v>
      </c>
      <c r="CA856" s="256">
        <v>1</v>
      </c>
      <c r="CB856" s="256">
        <v>7</v>
      </c>
    </row>
    <row r="857" spans="1:15" ht="12.75">
      <c r="A857" s="265"/>
      <c r="B857" s="269"/>
      <c r="C857" s="354" t="s">
        <v>969</v>
      </c>
      <c r="D857" s="355"/>
      <c r="E857" s="270">
        <v>8.257</v>
      </c>
      <c r="F857" s="271"/>
      <c r="G857" s="272"/>
      <c r="H857" s="273"/>
      <c r="I857" s="267"/>
      <c r="J857" s="274"/>
      <c r="K857" s="267"/>
      <c r="M857" s="268" t="s">
        <v>969</v>
      </c>
      <c r="O857" s="256"/>
    </row>
    <row r="858" spans="1:15" ht="12.75">
      <c r="A858" s="265"/>
      <c r="B858" s="269"/>
      <c r="C858" s="354" t="s">
        <v>970</v>
      </c>
      <c r="D858" s="355"/>
      <c r="E858" s="270">
        <v>10.925</v>
      </c>
      <c r="F858" s="271"/>
      <c r="G858" s="272"/>
      <c r="H858" s="273"/>
      <c r="I858" s="267"/>
      <c r="J858" s="274"/>
      <c r="K858" s="267"/>
      <c r="M858" s="268" t="s">
        <v>970</v>
      </c>
      <c r="O858" s="256"/>
    </row>
    <row r="859" spans="1:80" ht="12.75">
      <c r="A859" s="257">
        <v>166</v>
      </c>
      <c r="B859" s="258" t="s">
        <v>971</v>
      </c>
      <c r="C859" s="259" t="s">
        <v>972</v>
      </c>
      <c r="D859" s="260" t="s">
        <v>137</v>
      </c>
      <c r="E859" s="261">
        <v>103.212</v>
      </c>
      <c r="F859" s="261">
        <v>0</v>
      </c>
      <c r="G859" s="262">
        <f>E859*F859</f>
        <v>0</v>
      </c>
      <c r="H859" s="263">
        <v>0.00021</v>
      </c>
      <c r="I859" s="264">
        <f>E859*H859</f>
        <v>0.021674520000000003</v>
      </c>
      <c r="J859" s="263">
        <v>0</v>
      </c>
      <c r="K859" s="264">
        <f>E859*J859</f>
        <v>0</v>
      </c>
      <c r="O859" s="256">
        <v>2</v>
      </c>
      <c r="AA859" s="229">
        <v>1</v>
      </c>
      <c r="AB859" s="229">
        <v>7</v>
      </c>
      <c r="AC859" s="229">
        <v>7</v>
      </c>
      <c r="AZ859" s="229">
        <v>2</v>
      </c>
      <c r="BA859" s="229">
        <f>IF(AZ859=1,G859,0)</f>
        <v>0</v>
      </c>
      <c r="BB859" s="229">
        <f>IF(AZ859=2,G859,0)</f>
        <v>0</v>
      </c>
      <c r="BC859" s="229">
        <f>IF(AZ859=3,G859,0)</f>
        <v>0</v>
      </c>
      <c r="BD859" s="229">
        <f>IF(AZ859=4,G859,0)</f>
        <v>0</v>
      </c>
      <c r="BE859" s="229">
        <f>IF(AZ859=5,G859,0)</f>
        <v>0</v>
      </c>
      <c r="CA859" s="256">
        <v>1</v>
      </c>
      <c r="CB859" s="256">
        <v>7</v>
      </c>
    </row>
    <row r="860" spans="1:15" ht="12.75">
      <c r="A860" s="265"/>
      <c r="B860" s="269"/>
      <c r="C860" s="354" t="s">
        <v>973</v>
      </c>
      <c r="D860" s="355"/>
      <c r="E860" s="270">
        <v>0</v>
      </c>
      <c r="F860" s="271"/>
      <c r="G860" s="272"/>
      <c r="H860" s="273"/>
      <c r="I860" s="267"/>
      <c r="J860" s="274"/>
      <c r="K860" s="267"/>
      <c r="M860" s="268" t="s">
        <v>973</v>
      </c>
      <c r="O860" s="256"/>
    </row>
    <row r="861" spans="1:15" ht="12.75">
      <c r="A861" s="265"/>
      <c r="B861" s="269"/>
      <c r="C861" s="354" t="s">
        <v>157</v>
      </c>
      <c r="D861" s="355"/>
      <c r="E861" s="270">
        <v>0</v>
      </c>
      <c r="F861" s="271"/>
      <c r="G861" s="272"/>
      <c r="H861" s="273"/>
      <c r="I861" s="267"/>
      <c r="J861" s="274"/>
      <c r="K861" s="267"/>
      <c r="M861" s="268" t="s">
        <v>157</v>
      </c>
      <c r="O861" s="256"/>
    </row>
    <row r="862" spans="1:15" ht="12.75">
      <c r="A862" s="265"/>
      <c r="B862" s="269"/>
      <c r="C862" s="354" t="s">
        <v>974</v>
      </c>
      <c r="D862" s="355"/>
      <c r="E862" s="270">
        <v>23.196</v>
      </c>
      <c r="F862" s="271"/>
      <c r="G862" s="272"/>
      <c r="H862" s="273"/>
      <c r="I862" s="267"/>
      <c r="J862" s="274"/>
      <c r="K862" s="267"/>
      <c r="M862" s="268" t="s">
        <v>974</v>
      </c>
      <c r="O862" s="256"/>
    </row>
    <row r="863" spans="1:15" ht="12.75">
      <c r="A863" s="265"/>
      <c r="B863" s="269"/>
      <c r="C863" s="354" t="s">
        <v>200</v>
      </c>
      <c r="D863" s="355"/>
      <c r="E863" s="270">
        <v>0</v>
      </c>
      <c r="F863" s="271"/>
      <c r="G863" s="272"/>
      <c r="H863" s="273"/>
      <c r="I863" s="267"/>
      <c r="J863" s="274"/>
      <c r="K863" s="267"/>
      <c r="M863" s="268" t="s">
        <v>200</v>
      </c>
      <c r="O863" s="256"/>
    </row>
    <row r="864" spans="1:15" ht="31.2">
      <c r="A864" s="265"/>
      <c r="B864" s="269"/>
      <c r="C864" s="354" t="s">
        <v>975</v>
      </c>
      <c r="D864" s="355"/>
      <c r="E864" s="270">
        <v>19.956</v>
      </c>
      <c r="F864" s="271"/>
      <c r="G864" s="272"/>
      <c r="H864" s="273"/>
      <c r="I864" s="267"/>
      <c r="J864" s="274"/>
      <c r="K864" s="267"/>
      <c r="M864" s="268" t="s">
        <v>975</v>
      </c>
      <c r="O864" s="256"/>
    </row>
    <row r="865" spans="1:15" ht="12.75">
      <c r="A865" s="265"/>
      <c r="B865" s="269"/>
      <c r="C865" s="354" t="s">
        <v>976</v>
      </c>
      <c r="D865" s="355"/>
      <c r="E865" s="270">
        <v>11.928</v>
      </c>
      <c r="F865" s="271"/>
      <c r="G865" s="272"/>
      <c r="H865" s="273"/>
      <c r="I865" s="267"/>
      <c r="J865" s="274"/>
      <c r="K865" s="267"/>
      <c r="M865" s="268" t="s">
        <v>976</v>
      </c>
      <c r="O865" s="256"/>
    </row>
    <row r="866" spans="1:15" ht="12.75">
      <c r="A866" s="265"/>
      <c r="B866" s="269"/>
      <c r="C866" s="354" t="s">
        <v>206</v>
      </c>
      <c r="D866" s="355"/>
      <c r="E866" s="270">
        <v>0</v>
      </c>
      <c r="F866" s="271"/>
      <c r="G866" s="272"/>
      <c r="H866" s="273"/>
      <c r="I866" s="267"/>
      <c r="J866" s="274"/>
      <c r="K866" s="267"/>
      <c r="M866" s="268" t="s">
        <v>206</v>
      </c>
      <c r="O866" s="256"/>
    </row>
    <row r="867" spans="1:15" ht="12.75">
      <c r="A867" s="265"/>
      <c r="B867" s="269"/>
      <c r="C867" s="354" t="s">
        <v>977</v>
      </c>
      <c r="D867" s="355"/>
      <c r="E867" s="270">
        <v>16.588</v>
      </c>
      <c r="F867" s="271"/>
      <c r="G867" s="272"/>
      <c r="H867" s="273"/>
      <c r="I867" s="267"/>
      <c r="J867" s="274"/>
      <c r="K867" s="267"/>
      <c r="M867" s="268" t="s">
        <v>977</v>
      </c>
      <c r="O867" s="256"/>
    </row>
    <row r="868" spans="1:15" ht="12.75">
      <c r="A868" s="265"/>
      <c r="B868" s="269"/>
      <c r="C868" s="354" t="s">
        <v>978</v>
      </c>
      <c r="D868" s="355"/>
      <c r="E868" s="270">
        <v>11.844</v>
      </c>
      <c r="F868" s="271"/>
      <c r="G868" s="272"/>
      <c r="H868" s="273"/>
      <c r="I868" s="267"/>
      <c r="J868" s="274"/>
      <c r="K868" s="267"/>
      <c r="M868" s="268" t="s">
        <v>978</v>
      </c>
      <c r="O868" s="256"/>
    </row>
    <row r="869" spans="1:15" ht="12.75">
      <c r="A869" s="265"/>
      <c r="B869" s="269"/>
      <c r="C869" s="354" t="s">
        <v>979</v>
      </c>
      <c r="D869" s="355"/>
      <c r="E869" s="270">
        <v>5.62</v>
      </c>
      <c r="F869" s="271"/>
      <c r="G869" s="272"/>
      <c r="H869" s="273"/>
      <c r="I869" s="267"/>
      <c r="J869" s="274"/>
      <c r="K869" s="267"/>
      <c r="M869" s="268" t="s">
        <v>979</v>
      </c>
      <c r="O869" s="256"/>
    </row>
    <row r="870" spans="1:15" ht="12.75">
      <c r="A870" s="265"/>
      <c r="B870" s="269"/>
      <c r="C870" s="354" t="s">
        <v>980</v>
      </c>
      <c r="D870" s="355"/>
      <c r="E870" s="270">
        <v>3.78</v>
      </c>
      <c r="F870" s="271"/>
      <c r="G870" s="272"/>
      <c r="H870" s="273"/>
      <c r="I870" s="267"/>
      <c r="J870" s="274"/>
      <c r="K870" s="267"/>
      <c r="M870" s="268" t="s">
        <v>980</v>
      </c>
      <c r="O870" s="256"/>
    </row>
    <row r="871" spans="1:15" ht="12.75">
      <c r="A871" s="265"/>
      <c r="B871" s="269"/>
      <c r="C871" s="354" t="s">
        <v>301</v>
      </c>
      <c r="D871" s="355"/>
      <c r="E871" s="270">
        <v>0</v>
      </c>
      <c r="F871" s="271"/>
      <c r="G871" s="272"/>
      <c r="H871" s="273"/>
      <c r="I871" s="267"/>
      <c r="J871" s="274"/>
      <c r="K871" s="267"/>
      <c r="M871" s="268" t="s">
        <v>301</v>
      </c>
      <c r="O871" s="256"/>
    </row>
    <row r="872" spans="1:15" ht="12.75">
      <c r="A872" s="265"/>
      <c r="B872" s="269"/>
      <c r="C872" s="354" t="s">
        <v>981</v>
      </c>
      <c r="D872" s="355"/>
      <c r="E872" s="270">
        <v>6.52</v>
      </c>
      <c r="F872" s="271"/>
      <c r="G872" s="272"/>
      <c r="H872" s="273"/>
      <c r="I872" s="267"/>
      <c r="J872" s="274"/>
      <c r="K872" s="267"/>
      <c r="M872" s="268" t="s">
        <v>981</v>
      </c>
      <c r="O872" s="256"/>
    </row>
    <row r="873" spans="1:15" ht="12.75">
      <c r="A873" s="265"/>
      <c r="B873" s="269"/>
      <c r="C873" s="354" t="s">
        <v>980</v>
      </c>
      <c r="D873" s="355"/>
      <c r="E873" s="270">
        <v>3.78</v>
      </c>
      <c r="F873" s="271"/>
      <c r="G873" s="272"/>
      <c r="H873" s="273"/>
      <c r="I873" s="267"/>
      <c r="J873" s="274"/>
      <c r="K873" s="267"/>
      <c r="M873" s="268" t="s">
        <v>980</v>
      </c>
      <c r="O873" s="256"/>
    </row>
    <row r="874" spans="1:80" ht="12.75">
      <c r="A874" s="257">
        <v>167</v>
      </c>
      <c r="B874" s="258" t="s">
        <v>982</v>
      </c>
      <c r="C874" s="259" t="s">
        <v>983</v>
      </c>
      <c r="D874" s="260" t="s">
        <v>137</v>
      </c>
      <c r="E874" s="261">
        <v>103.212</v>
      </c>
      <c r="F874" s="261">
        <v>0</v>
      </c>
      <c r="G874" s="262">
        <f>E874*F874</f>
        <v>0</v>
      </c>
      <c r="H874" s="263">
        <v>0.00368</v>
      </c>
      <c r="I874" s="264">
        <f>E874*H874</f>
        <v>0.37982016</v>
      </c>
      <c r="J874" s="263">
        <v>0</v>
      </c>
      <c r="K874" s="264">
        <f>E874*J874</f>
        <v>0</v>
      </c>
      <c r="O874" s="256">
        <v>2</v>
      </c>
      <c r="AA874" s="229">
        <v>1</v>
      </c>
      <c r="AB874" s="229">
        <v>7</v>
      </c>
      <c r="AC874" s="229">
        <v>7</v>
      </c>
      <c r="AZ874" s="229">
        <v>2</v>
      </c>
      <c r="BA874" s="229">
        <f>IF(AZ874=1,G874,0)</f>
        <v>0</v>
      </c>
      <c r="BB874" s="229">
        <f>IF(AZ874=2,G874,0)</f>
        <v>0</v>
      </c>
      <c r="BC874" s="229">
        <f>IF(AZ874=3,G874,0)</f>
        <v>0</v>
      </c>
      <c r="BD874" s="229">
        <f>IF(AZ874=4,G874,0)</f>
        <v>0</v>
      </c>
      <c r="BE874" s="229">
        <f>IF(AZ874=5,G874,0)</f>
        <v>0</v>
      </c>
      <c r="CA874" s="256">
        <v>1</v>
      </c>
      <c r="CB874" s="256">
        <v>7</v>
      </c>
    </row>
    <row r="875" spans="1:80" ht="12.75">
      <c r="A875" s="257">
        <v>168</v>
      </c>
      <c r="B875" s="258" t="s">
        <v>984</v>
      </c>
      <c r="C875" s="259" t="s">
        <v>985</v>
      </c>
      <c r="D875" s="260" t="s">
        <v>137</v>
      </c>
      <c r="E875" s="261">
        <v>9.5</v>
      </c>
      <c r="F875" s="261">
        <v>0</v>
      </c>
      <c r="G875" s="262">
        <f>E875*F875</f>
        <v>0</v>
      </c>
      <c r="H875" s="263">
        <v>0.0005</v>
      </c>
      <c r="I875" s="264">
        <f>E875*H875</f>
        <v>0.00475</v>
      </c>
      <c r="J875" s="263">
        <v>0</v>
      </c>
      <c r="K875" s="264">
        <f>E875*J875</f>
        <v>0</v>
      </c>
      <c r="O875" s="256">
        <v>2</v>
      </c>
      <c r="AA875" s="229">
        <v>1</v>
      </c>
      <c r="AB875" s="229">
        <v>7</v>
      </c>
      <c r="AC875" s="229">
        <v>7</v>
      </c>
      <c r="AZ875" s="229">
        <v>2</v>
      </c>
      <c r="BA875" s="229">
        <f>IF(AZ875=1,G875,0)</f>
        <v>0</v>
      </c>
      <c r="BB875" s="229">
        <f>IF(AZ875=2,G875,0)</f>
        <v>0</v>
      </c>
      <c r="BC875" s="229">
        <f>IF(AZ875=3,G875,0)</f>
        <v>0</v>
      </c>
      <c r="BD875" s="229">
        <f>IF(AZ875=4,G875,0)</f>
        <v>0</v>
      </c>
      <c r="BE875" s="229">
        <f>IF(AZ875=5,G875,0)</f>
        <v>0</v>
      </c>
      <c r="CA875" s="256">
        <v>1</v>
      </c>
      <c r="CB875" s="256">
        <v>7</v>
      </c>
    </row>
    <row r="876" spans="1:15" ht="12.75">
      <c r="A876" s="265"/>
      <c r="B876" s="269"/>
      <c r="C876" s="354" t="s">
        <v>986</v>
      </c>
      <c r="D876" s="355"/>
      <c r="E876" s="270">
        <v>9.5</v>
      </c>
      <c r="F876" s="271"/>
      <c r="G876" s="272"/>
      <c r="H876" s="273"/>
      <c r="I876" s="267"/>
      <c r="J876" s="274"/>
      <c r="K876" s="267"/>
      <c r="M876" s="268" t="s">
        <v>986</v>
      </c>
      <c r="O876" s="256"/>
    </row>
    <row r="877" spans="1:80" ht="12.75">
      <c r="A877" s="257">
        <v>169</v>
      </c>
      <c r="B877" s="258" t="s">
        <v>987</v>
      </c>
      <c r="C877" s="259" t="s">
        <v>988</v>
      </c>
      <c r="D877" s="260" t="s">
        <v>137</v>
      </c>
      <c r="E877" s="261">
        <v>10.925</v>
      </c>
      <c r="F877" s="261">
        <v>0</v>
      </c>
      <c r="G877" s="262">
        <f>E877*F877</f>
        <v>0</v>
      </c>
      <c r="H877" s="263">
        <v>0.00272</v>
      </c>
      <c r="I877" s="264">
        <f>E877*H877</f>
        <v>0.029716000000000003</v>
      </c>
      <c r="J877" s="263">
        <v>0</v>
      </c>
      <c r="K877" s="264">
        <f>E877*J877</f>
        <v>0</v>
      </c>
      <c r="O877" s="256">
        <v>2</v>
      </c>
      <c r="AA877" s="229">
        <v>1</v>
      </c>
      <c r="AB877" s="229">
        <v>0</v>
      </c>
      <c r="AC877" s="229">
        <v>0</v>
      </c>
      <c r="AZ877" s="229">
        <v>2</v>
      </c>
      <c r="BA877" s="229">
        <f>IF(AZ877=1,G877,0)</f>
        <v>0</v>
      </c>
      <c r="BB877" s="229">
        <f>IF(AZ877=2,G877,0)</f>
        <v>0</v>
      </c>
      <c r="BC877" s="229">
        <f>IF(AZ877=3,G877,0)</f>
        <v>0</v>
      </c>
      <c r="BD877" s="229">
        <f>IF(AZ877=4,G877,0)</f>
        <v>0</v>
      </c>
      <c r="BE877" s="229">
        <f>IF(AZ877=5,G877,0)</f>
        <v>0</v>
      </c>
      <c r="CA877" s="256">
        <v>1</v>
      </c>
      <c r="CB877" s="256">
        <v>0</v>
      </c>
    </row>
    <row r="878" spans="1:15" ht="12.75">
      <c r="A878" s="265"/>
      <c r="B878" s="269"/>
      <c r="C878" s="354" t="s">
        <v>989</v>
      </c>
      <c r="D878" s="355"/>
      <c r="E878" s="270">
        <v>10.925</v>
      </c>
      <c r="F878" s="271"/>
      <c r="G878" s="272"/>
      <c r="H878" s="273"/>
      <c r="I878" s="267"/>
      <c r="J878" s="274"/>
      <c r="K878" s="267"/>
      <c r="M878" s="268" t="s">
        <v>989</v>
      </c>
      <c r="O878" s="256"/>
    </row>
    <row r="879" spans="1:80" ht="12.75">
      <c r="A879" s="257">
        <v>170</v>
      </c>
      <c r="B879" s="258" t="s">
        <v>990</v>
      </c>
      <c r="C879" s="259" t="s">
        <v>991</v>
      </c>
      <c r="D879" s="260" t="s">
        <v>137</v>
      </c>
      <c r="E879" s="261">
        <v>10.925</v>
      </c>
      <c r="F879" s="261">
        <v>0</v>
      </c>
      <c r="G879" s="262">
        <f>E879*F879</f>
        <v>0</v>
      </c>
      <c r="H879" s="263">
        <v>0.0017</v>
      </c>
      <c r="I879" s="264">
        <f>E879*H879</f>
        <v>0.0185725</v>
      </c>
      <c r="J879" s="263">
        <v>0</v>
      </c>
      <c r="K879" s="264">
        <f>E879*J879</f>
        <v>0</v>
      </c>
      <c r="O879" s="256">
        <v>2</v>
      </c>
      <c r="AA879" s="229">
        <v>1</v>
      </c>
      <c r="AB879" s="229">
        <v>7</v>
      </c>
      <c r="AC879" s="229">
        <v>7</v>
      </c>
      <c r="AZ879" s="229">
        <v>2</v>
      </c>
      <c r="BA879" s="229">
        <f>IF(AZ879=1,G879,0)</f>
        <v>0</v>
      </c>
      <c r="BB879" s="229">
        <f>IF(AZ879=2,G879,0)</f>
        <v>0</v>
      </c>
      <c r="BC879" s="229">
        <f>IF(AZ879=3,G879,0)</f>
        <v>0</v>
      </c>
      <c r="BD879" s="229">
        <f>IF(AZ879=4,G879,0)</f>
        <v>0</v>
      </c>
      <c r="BE879" s="229">
        <f>IF(AZ879=5,G879,0)</f>
        <v>0</v>
      </c>
      <c r="CA879" s="256">
        <v>1</v>
      </c>
      <c r="CB879" s="256">
        <v>7</v>
      </c>
    </row>
    <row r="880" spans="1:15" ht="12.75">
      <c r="A880" s="265"/>
      <c r="B880" s="269"/>
      <c r="C880" s="354" t="s">
        <v>989</v>
      </c>
      <c r="D880" s="355"/>
      <c r="E880" s="270">
        <v>10.925</v>
      </c>
      <c r="F880" s="271"/>
      <c r="G880" s="272"/>
      <c r="H880" s="273"/>
      <c r="I880" s="267"/>
      <c r="J880" s="274"/>
      <c r="K880" s="267"/>
      <c r="M880" s="268" t="s">
        <v>989</v>
      </c>
      <c r="O880" s="256"/>
    </row>
    <row r="881" spans="1:80" ht="12.75">
      <c r="A881" s="257">
        <v>171</v>
      </c>
      <c r="B881" s="258" t="s">
        <v>992</v>
      </c>
      <c r="C881" s="259" t="s">
        <v>993</v>
      </c>
      <c r="D881" s="260" t="s">
        <v>179</v>
      </c>
      <c r="E881" s="261">
        <v>6.8</v>
      </c>
      <c r="F881" s="261">
        <v>0</v>
      </c>
      <c r="G881" s="262">
        <f>E881*F881</f>
        <v>0</v>
      </c>
      <c r="H881" s="263">
        <v>0.00011</v>
      </c>
      <c r="I881" s="264">
        <f>E881*H881</f>
        <v>0.000748</v>
      </c>
      <c r="J881" s="263">
        <v>0</v>
      </c>
      <c r="K881" s="264">
        <f>E881*J881</f>
        <v>0</v>
      </c>
      <c r="O881" s="256">
        <v>2</v>
      </c>
      <c r="AA881" s="229">
        <v>1</v>
      </c>
      <c r="AB881" s="229">
        <v>7</v>
      </c>
      <c r="AC881" s="229">
        <v>7</v>
      </c>
      <c r="AZ881" s="229">
        <v>2</v>
      </c>
      <c r="BA881" s="229">
        <f>IF(AZ881=1,G881,0)</f>
        <v>0</v>
      </c>
      <c r="BB881" s="229">
        <f>IF(AZ881=2,G881,0)</f>
        <v>0</v>
      </c>
      <c r="BC881" s="229">
        <f>IF(AZ881=3,G881,0)</f>
        <v>0</v>
      </c>
      <c r="BD881" s="229">
        <f>IF(AZ881=4,G881,0)</f>
        <v>0</v>
      </c>
      <c r="BE881" s="229">
        <f>IF(AZ881=5,G881,0)</f>
        <v>0</v>
      </c>
      <c r="CA881" s="256">
        <v>1</v>
      </c>
      <c r="CB881" s="256">
        <v>7</v>
      </c>
    </row>
    <row r="882" spans="1:15" ht="12.75">
      <c r="A882" s="265"/>
      <c r="B882" s="269"/>
      <c r="C882" s="354" t="s">
        <v>994</v>
      </c>
      <c r="D882" s="355"/>
      <c r="E882" s="270">
        <v>6.8</v>
      </c>
      <c r="F882" s="271"/>
      <c r="G882" s="272"/>
      <c r="H882" s="273"/>
      <c r="I882" s="267"/>
      <c r="J882" s="274"/>
      <c r="K882" s="267"/>
      <c r="M882" s="268" t="s">
        <v>994</v>
      </c>
      <c r="O882" s="256"/>
    </row>
    <row r="883" spans="1:80" ht="12.75">
      <c r="A883" s="257">
        <v>172</v>
      </c>
      <c r="B883" s="258" t="s">
        <v>995</v>
      </c>
      <c r="C883" s="259" t="s">
        <v>996</v>
      </c>
      <c r="D883" s="260" t="s">
        <v>137</v>
      </c>
      <c r="E883" s="261">
        <v>58.785</v>
      </c>
      <c r="F883" s="261">
        <v>0</v>
      </c>
      <c r="G883" s="262">
        <f>E883*F883</f>
        <v>0</v>
      </c>
      <c r="H883" s="263">
        <v>0.00068</v>
      </c>
      <c r="I883" s="264">
        <f>E883*H883</f>
        <v>0.039973800000000004</v>
      </c>
      <c r="J883" s="263">
        <v>0</v>
      </c>
      <c r="K883" s="264">
        <f>E883*J883</f>
        <v>0</v>
      </c>
      <c r="O883" s="256">
        <v>2</v>
      </c>
      <c r="AA883" s="229">
        <v>1</v>
      </c>
      <c r="AB883" s="229">
        <v>7</v>
      </c>
      <c r="AC883" s="229">
        <v>7</v>
      </c>
      <c r="AZ883" s="229">
        <v>2</v>
      </c>
      <c r="BA883" s="229">
        <f>IF(AZ883=1,G883,0)</f>
        <v>0</v>
      </c>
      <c r="BB883" s="229">
        <f>IF(AZ883=2,G883,0)</f>
        <v>0</v>
      </c>
      <c r="BC883" s="229">
        <f>IF(AZ883=3,G883,0)</f>
        <v>0</v>
      </c>
      <c r="BD883" s="229">
        <f>IF(AZ883=4,G883,0)</f>
        <v>0</v>
      </c>
      <c r="BE883" s="229">
        <f>IF(AZ883=5,G883,0)</f>
        <v>0</v>
      </c>
      <c r="CA883" s="256">
        <v>1</v>
      </c>
      <c r="CB883" s="256">
        <v>7</v>
      </c>
    </row>
    <row r="884" spans="1:15" ht="12.75">
      <c r="A884" s="265"/>
      <c r="B884" s="266"/>
      <c r="C884" s="346" t="s">
        <v>997</v>
      </c>
      <c r="D884" s="347"/>
      <c r="E884" s="347"/>
      <c r="F884" s="347"/>
      <c r="G884" s="348"/>
      <c r="I884" s="267"/>
      <c r="K884" s="267"/>
      <c r="L884" s="268" t="s">
        <v>997</v>
      </c>
      <c r="O884" s="256">
        <v>3</v>
      </c>
    </row>
    <row r="885" spans="1:15" ht="12.75">
      <c r="A885" s="265"/>
      <c r="B885" s="269"/>
      <c r="C885" s="354" t="s">
        <v>998</v>
      </c>
      <c r="D885" s="355"/>
      <c r="E885" s="270">
        <v>47.985</v>
      </c>
      <c r="F885" s="271"/>
      <c r="G885" s="272"/>
      <c r="H885" s="273"/>
      <c r="I885" s="267"/>
      <c r="J885" s="274"/>
      <c r="K885" s="267"/>
      <c r="M885" s="268" t="s">
        <v>998</v>
      </c>
      <c r="O885" s="256"/>
    </row>
    <row r="886" spans="1:15" ht="12.75">
      <c r="A886" s="265"/>
      <c r="B886" s="269"/>
      <c r="C886" s="354" t="s">
        <v>999</v>
      </c>
      <c r="D886" s="355"/>
      <c r="E886" s="270">
        <v>10.8</v>
      </c>
      <c r="F886" s="271"/>
      <c r="G886" s="272"/>
      <c r="H886" s="273"/>
      <c r="I886" s="267"/>
      <c r="J886" s="274"/>
      <c r="K886" s="267"/>
      <c r="M886" s="268" t="s">
        <v>999</v>
      </c>
      <c r="O886" s="256"/>
    </row>
    <row r="887" spans="1:80" ht="12.75">
      <c r="A887" s="257">
        <v>173</v>
      </c>
      <c r="B887" s="258" t="s">
        <v>1000</v>
      </c>
      <c r="C887" s="259" t="s">
        <v>1001</v>
      </c>
      <c r="D887" s="260" t="s">
        <v>166</v>
      </c>
      <c r="E887" s="261">
        <v>0.60798676</v>
      </c>
      <c r="F887" s="261">
        <v>0</v>
      </c>
      <c r="G887" s="262">
        <f>E887*F887</f>
        <v>0</v>
      </c>
      <c r="H887" s="263">
        <v>0</v>
      </c>
      <c r="I887" s="264">
        <f>E887*H887</f>
        <v>0</v>
      </c>
      <c r="J887" s="263"/>
      <c r="K887" s="264">
        <f>E887*J887</f>
        <v>0</v>
      </c>
      <c r="O887" s="256">
        <v>2</v>
      </c>
      <c r="AA887" s="229">
        <v>7</v>
      </c>
      <c r="AB887" s="229">
        <v>1001</v>
      </c>
      <c r="AC887" s="229">
        <v>5</v>
      </c>
      <c r="AZ887" s="229">
        <v>2</v>
      </c>
      <c r="BA887" s="229">
        <f>IF(AZ887=1,G887,0)</f>
        <v>0</v>
      </c>
      <c r="BB887" s="229">
        <f>IF(AZ887=2,G887,0)</f>
        <v>0</v>
      </c>
      <c r="BC887" s="229">
        <f>IF(AZ887=3,G887,0)</f>
        <v>0</v>
      </c>
      <c r="BD887" s="229">
        <f>IF(AZ887=4,G887,0)</f>
        <v>0</v>
      </c>
      <c r="BE887" s="229">
        <f>IF(AZ887=5,G887,0)</f>
        <v>0</v>
      </c>
      <c r="CA887" s="256">
        <v>7</v>
      </c>
      <c r="CB887" s="256">
        <v>1001</v>
      </c>
    </row>
    <row r="888" spans="1:57" ht="12.75">
      <c r="A888" s="275"/>
      <c r="B888" s="276" t="s">
        <v>101</v>
      </c>
      <c r="C888" s="277" t="s">
        <v>962</v>
      </c>
      <c r="D888" s="278"/>
      <c r="E888" s="279"/>
      <c r="F888" s="280"/>
      <c r="G888" s="281">
        <f>SUM(G852:G887)</f>
        <v>0</v>
      </c>
      <c r="H888" s="282"/>
      <c r="I888" s="283">
        <f>SUM(I852:I887)</f>
        <v>0.60798676</v>
      </c>
      <c r="J888" s="282"/>
      <c r="K888" s="283">
        <f>SUM(K852:K887)</f>
        <v>0</v>
      </c>
      <c r="O888" s="256">
        <v>4</v>
      </c>
      <c r="BA888" s="284">
        <f>SUM(BA852:BA887)</f>
        <v>0</v>
      </c>
      <c r="BB888" s="284">
        <f>SUM(BB852:BB887)</f>
        <v>0</v>
      </c>
      <c r="BC888" s="284">
        <f>SUM(BC852:BC887)</f>
        <v>0</v>
      </c>
      <c r="BD888" s="284">
        <f>SUM(BD852:BD887)</f>
        <v>0</v>
      </c>
      <c r="BE888" s="284">
        <f>SUM(BE852:BE887)</f>
        <v>0</v>
      </c>
    </row>
    <row r="889" spans="1:15" ht="12.75">
      <c r="A889" s="246" t="s">
        <v>97</v>
      </c>
      <c r="B889" s="247" t="s">
        <v>1002</v>
      </c>
      <c r="C889" s="248" t="s">
        <v>1003</v>
      </c>
      <c r="D889" s="249"/>
      <c r="E889" s="250"/>
      <c r="F889" s="250"/>
      <c r="G889" s="251"/>
      <c r="H889" s="252"/>
      <c r="I889" s="253"/>
      <c r="J889" s="254"/>
      <c r="K889" s="255"/>
      <c r="O889" s="256">
        <v>1</v>
      </c>
    </row>
    <row r="890" spans="1:80" ht="20.4">
      <c r="A890" s="257">
        <v>174</v>
      </c>
      <c r="B890" s="258" t="s">
        <v>1005</v>
      </c>
      <c r="C890" s="259" t="s">
        <v>1006</v>
      </c>
      <c r="D890" s="260" t="s">
        <v>137</v>
      </c>
      <c r="E890" s="261">
        <v>45.91</v>
      </c>
      <c r="F890" s="261">
        <v>0</v>
      </c>
      <c r="G890" s="262">
        <f>E890*F890</f>
        <v>0</v>
      </c>
      <c r="H890" s="263">
        <v>0.00033</v>
      </c>
      <c r="I890" s="264">
        <f>E890*H890</f>
        <v>0.015150299999999998</v>
      </c>
      <c r="J890" s="263">
        <v>0</v>
      </c>
      <c r="K890" s="264">
        <f>E890*J890</f>
        <v>0</v>
      </c>
      <c r="O890" s="256">
        <v>2</v>
      </c>
      <c r="AA890" s="229">
        <v>1</v>
      </c>
      <c r="AB890" s="229">
        <v>7</v>
      </c>
      <c r="AC890" s="229">
        <v>7</v>
      </c>
      <c r="AZ890" s="229">
        <v>2</v>
      </c>
      <c r="BA890" s="229">
        <f>IF(AZ890=1,G890,0)</f>
        <v>0</v>
      </c>
      <c r="BB890" s="229">
        <f>IF(AZ890=2,G890,0)</f>
        <v>0</v>
      </c>
      <c r="BC890" s="229">
        <f>IF(AZ890=3,G890,0)</f>
        <v>0</v>
      </c>
      <c r="BD890" s="229">
        <f>IF(AZ890=4,G890,0)</f>
        <v>0</v>
      </c>
      <c r="BE890" s="229">
        <f>IF(AZ890=5,G890,0)</f>
        <v>0</v>
      </c>
      <c r="CA890" s="256">
        <v>1</v>
      </c>
      <c r="CB890" s="256">
        <v>7</v>
      </c>
    </row>
    <row r="891" spans="1:15" ht="12.75">
      <c r="A891" s="265"/>
      <c r="B891" s="269"/>
      <c r="C891" s="354" t="s">
        <v>1007</v>
      </c>
      <c r="D891" s="355"/>
      <c r="E891" s="270">
        <v>45.91</v>
      </c>
      <c r="F891" s="271"/>
      <c r="G891" s="272"/>
      <c r="H891" s="273"/>
      <c r="I891" s="267"/>
      <c r="J891" s="274"/>
      <c r="K891" s="267"/>
      <c r="M891" s="268" t="s">
        <v>1007</v>
      </c>
      <c r="O891" s="256"/>
    </row>
    <row r="892" spans="1:80" ht="20.4">
      <c r="A892" s="257">
        <v>175</v>
      </c>
      <c r="B892" s="258" t="s">
        <v>1008</v>
      </c>
      <c r="C892" s="259" t="s">
        <v>1009</v>
      </c>
      <c r="D892" s="260" t="s">
        <v>137</v>
      </c>
      <c r="E892" s="261">
        <v>45.91</v>
      </c>
      <c r="F892" s="261">
        <v>0</v>
      </c>
      <c r="G892" s="262">
        <f>E892*F892</f>
        <v>0</v>
      </c>
      <c r="H892" s="263">
        <v>0.00035</v>
      </c>
      <c r="I892" s="264">
        <f>E892*H892</f>
        <v>0.0160685</v>
      </c>
      <c r="J892" s="263">
        <v>0</v>
      </c>
      <c r="K892" s="264">
        <f>E892*J892</f>
        <v>0</v>
      </c>
      <c r="O892" s="256">
        <v>2</v>
      </c>
      <c r="AA892" s="229">
        <v>1</v>
      </c>
      <c r="AB892" s="229">
        <v>7</v>
      </c>
      <c r="AC892" s="229">
        <v>7</v>
      </c>
      <c r="AZ892" s="229">
        <v>2</v>
      </c>
      <c r="BA892" s="229">
        <f>IF(AZ892=1,G892,0)</f>
        <v>0</v>
      </c>
      <c r="BB892" s="229">
        <f>IF(AZ892=2,G892,0)</f>
        <v>0</v>
      </c>
      <c r="BC892" s="229">
        <f>IF(AZ892=3,G892,0)</f>
        <v>0</v>
      </c>
      <c r="BD892" s="229">
        <f>IF(AZ892=4,G892,0)</f>
        <v>0</v>
      </c>
      <c r="BE892" s="229">
        <f>IF(AZ892=5,G892,0)</f>
        <v>0</v>
      </c>
      <c r="CA892" s="256">
        <v>1</v>
      </c>
      <c r="CB892" s="256">
        <v>7</v>
      </c>
    </row>
    <row r="893" spans="1:15" ht="12.75">
      <c r="A893" s="265"/>
      <c r="B893" s="269"/>
      <c r="C893" s="354" t="s">
        <v>1007</v>
      </c>
      <c r="D893" s="355"/>
      <c r="E893" s="270">
        <v>45.91</v>
      </c>
      <c r="F893" s="271"/>
      <c r="G893" s="272"/>
      <c r="H893" s="273"/>
      <c r="I893" s="267"/>
      <c r="J893" s="274"/>
      <c r="K893" s="267"/>
      <c r="M893" s="268" t="s">
        <v>1007</v>
      </c>
      <c r="O893" s="256"/>
    </row>
    <row r="894" spans="1:80" ht="20.4">
      <c r="A894" s="257">
        <v>176</v>
      </c>
      <c r="B894" s="258" t="s">
        <v>1010</v>
      </c>
      <c r="C894" s="259" t="s">
        <v>1011</v>
      </c>
      <c r="D894" s="260" t="s">
        <v>137</v>
      </c>
      <c r="E894" s="261">
        <v>53.01</v>
      </c>
      <c r="F894" s="261">
        <v>0</v>
      </c>
      <c r="G894" s="262">
        <f>E894*F894</f>
        <v>0</v>
      </c>
      <c r="H894" s="263">
        <v>0.0022</v>
      </c>
      <c r="I894" s="264">
        <f>E894*H894</f>
        <v>0.116622</v>
      </c>
      <c r="J894" s="263">
        <v>0</v>
      </c>
      <c r="K894" s="264">
        <f>E894*J894</f>
        <v>0</v>
      </c>
      <c r="O894" s="256">
        <v>2</v>
      </c>
      <c r="AA894" s="229">
        <v>1</v>
      </c>
      <c r="AB894" s="229">
        <v>7</v>
      </c>
      <c r="AC894" s="229">
        <v>7</v>
      </c>
      <c r="AZ894" s="229">
        <v>2</v>
      </c>
      <c r="BA894" s="229">
        <f>IF(AZ894=1,G894,0)</f>
        <v>0</v>
      </c>
      <c r="BB894" s="229">
        <f>IF(AZ894=2,G894,0)</f>
        <v>0</v>
      </c>
      <c r="BC894" s="229">
        <f>IF(AZ894=3,G894,0)</f>
        <v>0</v>
      </c>
      <c r="BD894" s="229">
        <f>IF(AZ894=4,G894,0)</f>
        <v>0</v>
      </c>
      <c r="BE894" s="229">
        <f>IF(AZ894=5,G894,0)</f>
        <v>0</v>
      </c>
      <c r="CA894" s="256">
        <v>1</v>
      </c>
      <c r="CB894" s="256">
        <v>7</v>
      </c>
    </row>
    <row r="895" spans="1:15" ht="12.75">
      <c r="A895" s="265"/>
      <c r="B895" s="269"/>
      <c r="C895" s="354" t="s">
        <v>1007</v>
      </c>
      <c r="D895" s="355"/>
      <c r="E895" s="270">
        <v>45.91</v>
      </c>
      <c r="F895" s="271"/>
      <c r="G895" s="272"/>
      <c r="H895" s="273"/>
      <c r="I895" s="267"/>
      <c r="J895" s="274"/>
      <c r="K895" s="267"/>
      <c r="M895" s="268" t="s">
        <v>1007</v>
      </c>
      <c r="O895" s="256"/>
    </row>
    <row r="896" spans="1:15" ht="12.75">
      <c r="A896" s="265"/>
      <c r="B896" s="269"/>
      <c r="C896" s="354" t="s">
        <v>1012</v>
      </c>
      <c r="D896" s="355"/>
      <c r="E896" s="270">
        <v>7.1</v>
      </c>
      <c r="F896" s="271"/>
      <c r="G896" s="272"/>
      <c r="H896" s="273"/>
      <c r="I896" s="267"/>
      <c r="J896" s="274"/>
      <c r="K896" s="267"/>
      <c r="M896" s="268" t="s">
        <v>1012</v>
      </c>
      <c r="O896" s="256"/>
    </row>
    <row r="897" spans="1:80" ht="12.75">
      <c r="A897" s="257">
        <v>177</v>
      </c>
      <c r="B897" s="258" t="s">
        <v>1013</v>
      </c>
      <c r="C897" s="259" t="s">
        <v>1014</v>
      </c>
      <c r="D897" s="260" t="s">
        <v>179</v>
      </c>
      <c r="E897" s="261">
        <v>8.5</v>
      </c>
      <c r="F897" s="261">
        <v>0</v>
      </c>
      <c r="G897" s="262">
        <f>E897*F897</f>
        <v>0</v>
      </c>
      <c r="H897" s="263">
        <v>0.00152</v>
      </c>
      <c r="I897" s="264">
        <f>E897*H897</f>
        <v>0.012920000000000001</v>
      </c>
      <c r="J897" s="263">
        <v>0</v>
      </c>
      <c r="K897" s="264">
        <f>E897*J897</f>
        <v>0</v>
      </c>
      <c r="O897" s="256">
        <v>2</v>
      </c>
      <c r="AA897" s="229">
        <v>1</v>
      </c>
      <c r="AB897" s="229">
        <v>7</v>
      </c>
      <c r="AC897" s="229">
        <v>7</v>
      </c>
      <c r="AZ897" s="229">
        <v>2</v>
      </c>
      <c r="BA897" s="229">
        <f>IF(AZ897=1,G897,0)</f>
        <v>0</v>
      </c>
      <c r="BB897" s="229">
        <f>IF(AZ897=2,G897,0)</f>
        <v>0</v>
      </c>
      <c r="BC897" s="229">
        <f>IF(AZ897=3,G897,0)</f>
        <v>0</v>
      </c>
      <c r="BD897" s="229">
        <f>IF(AZ897=4,G897,0)</f>
        <v>0</v>
      </c>
      <c r="BE897" s="229">
        <f>IF(AZ897=5,G897,0)</f>
        <v>0</v>
      </c>
      <c r="CA897" s="256">
        <v>1</v>
      </c>
      <c r="CB897" s="256">
        <v>7</v>
      </c>
    </row>
    <row r="898" spans="1:15" ht="12.75">
      <c r="A898" s="265"/>
      <c r="B898" s="269"/>
      <c r="C898" s="354" t="s">
        <v>1015</v>
      </c>
      <c r="D898" s="355"/>
      <c r="E898" s="270">
        <v>8.5</v>
      </c>
      <c r="F898" s="271"/>
      <c r="G898" s="272"/>
      <c r="H898" s="273"/>
      <c r="I898" s="267"/>
      <c r="J898" s="274"/>
      <c r="K898" s="267"/>
      <c r="M898" s="268" t="s">
        <v>1015</v>
      </c>
      <c r="O898" s="256"/>
    </row>
    <row r="899" spans="1:80" ht="12.75">
      <c r="A899" s="257">
        <v>178</v>
      </c>
      <c r="B899" s="258" t="s">
        <v>1016</v>
      </c>
      <c r="C899" s="259" t="s">
        <v>1017</v>
      </c>
      <c r="D899" s="260" t="s">
        <v>179</v>
      </c>
      <c r="E899" s="261">
        <v>3.5</v>
      </c>
      <c r="F899" s="261">
        <v>0</v>
      </c>
      <c r="G899" s="262">
        <f>E899*F899</f>
        <v>0</v>
      </c>
      <c r="H899" s="263">
        <v>0.00184</v>
      </c>
      <c r="I899" s="264">
        <f>E899*H899</f>
        <v>0.00644</v>
      </c>
      <c r="J899" s="263">
        <v>0</v>
      </c>
      <c r="K899" s="264">
        <f>E899*J899</f>
        <v>0</v>
      </c>
      <c r="O899" s="256">
        <v>2</v>
      </c>
      <c r="AA899" s="229">
        <v>1</v>
      </c>
      <c r="AB899" s="229">
        <v>7</v>
      </c>
      <c r="AC899" s="229">
        <v>7</v>
      </c>
      <c r="AZ899" s="229">
        <v>2</v>
      </c>
      <c r="BA899" s="229">
        <f>IF(AZ899=1,G899,0)</f>
        <v>0</v>
      </c>
      <c r="BB899" s="229">
        <f>IF(AZ899=2,G899,0)</f>
        <v>0</v>
      </c>
      <c r="BC899" s="229">
        <f>IF(AZ899=3,G899,0)</f>
        <v>0</v>
      </c>
      <c r="BD899" s="229">
        <f>IF(AZ899=4,G899,0)</f>
        <v>0</v>
      </c>
      <c r="BE899" s="229">
        <f>IF(AZ899=5,G899,0)</f>
        <v>0</v>
      </c>
      <c r="CA899" s="256">
        <v>1</v>
      </c>
      <c r="CB899" s="256">
        <v>7</v>
      </c>
    </row>
    <row r="900" spans="1:15" ht="12.75">
      <c r="A900" s="265"/>
      <c r="B900" s="269"/>
      <c r="C900" s="354" t="s">
        <v>1018</v>
      </c>
      <c r="D900" s="355"/>
      <c r="E900" s="270">
        <v>3.5</v>
      </c>
      <c r="F900" s="271"/>
      <c r="G900" s="272"/>
      <c r="H900" s="273"/>
      <c r="I900" s="267"/>
      <c r="J900" s="274"/>
      <c r="K900" s="267"/>
      <c r="M900" s="268" t="s">
        <v>1018</v>
      </c>
      <c r="O900" s="256"/>
    </row>
    <row r="901" spans="1:80" ht="12.75">
      <c r="A901" s="257">
        <v>179</v>
      </c>
      <c r="B901" s="258" t="s">
        <v>1019</v>
      </c>
      <c r="C901" s="259" t="s">
        <v>1020</v>
      </c>
      <c r="D901" s="260" t="s">
        <v>179</v>
      </c>
      <c r="E901" s="261">
        <v>23.1</v>
      </c>
      <c r="F901" s="261">
        <v>0</v>
      </c>
      <c r="G901" s="262">
        <f>E901*F901</f>
        <v>0</v>
      </c>
      <c r="H901" s="263">
        <v>0.00058</v>
      </c>
      <c r="I901" s="264">
        <f>E901*H901</f>
        <v>0.013398</v>
      </c>
      <c r="J901" s="263">
        <v>0</v>
      </c>
      <c r="K901" s="264">
        <f>E901*J901</f>
        <v>0</v>
      </c>
      <c r="O901" s="256">
        <v>2</v>
      </c>
      <c r="AA901" s="229">
        <v>1</v>
      </c>
      <c r="AB901" s="229">
        <v>7</v>
      </c>
      <c r="AC901" s="229">
        <v>7</v>
      </c>
      <c r="AZ901" s="229">
        <v>2</v>
      </c>
      <c r="BA901" s="229">
        <f>IF(AZ901=1,G901,0)</f>
        <v>0</v>
      </c>
      <c r="BB901" s="229">
        <f>IF(AZ901=2,G901,0)</f>
        <v>0</v>
      </c>
      <c r="BC901" s="229">
        <f>IF(AZ901=3,G901,0)</f>
        <v>0</v>
      </c>
      <c r="BD901" s="229">
        <f>IF(AZ901=4,G901,0)</f>
        <v>0</v>
      </c>
      <c r="BE901" s="229">
        <f>IF(AZ901=5,G901,0)</f>
        <v>0</v>
      </c>
      <c r="CA901" s="256">
        <v>1</v>
      </c>
      <c r="CB901" s="256">
        <v>7</v>
      </c>
    </row>
    <row r="902" spans="1:15" ht="12.75">
      <c r="A902" s="265"/>
      <c r="B902" s="269"/>
      <c r="C902" s="354" t="s">
        <v>1021</v>
      </c>
      <c r="D902" s="355"/>
      <c r="E902" s="270">
        <v>23.1</v>
      </c>
      <c r="F902" s="271"/>
      <c r="G902" s="272"/>
      <c r="H902" s="273"/>
      <c r="I902" s="267"/>
      <c r="J902" s="274"/>
      <c r="K902" s="267"/>
      <c r="M902" s="268" t="s">
        <v>1021</v>
      </c>
      <c r="O902" s="256"/>
    </row>
    <row r="903" spans="1:80" ht="12.75">
      <c r="A903" s="257">
        <v>180</v>
      </c>
      <c r="B903" s="258" t="s">
        <v>1022</v>
      </c>
      <c r="C903" s="259" t="s">
        <v>1023</v>
      </c>
      <c r="D903" s="260" t="s">
        <v>179</v>
      </c>
      <c r="E903" s="261">
        <v>23.1</v>
      </c>
      <c r="F903" s="261">
        <v>0</v>
      </c>
      <c r="G903" s="262">
        <f>E903*F903</f>
        <v>0</v>
      </c>
      <c r="H903" s="263">
        <v>0.00076</v>
      </c>
      <c r="I903" s="264">
        <f>E903*H903</f>
        <v>0.017556000000000002</v>
      </c>
      <c r="J903" s="263">
        <v>0</v>
      </c>
      <c r="K903" s="264">
        <f>E903*J903</f>
        <v>0</v>
      </c>
      <c r="O903" s="256">
        <v>2</v>
      </c>
      <c r="AA903" s="229">
        <v>1</v>
      </c>
      <c r="AB903" s="229">
        <v>7</v>
      </c>
      <c r="AC903" s="229">
        <v>7</v>
      </c>
      <c r="AZ903" s="229">
        <v>2</v>
      </c>
      <c r="BA903" s="229">
        <f>IF(AZ903=1,G903,0)</f>
        <v>0</v>
      </c>
      <c r="BB903" s="229">
        <f>IF(AZ903=2,G903,0)</f>
        <v>0</v>
      </c>
      <c r="BC903" s="229">
        <f>IF(AZ903=3,G903,0)</f>
        <v>0</v>
      </c>
      <c r="BD903" s="229">
        <f>IF(AZ903=4,G903,0)</f>
        <v>0</v>
      </c>
      <c r="BE903" s="229">
        <f>IF(AZ903=5,G903,0)</f>
        <v>0</v>
      </c>
      <c r="CA903" s="256">
        <v>1</v>
      </c>
      <c r="CB903" s="256">
        <v>7</v>
      </c>
    </row>
    <row r="904" spans="1:15" ht="12.75">
      <c r="A904" s="265"/>
      <c r="B904" s="269"/>
      <c r="C904" s="354" t="s">
        <v>1021</v>
      </c>
      <c r="D904" s="355"/>
      <c r="E904" s="270">
        <v>23.1</v>
      </c>
      <c r="F904" s="271"/>
      <c r="G904" s="272"/>
      <c r="H904" s="273"/>
      <c r="I904" s="267"/>
      <c r="J904" s="274"/>
      <c r="K904" s="267"/>
      <c r="M904" s="268" t="s">
        <v>1021</v>
      </c>
      <c r="O904" s="256"/>
    </row>
    <row r="905" spans="1:80" ht="20.4">
      <c r="A905" s="257">
        <v>181</v>
      </c>
      <c r="B905" s="258" t="s">
        <v>1024</v>
      </c>
      <c r="C905" s="259" t="s">
        <v>1025</v>
      </c>
      <c r="D905" s="260" t="s">
        <v>137</v>
      </c>
      <c r="E905" s="261">
        <v>45.91</v>
      </c>
      <c r="F905" s="261">
        <v>0</v>
      </c>
      <c r="G905" s="262">
        <f>E905*F905</f>
        <v>0</v>
      </c>
      <c r="H905" s="263">
        <v>0.00023</v>
      </c>
      <c r="I905" s="264">
        <f>E905*H905</f>
        <v>0.010559299999999999</v>
      </c>
      <c r="J905" s="263">
        <v>0</v>
      </c>
      <c r="K905" s="264">
        <f>E905*J905</f>
        <v>0</v>
      </c>
      <c r="O905" s="256">
        <v>2</v>
      </c>
      <c r="AA905" s="229">
        <v>1</v>
      </c>
      <c r="AB905" s="229">
        <v>7</v>
      </c>
      <c r="AC905" s="229">
        <v>7</v>
      </c>
      <c r="AZ905" s="229">
        <v>2</v>
      </c>
      <c r="BA905" s="229">
        <f>IF(AZ905=1,G905,0)</f>
        <v>0</v>
      </c>
      <c r="BB905" s="229">
        <f>IF(AZ905=2,G905,0)</f>
        <v>0</v>
      </c>
      <c r="BC905" s="229">
        <f>IF(AZ905=3,G905,0)</f>
        <v>0</v>
      </c>
      <c r="BD905" s="229">
        <f>IF(AZ905=4,G905,0)</f>
        <v>0</v>
      </c>
      <c r="BE905" s="229">
        <f>IF(AZ905=5,G905,0)</f>
        <v>0</v>
      </c>
      <c r="CA905" s="256">
        <v>1</v>
      </c>
      <c r="CB905" s="256">
        <v>7</v>
      </c>
    </row>
    <row r="906" spans="1:15" ht="12.75">
      <c r="A906" s="265"/>
      <c r="B906" s="269"/>
      <c r="C906" s="354" t="s">
        <v>1026</v>
      </c>
      <c r="D906" s="355"/>
      <c r="E906" s="270">
        <v>45.91</v>
      </c>
      <c r="F906" s="271"/>
      <c r="G906" s="272"/>
      <c r="H906" s="273"/>
      <c r="I906" s="267"/>
      <c r="J906" s="274"/>
      <c r="K906" s="267"/>
      <c r="M906" s="268" t="s">
        <v>1026</v>
      </c>
      <c r="O906" s="256"/>
    </row>
    <row r="907" spans="1:80" ht="12.75">
      <c r="A907" s="257">
        <v>182</v>
      </c>
      <c r="B907" s="258" t="s">
        <v>1027</v>
      </c>
      <c r="C907" s="259" t="s">
        <v>1028</v>
      </c>
      <c r="D907" s="260" t="s">
        <v>137</v>
      </c>
      <c r="E907" s="261">
        <v>52.7965</v>
      </c>
      <c r="F907" s="261">
        <v>0</v>
      </c>
      <c r="G907" s="262">
        <f>E907*F907</f>
        <v>0</v>
      </c>
      <c r="H907" s="263">
        <v>0.0045</v>
      </c>
      <c r="I907" s="264">
        <f>E907*H907</f>
        <v>0.23758425</v>
      </c>
      <c r="J907" s="263"/>
      <c r="K907" s="264">
        <f>E907*J907</f>
        <v>0</v>
      </c>
      <c r="O907" s="256">
        <v>2</v>
      </c>
      <c r="AA907" s="229">
        <v>3</v>
      </c>
      <c r="AB907" s="229">
        <v>7</v>
      </c>
      <c r="AC907" s="229">
        <v>62852265</v>
      </c>
      <c r="AZ907" s="229">
        <v>2</v>
      </c>
      <c r="BA907" s="229">
        <f>IF(AZ907=1,G907,0)</f>
        <v>0</v>
      </c>
      <c r="BB907" s="229">
        <f>IF(AZ907=2,G907,0)</f>
        <v>0</v>
      </c>
      <c r="BC907" s="229">
        <f>IF(AZ907=3,G907,0)</f>
        <v>0</v>
      </c>
      <c r="BD907" s="229">
        <f>IF(AZ907=4,G907,0)</f>
        <v>0</v>
      </c>
      <c r="BE907" s="229">
        <f>IF(AZ907=5,G907,0)</f>
        <v>0</v>
      </c>
      <c r="CA907" s="256">
        <v>3</v>
      </c>
      <c r="CB907" s="256">
        <v>7</v>
      </c>
    </row>
    <row r="908" spans="1:15" ht="12.75">
      <c r="A908" s="265"/>
      <c r="B908" s="269"/>
      <c r="C908" s="354" t="s">
        <v>1029</v>
      </c>
      <c r="D908" s="355"/>
      <c r="E908" s="270">
        <v>52.7965</v>
      </c>
      <c r="F908" s="271"/>
      <c r="G908" s="272"/>
      <c r="H908" s="273"/>
      <c r="I908" s="267"/>
      <c r="J908" s="274"/>
      <c r="K908" s="267"/>
      <c r="M908" s="268" t="s">
        <v>1029</v>
      </c>
      <c r="O908" s="256"/>
    </row>
    <row r="909" spans="1:80" ht="12.75">
      <c r="A909" s="257">
        <v>183</v>
      </c>
      <c r="B909" s="258" t="s">
        <v>1030</v>
      </c>
      <c r="C909" s="259" t="s">
        <v>1031</v>
      </c>
      <c r="D909" s="260" t="s">
        <v>12</v>
      </c>
      <c r="E909" s="261"/>
      <c r="F909" s="261">
        <v>0</v>
      </c>
      <c r="G909" s="262">
        <f>E909*F909</f>
        <v>0</v>
      </c>
      <c r="H909" s="263">
        <v>0</v>
      </c>
      <c r="I909" s="264">
        <f>E909*H909</f>
        <v>0</v>
      </c>
      <c r="J909" s="263"/>
      <c r="K909" s="264">
        <f>E909*J909</f>
        <v>0</v>
      </c>
      <c r="O909" s="256">
        <v>2</v>
      </c>
      <c r="AA909" s="229">
        <v>7</v>
      </c>
      <c r="AB909" s="229">
        <v>1002</v>
      </c>
      <c r="AC909" s="229">
        <v>5</v>
      </c>
      <c r="AZ909" s="229">
        <v>2</v>
      </c>
      <c r="BA909" s="229">
        <f>IF(AZ909=1,G909,0)</f>
        <v>0</v>
      </c>
      <c r="BB909" s="229">
        <f>IF(AZ909=2,G909,0)</f>
        <v>0</v>
      </c>
      <c r="BC909" s="229">
        <f>IF(AZ909=3,G909,0)</f>
        <v>0</v>
      </c>
      <c r="BD909" s="229">
        <f>IF(AZ909=4,G909,0)</f>
        <v>0</v>
      </c>
      <c r="BE909" s="229">
        <f>IF(AZ909=5,G909,0)</f>
        <v>0</v>
      </c>
      <c r="CA909" s="256">
        <v>7</v>
      </c>
      <c r="CB909" s="256">
        <v>1002</v>
      </c>
    </row>
    <row r="910" spans="1:57" ht="12.75">
      <c r="A910" s="275"/>
      <c r="B910" s="276" t="s">
        <v>101</v>
      </c>
      <c r="C910" s="277" t="s">
        <v>1004</v>
      </c>
      <c r="D910" s="278"/>
      <c r="E910" s="279"/>
      <c r="F910" s="280"/>
      <c r="G910" s="281">
        <f>SUM(G889:G909)</f>
        <v>0</v>
      </c>
      <c r="H910" s="282"/>
      <c r="I910" s="283">
        <f>SUM(I889:I909)</f>
        <v>0.44629834999999995</v>
      </c>
      <c r="J910" s="282"/>
      <c r="K910" s="283">
        <f>SUM(K889:K909)</f>
        <v>0</v>
      </c>
      <c r="O910" s="256">
        <v>4</v>
      </c>
      <c r="BA910" s="284">
        <f>SUM(BA889:BA909)</f>
        <v>0</v>
      </c>
      <c r="BB910" s="284">
        <f>SUM(BB889:BB909)</f>
        <v>0</v>
      </c>
      <c r="BC910" s="284">
        <f>SUM(BC889:BC909)</f>
        <v>0</v>
      </c>
      <c r="BD910" s="284">
        <f>SUM(BD889:BD909)</f>
        <v>0</v>
      </c>
      <c r="BE910" s="284">
        <f>SUM(BE889:BE909)</f>
        <v>0</v>
      </c>
    </row>
    <row r="911" spans="1:15" ht="12.75">
      <c r="A911" s="246" t="s">
        <v>97</v>
      </c>
      <c r="B911" s="247" t="s">
        <v>1032</v>
      </c>
      <c r="C911" s="248" t="s">
        <v>1033</v>
      </c>
      <c r="D911" s="249"/>
      <c r="E911" s="250"/>
      <c r="F911" s="250"/>
      <c r="G911" s="251"/>
      <c r="H911" s="252"/>
      <c r="I911" s="253"/>
      <c r="J911" s="254"/>
      <c r="K911" s="255"/>
      <c r="O911" s="256">
        <v>1</v>
      </c>
    </row>
    <row r="912" spans="1:80" ht="20.4">
      <c r="A912" s="257">
        <v>184</v>
      </c>
      <c r="B912" s="258" t="s">
        <v>1035</v>
      </c>
      <c r="C912" s="259" t="s">
        <v>1036</v>
      </c>
      <c r="D912" s="260" t="s">
        <v>137</v>
      </c>
      <c r="E912" s="261">
        <v>64.87</v>
      </c>
      <c r="F912" s="261">
        <v>0</v>
      </c>
      <c r="G912" s="262">
        <f>E912*F912</f>
        <v>0</v>
      </c>
      <c r="H912" s="263">
        <v>0.00023</v>
      </c>
      <c r="I912" s="264">
        <f>E912*H912</f>
        <v>0.014920100000000002</v>
      </c>
      <c r="J912" s="263">
        <v>0</v>
      </c>
      <c r="K912" s="264">
        <f>E912*J912</f>
        <v>0</v>
      </c>
      <c r="O912" s="256">
        <v>2</v>
      </c>
      <c r="AA912" s="229">
        <v>1</v>
      </c>
      <c r="AB912" s="229">
        <v>7</v>
      </c>
      <c r="AC912" s="229">
        <v>7</v>
      </c>
      <c r="AZ912" s="229">
        <v>2</v>
      </c>
      <c r="BA912" s="229">
        <f>IF(AZ912=1,G912,0)</f>
        <v>0</v>
      </c>
      <c r="BB912" s="229">
        <f>IF(AZ912=2,G912,0)</f>
        <v>0</v>
      </c>
      <c r="BC912" s="229">
        <f>IF(AZ912=3,G912,0)</f>
        <v>0</v>
      </c>
      <c r="BD912" s="229">
        <f>IF(AZ912=4,G912,0)</f>
        <v>0</v>
      </c>
      <c r="BE912" s="229">
        <f>IF(AZ912=5,G912,0)</f>
        <v>0</v>
      </c>
      <c r="CA912" s="256">
        <v>1</v>
      </c>
      <c r="CB912" s="256">
        <v>7</v>
      </c>
    </row>
    <row r="913" spans="1:15" ht="12.75">
      <c r="A913" s="265"/>
      <c r="B913" s="269"/>
      <c r="C913" s="354" t="s">
        <v>1037</v>
      </c>
      <c r="D913" s="355"/>
      <c r="E913" s="270">
        <v>3.25</v>
      </c>
      <c r="F913" s="271"/>
      <c r="G913" s="272"/>
      <c r="H913" s="273"/>
      <c r="I913" s="267"/>
      <c r="J913" s="274"/>
      <c r="K913" s="267"/>
      <c r="M913" s="268" t="s">
        <v>1037</v>
      </c>
      <c r="O913" s="256"/>
    </row>
    <row r="914" spans="1:15" ht="12.75">
      <c r="A914" s="265"/>
      <c r="B914" s="269"/>
      <c r="C914" s="354" t="s">
        <v>1038</v>
      </c>
      <c r="D914" s="355"/>
      <c r="E914" s="270">
        <v>61.62</v>
      </c>
      <c r="F914" s="271"/>
      <c r="G914" s="272"/>
      <c r="H914" s="273"/>
      <c r="I914" s="267"/>
      <c r="J914" s="274"/>
      <c r="K914" s="267"/>
      <c r="M914" s="268" t="s">
        <v>1038</v>
      </c>
      <c r="O914" s="256"/>
    </row>
    <row r="915" spans="1:80" ht="20.4">
      <c r="A915" s="257">
        <v>185</v>
      </c>
      <c r="B915" s="258" t="s">
        <v>1039</v>
      </c>
      <c r="C915" s="259" t="s">
        <v>1040</v>
      </c>
      <c r="D915" s="260" t="s">
        <v>137</v>
      </c>
      <c r="E915" s="261">
        <v>200.27</v>
      </c>
      <c r="F915" s="261">
        <v>0</v>
      </c>
      <c r="G915" s="262">
        <f>E915*F915</f>
        <v>0</v>
      </c>
      <c r="H915" s="263">
        <v>0.00023</v>
      </c>
      <c r="I915" s="264">
        <f>E915*H915</f>
        <v>0.0460621</v>
      </c>
      <c r="J915" s="263">
        <v>0</v>
      </c>
      <c r="K915" s="264">
        <f>E915*J915</f>
        <v>0</v>
      </c>
      <c r="O915" s="256">
        <v>2</v>
      </c>
      <c r="AA915" s="229">
        <v>1</v>
      </c>
      <c r="AB915" s="229">
        <v>7</v>
      </c>
      <c r="AC915" s="229">
        <v>7</v>
      </c>
      <c r="AZ915" s="229">
        <v>2</v>
      </c>
      <c r="BA915" s="229">
        <f>IF(AZ915=1,G915,0)</f>
        <v>0</v>
      </c>
      <c r="BB915" s="229">
        <f>IF(AZ915=2,G915,0)</f>
        <v>0</v>
      </c>
      <c r="BC915" s="229">
        <f>IF(AZ915=3,G915,0)</f>
        <v>0</v>
      </c>
      <c r="BD915" s="229">
        <f>IF(AZ915=4,G915,0)</f>
        <v>0</v>
      </c>
      <c r="BE915" s="229">
        <f>IF(AZ915=5,G915,0)</f>
        <v>0</v>
      </c>
      <c r="CA915" s="256">
        <v>1</v>
      </c>
      <c r="CB915" s="256">
        <v>7</v>
      </c>
    </row>
    <row r="916" spans="1:15" ht="12.75">
      <c r="A916" s="265"/>
      <c r="B916" s="269"/>
      <c r="C916" s="354" t="s">
        <v>1041</v>
      </c>
      <c r="D916" s="355"/>
      <c r="E916" s="270">
        <v>60.78</v>
      </c>
      <c r="F916" s="271"/>
      <c r="G916" s="272"/>
      <c r="H916" s="273"/>
      <c r="I916" s="267"/>
      <c r="J916" s="274"/>
      <c r="K916" s="267"/>
      <c r="M916" s="268" t="s">
        <v>1041</v>
      </c>
      <c r="O916" s="256"/>
    </row>
    <row r="917" spans="1:15" ht="12.75">
      <c r="A917" s="265"/>
      <c r="B917" s="269"/>
      <c r="C917" s="354" t="s">
        <v>1037</v>
      </c>
      <c r="D917" s="355"/>
      <c r="E917" s="270">
        <v>3.25</v>
      </c>
      <c r="F917" s="271"/>
      <c r="G917" s="272"/>
      <c r="H917" s="273"/>
      <c r="I917" s="267"/>
      <c r="J917" s="274"/>
      <c r="K917" s="267"/>
      <c r="M917" s="268" t="s">
        <v>1037</v>
      </c>
      <c r="O917" s="256"/>
    </row>
    <row r="918" spans="1:15" ht="12.75">
      <c r="A918" s="265"/>
      <c r="B918" s="269"/>
      <c r="C918" s="354" t="s">
        <v>1038</v>
      </c>
      <c r="D918" s="355"/>
      <c r="E918" s="270">
        <v>61.62</v>
      </c>
      <c r="F918" s="271"/>
      <c r="G918" s="272"/>
      <c r="H918" s="273"/>
      <c r="I918" s="267"/>
      <c r="J918" s="274"/>
      <c r="K918" s="267"/>
      <c r="M918" s="268" t="s">
        <v>1038</v>
      </c>
      <c r="O918" s="256"/>
    </row>
    <row r="919" spans="1:15" ht="12.75">
      <c r="A919" s="265"/>
      <c r="B919" s="269"/>
      <c r="C919" s="354" t="s">
        <v>1042</v>
      </c>
      <c r="D919" s="355"/>
      <c r="E919" s="270">
        <v>74.62</v>
      </c>
      <c r="F919" s="271"/>
      <c r="G919" s="272"/>
      <c r="H919" s="273"/>
      <c r="I919" s="267"/>
      <c r="J919" s="274"/>
      <c r="K919" s="267"/>
      <c r="M919" s="268" t="s">
        <v>1042</v>
      </c>
      <c r="O919" s="256"/>
    </row>
    <row r="920" spans="1:80" ht="20.4">
      <c r="A920" s="257">
        <v>186</v>
      </c>
      <c r="B920" s="258" t="s">
        <v>1043</v>
      </c>
      <c r="C920" s="259" t="s">
        <v>1044</v>
      </c>
      <c r="D920" s="260" t="s">
        <v>137</v>
      </c>
      <c r="E920" s="261">
        <v>122.9</v>
      </c>
      <c r="F920" s="261">
        <v>0</v>
      </c>
      <c r="G920" s="262">
        <f>E920*F920</f>
        <v>0</v>
      </c>
      <c r="H920" s="263">
        <v>0.00015</v>
      </c>
      <c r="I920" s="264">
        <f>E920*H920</f>
        <v>0.018435</v>
      </c>
      <c r="J920" s="263">
        <v>0</v>
      </c>
      <c r="K920" s="264">
        <f>E920*J920</f>
        <v>0</v>
      </c>
      <c r="O920" s="256">
        <v>2</v>
      </c>
      <c r="AA920" s="229">
        <v>1</v>
      </c>
      <c r="AB920" s="229">
        <v>7</v>
      </c>
      <c r="AC920" s="229">
        <v>7</v>
      </c>
      <c r="AZ920" s="229">
        <v>2</v>
      </c>
      <c r="BA920" s="229">
        <f>IF(AZ920=1,G920,0)</f>
        <v>0</v>
      </c>
      <c r="BB920" s="229">
        <f>IF(AZ920=2,G920,0)</f>
        <v>0</v>
      </c>
      <c r="BC920" s="229">
        <f>IF(AZ920=3,G920,0)</f>
        <v>0</v>
      </c>
      <c r="BD920" s="229">
        <f>IF(AZ920=4,G920,0)</f>
        <v>0</v>
      </c>
      <c r="BE920" s="229">
        <f>IF(AZ920=5,G920,0)</f>
        <v>0</v>
      </c>
      <c r="CA920" s="256">
        <v>1</v>
      </c>
      <c r="CB920" s="256">
        <v>7</v>
      </c>
    </row>
    <row r="921" spans="1:15" ht="12.75">
      <c r="A921" s="265"/>
      <c r="B921" s="269"/>
      <c r="C921" s="354" t="s">
        <v>1045</v>
      </c>
      <c r="D921" s="355"/>
      <c r="E921" s="270">
        <v>122.9</v>
      </c>
      <c r="F921" s="271"/>
      <c r="G921" s="272"/>
      <c r="H921" s="273"/>
      <c r="I921" s="267"/>
      <c r="J921" s="274"/>
      <c r="K921" s="267"/>
      <c r="M921" s="268" t="s">
        <v>1045</v>
      </c>
      <c r="O921" s="256"/>
    </row>
    <row r="922" spans="1:80" ht="12.75">
      <c r="A922" s="257">
        <v>187</v>
      </c>
      <c r="B922" s="258" t="s">
        <v>1046</v>
      </c>
      <c r="C922" s="259" t="s">
        <v>1047</v>
      </c>
      <c r="D922" s="260" t="s">
        <v>137</v>
      </c>
      <c r="E922" s="261">
        <v>118.44</v>
      </c>
      <c r="F922" s="261">
        <v>0</v>
      </c>
      <c r="G922" s="262">
        <f>E922*F922</f>
        <v>0</v>
      </c>
      <c r="H922" s="263">
        <v>0</v>
      </c>
      <c r="I922" s="264">
        <f>E922*H922</f>
        <v>0</v>
      </c>
      <c r="J922" s="263">
        <v>0</v>
      </c>
      <c r="K922" s="264">
        <f>E922*J922</f>
        <v>0</v>
      </c>
      <c r="O922" s="256">
        <v>2</v>
      </c>
      <c r="AA922" s="229">
        <v>1</v>
      </c>
      <c r="AB922" s="229">
        <v>7</v>
      </c>
      <c r="AC922" s="229">
        <v>7</v>
      </c>
      <c r="AZ922" s="229">
        <v>2</v>
      </c>
      <c r="BA922" s="229">
        <f>IF(AZ922=1,G922,0)</f>
        <v>0</v>
      </c>
      <c r="BB922" s="229">
        <f>IF(AZ922=2,G922,0)</f>
        <v>0</v>
      </c>
      <c r="BC922" s="229">
        <f>IF(AZ922=3,G922,0)</f>
        <v>0</v>
      </c>
      <c r="BD922" s="229">
        <f>IF(AZ922=4,G922,0)</f>
        <v>0</v>
      </c>
      <c r="BE922" s="229">
        <f>IF(AZ922=5,G922,0)</f>
        <v>0</v>
      </c>
      <c r="CA922" s="256">
        <v>1</v>
      </c>
      <c r="CB922" s="256">
        <v>7</v>
      </c>
    </row>
    <row r="923" spans="1:15" ht="12.75">
      <c r="A923" s="265"/>
      <c r="B923" s="269"/>
      <c r="C923" s="354" t="s">
        <v>671</v>
      </c>
      <c r="D923" s="355"/>
      <c r="E923" s="270">
        <v>0</v>
      </c>
      <c r="F923" s="271"/>
      <c r="G923" s="272"/>
      <c r="H923" s="273"/>
      <c r="I923" s="267"/>
      <c r="J923" s="274"/>
      <c r="K923" s="267"/>
      <c r="M923" s="268" t="s">
        <v>671</v>
      </c>
      <c r="O923" s="256"/>
    </row>
    <row r="924" spans="1:15" ht="12.75">
      <c r="A924" s="265"/>
      <c r="B924" s="269"/>
      <c r="C924" s="354" t="s">
        <v>672</v>
      </c>
      <c r="D924" s="355"/>
      <c r="E924" s="270">
        <v>0</v>
      </c>
      <c r="F924" s="271"/>
      <c r="G924" s="272"/>
      <c r="H924" s="273"/>
      <c r="I924" s="267"/>
      <c r="J924" s="274"/>
      <c r="K924" s="267"/>
      <c r="M924" s="268" t="s">
        <v>672</v>
      </c>
      <c r="O924" s="256"/>
    </row>
    <row r="925" spans="1:15" ht="12.75">
      <c r="A925" s="265"/>
      <c r="B925" s="269"/>
      <c r="C925" s="354" t="s">
        <v>673</v>
      </c>
      <c r="D925" s="355"/>
      <c r="E925" s="270">
        <v>0</v>
      </c>
      <c r="F925" s="271"/>
      <c r="G925" s="272"/>
      <c r="H925" s="273"/>
      <c r="I925" s="267"/>
      <c r="J925" s="274"/>
      <c r="K925" s="267"/>
      <c r="M925" s="268" t="s">
        <v>673</v>
      </c>
      <c r="O925" s="256"/>
    </row>
    <row r="926" spans="1:15" ht="12.75">
      <c r="A926" s="265"/>
      <c r="B926" s="269"/>
      <c r="C926" s="354" t="s">
        <v>1048</v>
      </c>
      <c r="D926" s="355"/>
      <c r="E926" s="270">
        <v>66.3</v>
      </c>
      <c r="F926" s="271"/>
      <c r="G926" s="272"/>
      <c r="H926" s="273"/>
      <c r="I926" s="267"/>
      <c r="J926" s="274"/>
      <c r="K926" s="267"/>
      <c r="M926" s="268" t="s">
        <v>1048</v>
      </c>
      <c r="O926" s="256"/>
    </row>
    <row r="927" spans="1:15" ht="12.75">
      <c r="A927" s="265"/>
      <c r="B927" s="269"/>
      <c r="C927" s="354" t="s">
        <v>258</v>
      </c>
      <c r="D927" s="355"/>
      <c r="E927" s="270">
        <v>0</v>
      </c>
      <c r="F927" s="271"/>
      <c r="G927" s="272"/>
      <c r="H927" s="273"/>
      <c r="I927" s="267"/>
      <c r="J927" s="274"/>
      <c r="K927" s="267"/>
      <c r="M927" s="268" t="s">
        <v>258</v>
      </c>
      <c r="O927" s="256"/>
    </row>
    <row r="928" spans="1:15" ht="12.75">
      <c r="A928" s="265"/>
      <c r="B928" s="269"/>
      <c r="C928" s="354" t="s">
        <v>1049</v>
      </c>
      <c r="D928" s="355"/>
      <c r="E928" s="270">
        <v>9</v>
      </c>
      <c r="F928" s="271"/>
      <c r="G928" s="272"/>
      <c r="H928" s="273"/>
      <c r="I928" s="267"/>
      <c r="J928" s="274"/>
      <c r="K928" s="267"/>
      <c r="M928" s="295">
        <v>4.297916666666667</v>
      </c>
      <c r="O928" s="256"/>
    </row>
    <row r="929" spans="1:15" ht="12.75">
      <c r="A929" s="265"/>
      <c r="B929" s="269"/>
      <c r="C929" s="354" t="s">
        <v>1050</v>
      </c>
      <c r="D929" s="355"/>
      <c r="E929" s="270">
        <v>31.6</v>
      </c>
      <c r="F929" s="271"/>
      <c r="G929" s="272"/>
      <c r="H929" s="273"/>
      <c r="I929" s="267"/>
      <c r="J929" s="274"/>
      <c r="K929" s="267"/>
      <c r="M929" s="268" t="s">
        <v>1050</v>
      </c>
      <c r="O929" s="256"/>
    </row>
    <row r="930" spans="1:15" ht="12.75">
      <c r="A930" s="265"/>
      <c r="B930" s="269"/>
      <c r="C930" s="354" t="s">
        <v>678</v>
      </c>
      <c r="D930" s="355"/>
      <c r="E930" s="270">
        <v>0</v>
      </c>
      <c r="F930" s="271"/>
      <c r="G930" s="272"/>
      <c r="H930" s="273"/>
      <c r="I930" s="267"/>
      <c r="J930" s="274"/>
      <c r="K930" s="267"/>
      <c r="M930" s="268" t="s">
        <v>678</v>
      </c>
      <c r="O930" s="256"/>
    </row>
    <row r="931" spans="1:15" ht="12.75">
      <c r="A931" s="265"/>
      <c r="B931" s="269"/>
      <c r="C931" s="354" t="s">
        <v>1051</v>
      </c>
      <c r="D931" s="355"/>
      <c r="E931" s="270">
        <v>0</v>
      </c>
      <c r="F931" s="271"/>
      <c r="G931" s="272"/>
      <c r="H931" s="273"/>
      <c r="I931" s="267"/>
      <c r="J931" s="274"/>
      <c r="K931" s="267"/>
      <c r="M931" s="268" t="s">
        <v>1051</v>
      </c>
      <c r="O931" s="256"/>
    </row>
    <row r="932" spans="1:15" ht="12.75">
      <c r="A932" s="265"/>
      <c r="B932" s="269"/>
      <c r="C932" s="354" t="s">
        <v>966</v>
      </c>
      <c r="D932" s="355"/>
      <c r="E932" s="270">
        <v>9.5</v>
      </c>
      <c r="F932" s="271"/>
      <c r="G932" s="272"/>
      <c r="H932" s="273"/>
      <c r="I932" s="267"/>
      <c r="J932" s="274"/>
      <c r="K932" s="267"/>
      <c r="M932" s="268" t="s">
        <v>966</v>
      </c>
      <c r="O932" s="256"/>
    </row>
    <row r="933" spans="1:15" ht="12.75">
      <c r="A933" s="265"/>
      <c r="B933" s="269"/>
      <c r="C933" s="354" t="s">
        <v>1052</v>
      </c>
      <c r="D933" s="355"/>
      <c r="E933" s="270">
        <v>2.04</v>
      </c>
      <c r="F933" s="271"/>
      <c r="G933" s="272"/>
      <c r="H933" s="273"/>
      <c r="I933" s="267"/>
      <c r="J933" s="274"/>
      <c r="K933" s="267"/>
      <c r="M933" s="268" t="s">
        <v>1052</v>
      </c>
      <c r="O933" s="256"/>
    </row>
    <row r="934" spans="1:80" ht="12.75">
      <c r="A934" s="257">
        <v>188</v>
      </c>
      <c r="B934" s="258" t="s">
        <v>1053</v>
      </c>
      <c r="C934" s="259" t="s">
        <v>1054</v>
      </c>
      <c r="D934" s="260" t="s">
        <v>137</v>
      </c>
      <c r="E934" s="261">
        <v>43.03</v>
      </c>
      <c r="F934" s="261">
        <v>0</v>
      </c>
      <c r="G934" s="262">
        <f>E934*F934</f>
        <v>0</v>
      </c>
      <c r="H934" s="263">
        <v>0.00023</v>
      </c>
      <c r="I934" s="264">
        <f>E934*H934</f>
        <v>0.0098969</v>
      </c>
      <c r="J934" s="263">
        <v>0</v>
      </c>
      <c r="K934" s="264">
        <f>E934*J934</f>
        <v>0</v>
      </c>
      <c r="O934" s="256">
        <v>2</v>
      </c>
      <c r="AA934" s="229">
        <v>1</v>
      </c>
      <c r="AB934" s="229">
        <v>7</v>
      </c>
      <c r="AC934" s="229">
        <v>7</v>
      </c>
      <c r="AZ934" s="229">
        <v>2</v>
      </c>
      <c r="BA934" s="229">
        <f>IF(AZ934=1,G934,0)</f>
        <v>0</v>
      </c>
      <c r="BB934" s="229">
        <f>IF(AZ934=2,G934,0)</f>
        <v>0</v>
      </c>
      <c r="BC934" s="229">
        <f>IF(AZ934=3,G934,0)</f>
        <v>0</v>
      </c>
      <c r="BD934" s="229">
        <f>IF(AZ934=4,G934,0)</f>
        <v>0</v>
      </c>
      <c r="BE934" s="229">
        <f>IF(AZ934=5,G934,0)</f>
        <v>0</v>
      </c>
      <c r="CA934" s="256">
        <v>1</v>
      </c>
      <c r="CB934" s="256">
        <v>7</v>
      </c>
    </row>
    <row r="935" spans="1:15" ht="12.75">
      <c r="A935" s="265"/>
      <c r="B935" s="269"/>
      <c r="C935" s="354" t="s">
        <v>1055</v>
      </c>
      <c r="D935" s="355"/>
      <c r="E935" s="270">
        <v>0</v>
      </c>
      <c r="F935" s="271"/>
      <c r="G935" s="272"/>
      <c r="H935" s="273"/>
      <c r="I935" s="267"/>
      <c r="J935" s="274"/>
      <c r="K935" s="267"/>
      <c r="M935" s="268" t="s">
        <v>1055</v>
      </c>
      <c r="O935" s="256"/>
    </row>
    <row r="936" spans="1:15" ht="12.75">
      <c r="A936" s="265"/>
      <c r="B936" s="269"/>
      <c r="C936" s="354" t="s">
        <v>206</v>
      </c>
      <c r="D936" s="355"/>
      <c r="E936" s="270">
        <v>0</v>
      </c>
      <c r="F936" s="271"/>
      <c r="G936" s="272"/>
      <c r="H936" s="273"/>
      <c r="I936" s="267"/>
      <c r="J936" s="274"/>
      <c r="K936" s="267"/>
      <c r="M936" s="268" t="s">
        <v>206</v>
      </c>
      <c r="O936" s="256"/>
    </row>
    <row r="937" spans="1:15" ht="12.75">
      <c r="A937" s="265"/>
      <c r="B937" s="269"/>
      <c r="C937" s="354" t="s">
        <v>310</v>
      </c>
      <c r="D937" s="355"/>
      <c r="E937" s="270">
        <v>17.16</v>
      </c>
      <c r="F937" s="271"/>
      <c r="G937" s="272"/>
      <c r="H937" s="273"/>
      <c r="I937" s="267"/>
      <c r="J937" s="274"/>
      <c r="K937" s="267"/>
      <c r="M937" s="268" t="s">
        <v>310</v>
      </c>
      <c r="O937" s="256"/>
    </row>
    <row r="938" spans="1:15" ht="12.75">
      <c r="A938" s="265"/>
      <c r="B938" s="269"/>
      <c r="C938" s="354" t="s">
        <v>301</v>
      </c>
      <c r="D938" s="355"/>
      <c r="E938" s="270">
        <v>0</v>
      </c>
      <c r="F938" s="271"/>
      <c r="G938" s="272"/>
      <c r="H938" s="273"/>
      <c r="I938" s="267"/>
      <c r="J938" s="274"/>
      <c r="K938" s="267"/>
      <c r="M938" s="268" t="s">
        <v>301</v>
      </c>
      <c r="O938" s="256"/>
    </row>
    <row r="939" spans="1:15" ht="21">
      <c r="A939" s="265"/>
      <c r="B939" s="269"/>
      <c r="C939" s="354" t="s">
        <v>311</v>
      </c>
      <c r="D939" s="355"/>
      <c r="E939" s="270">
        <v>25.87</v>
      </c>
      <c r="F939" s="271"/>
      <c r="G939" s="272"/>
      <c r="H939" s="273"/>
      <c r="I939" s="267"/>
      <c r="J939" s="274"/>
      <c r="K939" s="267"/>
      <c r="M939" s="268" t="s">
        <v>311</v>
      </c>
      <c r="O939" s="256"/>
    </row>
    <row r="940" spans="1:80" ht="20.4">
      <c r="A940" s="257">
        <v>189</v>
      </c>
      <c r="B940" s="258" t="s">
        <v>1056</v>
      </c>
      <c r="C940" s="259" t="s">
        <v>1057</v>
      </c>
      <c r="D940" s="260" t="s">
        <v>137</v>
      </c>
      <c r="E940" s="261">
        <v>56.03</v>
      </c>
      <c r="F940" s="261">
        <v>0</v>
      </c>
      <c r="G940" s="262">
        <f>E940*F940</f>
        <v>0</v>
      </c>
      <c r="H940" s="263">
        <v>0.00016</v>
      </c>
      <c r="I940" s="264">
        <f>E940*H940</f>
        <v>0.0089648</v>
      </c>
      <c r="J940" s="263">
        <v>0</v>
      </c>
      <c r="K940" s="264">
        <f>E940*J940</f>
        <v>0</v>
      </c>
      <c r="O940" s="256">
        <v>2</v>
      </c>
      <c r="AA940" s="229">
        <v>1</v>
      </c>
      <c r="AB940" s="229">
        <v>7</v>
      </c>
      <c r="AC940" s="229">
        <v>7</v>
      </c>
      <c r="AZ940" s="229">
        <v>2</v>
      </c>
      <c r="BA940" s="229">
        <f>IF(AZ940=1,G940,0)</f>
        <v>0</v>
      </c>
      <c r="BB940" s="229">
        <f>IF(AZ940=2,G940,0)</f>
        <v>0</v>
      </c>
      <c r="BC940" s="229">
        <f>IF(AZ940=3,G940,0)</f>
        <v>0</v>
      </c>
      <c r="BD940" s="229">
        <f>IF(AZ940=4,G940,0)</f>
        <v>0</v>
      </c>
      <c r="BE940" s="229">
        <f>IF(AZ940=5,G940,0)</f>
        <v>0</v>
      </c>
      <c r="CA940" s="256">
        <v>1</v>
      </c>
      <c r="CB940" s="256">
        <v>7</v>
      </c>
    </row>
    <row r="941" spans="1:15" ht="12.75">
      <c r="A941" s="265"/>
      <c r="B941" s="269"/>
      <c r="C941" s="354" t="s">
        <v>1058</v>
      </c>
      <c r="D941" s="355"/>
      <c r="E941" s="270">
        <v>56.03</v>
      </c>
      <c r="F941" s="271"/>
      <c r="G941" s="272"/>
      <c r="H941" s="273"/>
      <c r="I941" s="267"/>
      <c r="J941" s="274"/>
      <c r="K941" s="267"/>
      <c r="M941" s="268" t="s">
        <v>1058</v>
      </c>
      <c r="O941" s="256"/>
    </row>
    <row r="942" spans="1:80" ht="12.75">
      <c r="A942" s="257">
        <v>190</v>
      </c>
      <c r="B942" s="258" t="s">
        <v>1059</v>
      </c>
      <c r="C942" s="259" t="s">
        <v>1060</v>
      </c>
      <c r="D942" s="260" t="s">
        <v>137</v>
      </c>
      <c r="E942" s="261">
        <v>91.82</v>
      </c>
      <c r="F942" s="261">
        <v>0</v>
      </c>
      <c r="G942" s="262">
        <f>E942*F942</f>
        <v>0</v>
      </c>
      <c r="H942" s="263">
        <v>0.00115</v>
      </c>
      <c r="I942" s="264">
        <f>E942*H942</f>
        <v>0.10559299999999999</v>
      </c>
      <c r="J942" s="263">
        <v>0</v>
      </c>
      <c r="K942" s="264">
        <f>E942*J942</f>
        <v>0</v>
      </c>
      <c r="O942" s="256">
        <v>2</v>
      </c>
      <c r="AA942" s="229">
        <v>1</v>
      </c>
      <c r="AB942" s="229">
        <v>7</v>
      </c>
      <c r="AC942" s="229">
        <v>7</v>
      </c>
      <c r="AZ942" s="229">
        <v>2</v>
      </c>
      <c r="BA942" s="229">
        <f>IF(AZ942=1,G942,0)</f>
        <v>0</v>
      </c>
      <c r="BB942" s="229">
        <f>IF(AZ942=2,G942,0)</f>
        <v>0</v>
      </c>
      <c r="BC942" s="229">
        <f>IF(AZ942=3,G942,0)</f>
        <v>0</v>
      </c>
      <c r="BD942" s="229">
        <f>IF(AZ942=4,G942,0)</f>
        <v>0</v>
      </c>
      <c r="BE942" s="229">
        <f>IF(AZ942=5,G942,0)</f>
        <v>0</v>
      </c>
      <c r="CA942" s="256">
        <v>1</v>
      </c>
      <c r="CB942" s="256">
        <v>7</v>
      </c>
    </row>
    <row r="943" spans="1:15" ht="12.75">
      <c r="A943" s="265"/>
      <c r="B943" s="269"/>
      <c r="C943" s="354" t="s">
        <v>1061</v>
      </c>
      <c r="D943" s="355"/>
      <c r="E943" s="270">
        <v>91.82</v>
      </c>
      <c r="F943" s="271"/>
      <c r="G943" s="272"/>
      <c r="H943" s="273"/>
      <c r="I943" s="267"/>
      <c r="J943" s="274"/>
      <c r="K943" s="267"/>
      <c r="M943" s="268" t="s">
        <v>1061</v>
      </c>
      <c r="O943" s="256"/>
    </row>
    <row r="944" spans="1:80" ht="12.75">
      <c r="A944" s="257">
        <v>191</v>
      </c>
      <c r="B944" s="258" t="s">
        <v>1062</v>
      </c>
      <c r="C944" s="259" t="s">
        <v>1063</v>
      </c>
      <c r="D944" s="260" t="s">
        <v>137</v>
      </c>
      <c r="E944" s="261">
        <v>143.76</v>
      </c>
      <c r="F944" s="261">
        <v>0</v>
      </c>
      <c r="G944" s="262">
        <f>E944*F944</f>
        <v>0</v>
      </c>
      <c r="H944" s="263">
        <v>1E-05</v>
      </c>
      <c r="I944" s="264">
        <f>E944*H944</f>
        <v>0.0014376</v>
      </c>
      <c r="J944" s="263">
        <v>0</v>
      </c>
      <c r="K944" s="264">
        <f>E944*J944</f>
        <v>0</v>
      </c>
      <c r="O944" s="256">
        <v>2</v>
      </c>
      <c r="AA944" s="229">
        <v>1</v>
      </c>
      <c r="AB944" s="229">
        <v>7</v>
      </c>
      <c r="AC944" s="229">
        <v>7</v>
      </c>
      <c r="AZ944" s="229">
        <v>2</v>
      </c>
      <c r="BA944" s="229">
        <f>IF(AZ944=1,G944,0)</f>
        <v>0</v>
      </c>
      <c r="BB944" s="229">
        <f>IF(AZ944=2,G944,0)</f>
        <v>0</v>
      </c>
      <c r="BC944" s="229">
        <f>IF(AZ944=3,G944,0)</f>
        <v>0</v>
      </c>
      <c r="BD944" s="229">
        <f>IF(AZ944=4,G944,0)</f>
        <v>0</v>
      </c>
      <c r="BE944" s="229">
        <f>IF(AZ944=5,G944,0)</f>
        <v>0</v>
      </c>
      <c r="CA944" s="256">
        <v>1</v>
      </c>
      <c r="CB944" s="256">
        <v>7</v>
      </c>
    </row>
    <row r="945" spans="1:15" ht="12.75">
      <c r="A945" s="265"/>
      <c r="B945" s="269"/>
      <c r="C945" s="354" t="s">
        <v>671</v>
      </c>
      <c r="D945" s="355"/>
      <c r="E945" s="270">
        <v>0</v>
      </c>
      <c r="F945" s="271"/>
      <c r="G945" s="272"/>
      <c r="H945" s="273"/>
      <c r="I945" s="267"/>
      <c r="J945" s="274"/>
      <c r="K945" s="267"/>
      <c r="M945" s="268" t="s">
        <v>671</v>
      </c>
      <c r="O945" s="256"/>
    </row>
    <row r="946" spans="1:15" ht="12.75">
      <c r="A946" s="265"/>
      <c r="B946" s="269"/>
      <c r="C946" s="354" t="s">
        <v>672</v>
      </c>
      <c r="D946" s="355"/>
      <c r="E946" s="270">
        <v>0</v>
      </c>
      <c r="F946" s="271"/>
      <c r="G946" s="272"/>
      <c r="H946" s="273"/>
      <c r="I946" s="267"/>
      <c r="J946" s="274"/>
      <c r="K946" s="267"/>
      <c r="M946" s="268" t="s">
        <v>672</v>
      </c>
      <c r="O946" s="256"/>
    </row>
    <row r="947" spans="1:15" ht="12.75">
      <c r="A947" s="265"/>
      <c r="B947" s="269"/>
      <c r="C947" s="354" t="s">
        <v>673</v>
      </c>
      <c r="D947" s="355"/>
      <c r="E947" s="270">
        <v>0</v>
      </c>
      <c r="F947" s="271"/>
      <c r="G947" s="272"/>
      <c r="H947" s="273"/>
      <c r="I947" s="267"/>
      <c r="J947" s="274"/>
      <c r="K947" s="267"/>
      <c r="M947" s="268" t="s">
        <v>673</v>
      </c>
      <c r="O947" s="256"/>
    </row>
    <row r="948" spans="1:15" ht="12.75">
      <c r="A948" s="265"/>
      <c r="B948" s="269"/>
      <c r="C948" s="354" t="s">
        <v>1064</v>
      </c>
      <c r="D948" s="355"/>
      <c r="E948" s="270">
        <v>79.56</v>
      </c>
      <c r="F948" s="271"/>
      <c r="G948" s="272"/>
      <c r="H948" s="273"/>
      <c r="I948" s="267"/>
      <c r="J948" s="274"/>
      <c r="K948" s="267"/>
      <c r="M948" s="268" t="s">
        <v>1064</v>
      </c>
      <c r="O948" s="256"/>
    </row>
    <row r="949" spans="1:15" ht="12.75">
      <c r="A949" s="265"/>
      <c r="B949" s="269"/>
      <c r="C949" s="354" t="s">
        <v>258</v>
      </c>
      <c r="D949" s="355"/>
      <c r="E949" s="270">
        <v>0</v>
      </c>
      <c r="F949" s="271"/>
      <c r="G949" s="272"/>
      <c r="H949" s="273"/>
      <c r="I949" s="267"/>
      <c r="J949" s="274"/>
      <c r="K949" s="267"/>
      <c r="M949" s="268" t="s">
        <v>258</v>
      </c>
      <c r="O949" s="256"/>
    </row>
    <row r="950" spans="1:15" ht="12.75">
      <c r="A950" s="265"/>
      <c r="B950" s="269"/>
      <c r="C950" s="354" t="s">
        <v>1065</v>
      </c>
      <c r="D950" s="355"/>
      <c r="E950" s="270">
        <v>10.8</v>
      </c>
      <c r="F950" s="271"/>
      <c r="G950" s="272"/>
      <c r="H950" s="273"/>
      <c r="I950" s="267"/>
      <c r="J950" s="274"/>
      <c r="K950" s="267"/>
      <c r="M950" s="268" t="s">
        <v>1065</v>
      </c>
      <c r="O950" s="256"/>
    </row>
    <row r="951" spans="1:15" ht="12.75">
      <c r="A951" s="265"/>
      <c r="B951" s="269"/>
      <c r="C951" s="354" t="s">
        <v>1066</v>
      </c>
      <c r="D951" s="355"/>
      <c r="E951" s="270">
        <v>37.92</v>
      </c>
      <c r="F951" s="271"/>
      <c r="G951" s="272"/>
      <c r="H951" s="273"/>
      <c r="I951" s="267"/>
      <c r="J951" s="274"/>
      <c r="K951" s="267"/>
      <c r="M951" s="268" t="s">
        <v>1066</v>
      </c>
      <c r="O951" s="256"/>
    </row>
    <row r="952" spans="1:15" ht="12.75">
      <c r="A952" s="265"/>
      <c r="B952" s="269"/>
      <c r="C952" s="354" t="s">
        <v>678</v>
      </c>
      <c r="D952" s="355"/>
      <c r="E952" s="270">
        <v>0</v>
      </c>
      <c r="F952" s="271"/>
      <c r="G952" s="272"/>
      <c r="H952" s="273"/>
      <c r="I952" s="267"/>
      <c r="J952" s="274"/>
      <c r="K952" s="267"/>
      <c r="M952" s="268" t="s">
        <v>678</v>
      </c>
      <c r="O952" s="256"/>
    </row>
    <row r="953" spans="1:15" ht="12.75">
      <c r="A953" s="265"/>
      <c r="B953" s="269"/>
      <c r="C953" s="354" t="s">
        <v>1051</v>
      </c>
      <c r="D953" s="355"/>
      <c r="E953" s="270">
        <v>0</v>
      </c>
      <c r="F953" s="271"/>
      <c r="G953" s="272"/>
      <c r="H953" s="273"/>
      <c r="I953" s="267"/>
      <c r="J953" s="274"/>
      <c r="K953" s="267"/>
      <c r="M953" s="268" t="s">
        <v>1051</v>
      </c>
      <c r="O953" s="256"/>
    </row>
    <row r="954" spans="1:15" ht="12.75">
      <c r="A954" s="265"/>
      <c r="B954" s="269"/>
      <c r="C954" s="354" t="s">
        <v>1067</v>
      </c>
      <c r="D954" s="355"/>
      <c r="E954" s="270">
        <v>11.4</v>
      </c>
      <c r="F954" s="271"/>
      <c r="G954" s="272"/>
      <c r="H954" s="273"/>
      <c r="I954" s="267"/>
      <c r="J954" s="274"/>
      <c r="K954" s="267"/>
      <c r="M954" s="268" t="s">
        <v>1067</v>
      </c>
      <c r="O954" s="256"/>
    </row>
    <row r="955" spans="1:15" ht="12.75">
      <c r="A955" s="265"/>
      <c r="B955" s="269"/>
      <c r="C955" s="354" t="s">
        <v>1068</v>
      </c>
      <c r="D955" s="355"/>
      <c r="E955" s="270">
        <v>4.08</v>
      </c>
      <c r="F955" s="271"/>
      <c r="G955" s="272"/>
      <c r="H955" s="273"/>
      <c r="I955" s="267"/>
      <c r="J955" s="274"/>
      <c r="K955" s="267"/>
      <c r="M955" s="268" t="s">
        <v>1068</v>
      </c>
      <c r="O955" s="256"/>
    </row>
    <row r="956" spans="1:80" ht="12.75">
      <c r="A956" s="257">
        <v>192</v>
      </c>
      <c r="B956" s="258" t="s">
        <v>1069</v>
      </c>
      <c r="C956" s="259" t="s">
        <v>1070</v>
      </c>
      <c r="D956" s="260" t="s">
        <v>144</v>
      </c>
      <c r="E956" s="261">
        <v>8.4425</v>
      </c>
      <c r="F956" s="261">
        <v>0</v>
      </c>
      <c r="G956" s="262">
        <f>E956*F956</f>
        <v>0</v>
      </c>
      <c r="H956" s="263">
        <v>0.02</v>
      </c>
      <c r="I956" s="264">
        <f>E956*H956</f>
        <v>0.16885000000000003</v>
      </c>
      <c r="J956" s="263"/>
      <c r="K956" s="264">
        <f>E956*J956</f>
        <v>0</v>
      </c>
      <c r="O956" s="256">
        <v>2</v>
      </c>
      <c r="AA956" s="229">
        <v>3</v>
      </c>
      <c r="AB956" s="229">
        <v>7</v>
      </c>
      <c r="AC956" s="229">
        <v>28375704</v>
      </c>
      <c r="AZ956" s="229">
        <v>2</v>
      </c>
      <c r="BA956" s="229">
        <f>IF(AZ956=1,G956,0)</f>
        <v>0</v>
      </c>
      <c r="BB956" s="229">
        <f>IF(AZ956=2,G956,0)</f>
        <v>0</v>
      </c>
      <c r="BC956" s="229">
        <f>IF(AZ956=3,G956,0)</f>
        <v>0</v>
      </c>
      <c r="BD956" s="229">
        <f>IF(AZ956=4,G956,0)</f>
        <v>0</v>
      </c>
      <c r="BE956" s="229">
        <f>IF(AZ956=5,G956,0)</f>
        <v>0</v>
      </c>
      <c r="CA956" s="256">
        <v>3</v>
      </c>
      <c r="CB956" s="256">
        <v>7</v>
      </c>
    </row>
    <row r="957" spans="1:15" ht="12.75">
      <c r="A957" s="265"/>
      <c r="B957" s="269"/>
      <c r="C957" s="354" t="s">
        <v>1071</v>
      </c>
      <c r="D957" s="355"/>
      <c r="E957" s="270">
        <v>7.2308</v>
      </c>
      <c r="F957" s="271"/>
      <c r="G957" s="272"/>
      <c r="H957" s="273"/>
      <c r="I957" s="267"/>
      <c r="J957" s="274"/>
      <c r="K957" s="267"/>
      <c r="M957" s="268" t="s">
        <v>1071</v>
      </c>
      <c r="O957" s="256"/>
    </row>
    <row r="958" spans="1:15" ht="12.75">
      <c r="A958" s="265"/>
      <c r="B958" s="269"/>
      <c r="C958" s="354" t="s">
        <v>678</v>
      </c>
      <c r="D958" s="355"/>
      <c r="E958" s="270">
        <v>0</v>
      </c>
      <c r="F958" s="271"/>
      <c r="G958" s="272"/>
      <c r="H958" s="273"/>
      <c r="I958" s="267"/>
      <c r="J958" s="274"/>
      <c r="K958" s="267"/>
      <c r="M958" s="268" t="s">
        <v>678</v>
      </c>
      <c r="O958" s="256"/>
    </row>
    <row r="959" spans="1:15" ht="12.75">
      <c r="A959" s="265"/>
      <c r="B959" s="269"/>
      <c r="C959" s="354" t="s">
        <v>1051</v>
      </c>
      <c r="D959" s="355"/>
      <c r="E959" s="270">
        <v>0</v>
      </c>
      <c r="F959" s="271"/>
      <c r="G959" s="272"/>
      <c r="H959" s="273"/>
      <c r="I959" s="267"/>
      <c r="J959" s="274"/>
      <c r="K959" s="267"/>
      <c r="M959" s="268" t="s">
        <v>1051</v>
      </c>
      <c r="O959" s="256"/>
    </row>
    <row r="960" spans="1:15" ht="12.75">
      <c r="A960" s="265"/>
      <c r="B960" s="269"/>
      <c r="C960" s="354" t="s">
        <v>1072</v>
      </c>
      <c r="D960" s="355"/>
      <c r="E960" s="270">
        <v>0.9975</v>
      </c>
      <c r="F960" s="271"/>
      <c r="G960" s="272"/>
      <c r="H960" s="273"/>
      <c r="I960" s="267"/>
      <c r="J960" s="274"/>
      <c r="K960" s="267"/>
      <c r="M960" s="268" t="s">
        <v>1072</v>
      </c>
      <c r="O960" s="256"/>
    </row>
    <row r="961" spans="1:15" ht="12.75">
      <c r="A961" s="265"/>
      <c r="B961" s="269"/>
      <c r="C961" s="354" t="s">
        <v>1073</v>
      </c>
      <c r="D961" s="355"/>
      <c r="E961" s="270">
        <v>0.2142</v>
      </c>
      <c r="F961" s="271"/>
      <c r="G961" s="272"/>
      <c r="H961" s="273"/>
      <c r="I961" s="267"/>
      <c r="J961" s="274"/>
      <c r="K961" s="267"/>
      <c r="M961" s="268" t="s">
        <v>1073</v>
      </c>
      <c r="O961" s="256"/>
    </row>
    <row r="962" spans="1:80" ht="12.75">
      <c r="A962" s="257">
        <v>193</v>
      </c>
      <c r="B962" s="258" t="s">
        <v>1074</v>
      </c>
      <c r="C962" s="259" t="s">
        <v>1075</v>
      </c>
      <c r="D962" s="260" t="s">
        <v>144</v>
      </c>
      <c r="E962" s="261">
        <v>3.6154</v>
      </c>
      <c r="F962" s="261">
        <v>0</v>
      </c>
      <c r="G962" s="262">
        <f>E962*F962</f>
        <v>0</v>
      </c>
      <c r="H962" s="263">
        <v>0.0175</v>
      </c>
      <c r="I962" s="264">
        <f>E962*H962</f>
        <v>0.0632695</v>
      </c>
      <c r="J962" s="263"/>
      <c r="K962" s="264">
        <f>E962*J962</f>
        <v>0</v>
      </c>
      <c r="O962" s="256">
        <v>2</v>
      </c>
      <c r="AA962" s="229">
        <v>3</v>
      </c>
      <c r="AB962" s="229">
        <v>7</v>
      </c>
      <c r="AC962" s="229">
        <v>28375970</v>
      </c>
      <c r="AZ962" s="229">
        <v>2</v>
      </c>
      <c r="BA962" s="229">
        <f>IF(AZ962=1,G962,0)</f>
        <v>0</v>
      </c>
      <c r="BB962" s="229">
        <f>IF(AZ962=2,G962,0)</f>
        <v>0</v>
      </c>
      <c r="BC962" s="229">
        <f>IF(AZ962=3,G962,0)</f>
        <v>0</v>
      </c>
      <c r="BD962" s="229">
        <f>IF(AZ962=4,G962,0)</f>
        <v>0</v>
      </c>
      <c r="BE962" s="229">
        <f>IF(AZ962=5,G962,0)</f>
        <v>0</v>
      </c>
      <c r="CA962" s="256">
        <v>3</v>
      </c>
      <c r="CB962" s="256">
        <v>7</v>
      </c>
    </row>
    <row r="963" spans="1:15" ht="12.75">
      <c r="A963" s="265"/>
      <c r="B963" s="269"/>
      <c r="C963" s="354" t="s">
        <v>1076</v>
      </c>
      <c r="D963" s="355"/>
      <c r="E963" s="270">
        <v>3.6154</v>
      </c>
      <c r="F963" s="271"/>
      <c r="G963" s="272"/>
      <c r="H963" s="273"/>
      <c r="I963" s="267"/>
      <c r="J963" s="274"/>
      <c r="K963" s="267"/>
      <c r="M963" s="268" t="s">
        <v>1076</v>
      </c>
      <c r="O963" s="256"/>
    </row>
    <row r="964" spans="1:80" ht="12.75">
      <c r="A964" s="257">
        <v>194</v>
      </c>
      <c r="B964" s="258" t="s">
        <v>1077</v>
      </c>
      <c r="C964" s="259" t="s">
        <v>1078</v>
      </c>
      <c r="D964" s="260" t="s">
        <v>144</v>
      </c>
      <c r="E964" s="261">
        <v>56.6848</v>
      </c>
      <c r="F964" s="261">
        <v>0</v>
      </c>
      <c r="G964" s="262">
        <f>E964*F964</f>
        <v>0</v>
      </c>
      <c r="H964" s="263">
        <v>0.015</v>
      </c>
      <c r="I964" s="264">
        <f>E964*H964</f>
        <v>0.850272</v>
      </c>
      <c r="J964" s="263"/>
      <c r="K964" s="264">
        <f>E964*J964</f>
        <v>0</v>
      </c>
      <c r="O964" s="256">
        <v>2</v>
      </c>
      <c r="AA964" s="229">
        <v>3</v>
      </c>
      <c r="AB964" s="229">
        <v>7</v>
      </c>
      <c r="AC964" s="229">
        <v>63140140</v>
      </c>
      <c r="AZ964" s="229">
        <v>2</v>
      </c>
      <c r="BA964" s="229">
        <f>IF(AZ964=1,G964,0)</f>
        <v>0</v>
      </c>
      <c r="BB964" s="229">
        <f>IF(AZ964=2,G964,0)</f>
        <v>0</v>
      </c>
      <c r="BC964" s="229">
        <f>IF(AZ964=3,G964,0)</f>
        <v>0</v>
      </c>
      <c r="BD964" s="229">
        <f>IF(AZ964=4,G964,0)</f>
        <v>0</v>
      </c>
      <c r="BE964" s="229">
        <f>IF(AZ964=5,G964,0)</f>
        <v>0</v>
      </c>
      <c r="CA964" s="256">
        <v>3</v>
      </c>
      <c r="CB964" s="256">
        <v>7</v>
      </c>
    </row>
    <row r="965" spans="1:15" ht="21">
      <c r="A965" s="265"/>
      <c r="B965" s="269"/>
      <c r="C965" s="354" t="s">
        <v>1079</v>
      </c>
      <c r="D965" s="355"/>
      <c r="E965" s="270">
        <v>12.7638</v>
      </c>
      <c r="F965" s="271"/>
      <c r="G965" s="272"/>
      <c r="H965" s="273"/>
      <c r="I965" s="267"/>
      <c r="J965" s="274"/>
      <c r="K965" s="267"/>
      <c r="M965" s="268" t="s">
        <v>1079</v>
      </c>
      <c r="O965" s="256"/>
    </row>
    <row r="966" spans="1:15" ht="12.75">
      <c r="A966" s="265"/>
      <c r="B966" s="269"/>
      <c r="C966" s="354" t="s">
        <v>1080</v>
      </c>
      <c r="D966" s="355"/>
      <c r="E966" s="270">
        <v>1.092</v>
      </c>
      <c r="F966" s="271"/>
      <c r="G966" s="272"/>
      <c r="H966" s="273"/>
      <c r="I966" s="267"/>
      <c r="J966" s="274"/>
      <c r="K966" s="267"/>
      <c r="M966" s="268" t="s">
        <v>1080</v>
      </c>
      <c r="O966" s="256"/>
    </row>
    <row r="967" spans="1:15" ht="12.75">
      <c r="A967" s="265"/>
      <c r="B967" s="269"/>
      <c r="C967" s="354" t="s">
        <v>1081</v>
      </c>
      <c r="D967" s="355"/>
      <c r="E967" s="270">
        <v>20.7043</v>
      </c>
      <c r="F967" s="271"/>
      <c r="G967" s="272"/>
      <c r="H967" s="273"/>
      <c r="I967" s="267"/>
      <c r="J967" s="274"/>
      <c r="K967" s="267"/>
      <c r="M967" s="268" t="s">
        <v>1081</v>
      </c>
      <c r="O967" s="256"/>
    </row>
    <row r="968" spans="1:15" ht="21">
      <c r="A968" s="265"/>
      <c r="B968" s="269"/>
      <c r="C968" s="354" t="s">
        <v>1082</v>
      </c>
      <c r="D968" s="355"/>
      <c r="E968" s="270">
        <v>15.6702</v>
      </c>
      <c r="F968" s="271"/>
      <c r="G968" s="272"/>
      <c r="H968" s="273"/>
      <c r="I968" s="267"/>
      <c r="J968" s="274"/>
      <c r="K968" s="267"/>
      <c r="M968" s="268" t="s">
        <v>1082</v>
      </c>
      <c r="O968" s="256"/>
    </row>
    <row r="969" spans="1:15" ht="12.75">
      <c r="A969" s="265"/>
      <c r="B969" s="269"/>
      <c r="C969" s="354" t="s">
        <v>1055</v>
      </c>
      <c r="D969" s="355"/>
      <c r="E969" s="270">
        <v>0</v>
      </c>
      <c r="F969" s="271"/>
      <c r="G969" s="272"/>
      <c r="H969" s="273"/>
      <c r="I969" s="267"/>
      <c r="J969" s="274"/>
      <c r="K969" s="267"/>
      <c r="M969" s="268" t="s">
        <v>1055</v>
      </c>
      <c r="O969" s="256"/>
    </row>
    <row r="970" spans="1:15" ht="12.75">
      <c r="A970" s="265"/>
      <c r="B970" s="269"/>
      <c r="C970" s="354" t="s">
        <v>206</v>
      </c>
      <c r="D970" s="355"/>
      <c r="E970" s="270">
        <v>0</v>
      </c>
      <c r="F970" s="271"/>
      <c r="G970" s="272"/>
      <c r="H970" s="273"/>
      <c r="I970" s="267"/>
      <c r="J970" s="274"/>
      <c r="K970" s="267"/>
      <c r="M970" s="268" t="s">
        <v>206</v>
      </c>
      <c r="O970" s="256"/>
    </row>
    <row r="971" spans="1:15" ht="12.75">
      <c r="A971" s="265"/>
      <c r="B971" s="269"/>
      <c r="C971" s="354" t="s">
        <v>1083</v>
      </c>
      <c r="D971" s="355"/>
      <c r="E971" s="270">
        <v>2.574</v>
      </c>
      <c r="F971" s="271"/>
      <c r="G971" s="272"/>
      <c r="H971" s="273"/>
      <c r="I971" s="267"/>
      <c r="J971" s="274"/>
      <c r="K971" s="267"/>
      <c r="M971" s="268" t="s">
        <v>1083</v>
      </c>
      <c r="O971" s="256"/>
    </row>
    <row r="972" spans="1:15" ht="12.75">
      <c r="A972" s="265"/>
      <c r="B972" s="269"/>
      <c r="C972" s="354" t="s">
        <v>301</v>
      </c>
      <c r="D972" s="355"/>
      <c r="E972" s="270">
        <v>0</v>
      </c>
      <c r="F972" s="271"/>
      <c r="G972" s="272"/>
      <c r="H972" s="273"/>
      <c r="I972" s="267"/>
      <c r="J972" s="274"/>
      <c r="K972" s="267"/>
      <c r="M972" s="268" t="s">
        <v>301</v>
      </c>
      <c r="O972" s="256"/>
    </row>
    <row r="973" spans="1:15" ht="21">
      <c r="A973" s="265"/>
      <c r="B973" s="269"/>
      <c r="C973" s="354" t="s">
        <v>1084</v>
      </c>
      <c r="D973" s="355"/>
      <c r="E973" s="270">
        <v>3.8805</v>
      </c>
      <c r="F973" s="271"/>
      <c r="G973" s="272"/>
      <c r="H973" s="273"/>
      <c r="I973" s="267"/>
      <c r="J973" s="274"/>
      <c r="K973" s="267"/>
      <c r="M973" s="268" t="s">
        <v>1084</v>
      </c>
      <c r="O973" s="256"/>
    </row>
    <row r="974" spans="1:80" ht="20.4">
      <c r="A974" s="257">
        <v>195</v>
      </c>
      <c r="B974" s="258" t="s">
        <v>1085</v>
      </c>
      <c r="C974" s="259" t="s">
        <v>1086</v>
      </c>
      <c r="D974" s="260" t="s">
        <v>137</v>
      </c>
      <c r="E974" s="261">
        <v>112.245</v>
      </c>
      <c r="F974" s="261">
        <v>0</v>
      </c>
      <c r="G974" s="262">
        <f>E974*F974</f>
        <v>0</v>
      </c>
      <c r="H974" s="263">
        <v>0.003</v>
      </c>
      <c r="I974" s="264">
        <f>E974*H974</f>
        <v>0.336735</v>
      </c>
      <c r="J974" s="263"/>
      <c r="K974" s="264">
        <f>E974*J974</f>
        <v>0</v>
      </c>
      <c r="O974" s="256">
        <v>2</v>
      </c>
      <c r="AA974" s="229">
        <v>3</v>
      </c>
      <c r="AB974" s="229">
        <v>7</v>
      </c>
      <c r="AC974" s="229" t="s">
        <v>1085</v>
      </c>
      <c r="AZ974" s="229">
        <v>2</v>
      </c>
      <c r="BA974" s="229">
        <f>IF(AZ974=1,G974,0)</f>
        <v>0</v>
      </c>
      <c r="BB974" s="229">
        <f>IF(AZ974=2,G974,0)</f>
        <v>0</v>
      </c>
      <c r="BC974" s="229">
        <f>IF(AZ974=3,G974,0)</f>
        <v>0</v>
      </c>
      <c r="BD974" s="229">
        <f>IF(AZ974=4,G974,0)</f>
        <v>0</v>
      </c>
      <c r="BE974" s="229">
        <f>IF(AZ974=5,G974,0)</f>
        <v>0</v>
      </c>
      <c r="CA974" s="256">
        <v>3</v>
      </c>
      <c r="CB974" s="256">
        <v>7</v>
      </c>
    </row>
    <row r="975" spans="1:15" ht="12.75">
      <c r="A975" s="265"/>
      <c r="B975" s="269"/>
      <c r="C975" s="354" t="s">
        <v>671</v>
      </c>
      <c r="D975" s="355"/>
      <c r="E975" s="270">
        <v>0</v>
      </c>
      <c r="F975" s="271"/>
      <c r="G975" s="272"/>
      <c r="H975" s="273"/>
      <c r="I975" s="267"/>
      <c r="J975" s="274"/>
      <c r="K975" s="267"/>
      <c r="M975" s="268" t="s">
        <v>671</v>
      </c>
      <c r="O975" s="256"/>
    </row>
    <row r="976" spans="1:15" ht="12.75">
      <c r="A976" s="265"/>
      <c r="B976" s="269"/>
      <c r="C976" s="354" t="s">
        <v>672</v>
      </c>
      <c r="D976" s="355"/>
      <c r="E976" s="270">
        <v>0</v>
      </c>
      <c r="F976" s="271"/>
      <c r="G976" s="272"/>
      <c r="H976" s="273"/>
      <c r="I976" s="267"/>
      <c r="J976" s="274"/>
      <c r="K976" s="267"/>
      <c r="M976" s="268" t="s">
        <v>672</v>
      </c>
      <c r="O976" s="256"/>
    </row>
    <row r="977" spans="1:15" ht="12.75">
      <c r="A977" s="265"/>
      <c r="B977" s="269"/>
      <c r="C977" s="354" t="s">
        <v>673</v>
      </c>
      <c r="D977" s="355"/>
      <c r="E977" s="270">
        <v>0</v>
      </c>
      <c r="F977" s="271"/>
      <c r="G977" s="272"/>
      <c r="H977" s="273"/>
      <c r="I977" s="267"/>
      <c r="J977" s="274"/>
      <c r="K977" s="267"/>
      <c r="M977" s="268" t="s">
        <v>673</v>
      </c>
      <c r="O977" s="256"/>
    </row>
    <row r="978" spans="1:15" ht="12.75">
      <c r="A978" s="265"/>
      <c r="B978" s="269"/>
      <c r="C978" s="354" t="s">
        <v>1087</v>
      </c>
      <c r="D978" s="355"/>
      <c r="E978" s="270">
        <v>69.615</v>
      </c>
      <c r="F978" s="271"/>
      <c r="G978" s="272"/>
      <c r="H978" s="273"/>
      <c r="I978" s="267"/>
      <c r="J978" s="274"/>
      <c r="K978" s="267"/>
      <c r="M978" s="268" t="s">
        <v>1087</v>
      </c>
      <c r="O978" s="256"/>
    </row>
    <row r="979" spans="1:15" ht="12.75">
      <c r="A979" s="265"/>
      <c r="B979" s="269"/>
      <c r="C979" s="354" t="s">
        <v>258</v>
      </c>
      <c r="D979" s="355"/>
      <c r="E979" s="270">
        <v>0</v>
      </c>
      <c r="F979" s="271"/>
      <c r="G979" s="272"/>
      <c r="H979" s="273"/>
      <c r="I979" s="267"/>
      <c r="J979" s="274"/>
      <c r="K979" s="267"/>
      <c r="M979" s="268" t="s">
        <v>258</v>
      </c>
      <c r="O979" s="256"/>
    </row>
    <row r="980" spans="1:15" ht="12.75">
      <c r="A980" s="265"/>
      <c r="B980" s="269"/>
      <c r="C980" s="354" t="s">
        <v>1088</v>
      </c>
      <c r="D980" s="355"/>
      <c r="E980" s="270">
        <v>9.45</v>
      </c>
      <c r="F980" s="271"/>
      <c r="G980" s="272"/>
      <c r="H980" s="273"/>
      <c r="I980" s="267"/>
      <c r="J980" s="274"/>
      <c r="K980" s="267"/>
      <c r="M980" s="268" t="s">
        <v>1088</v>
      </c>
      <c r="O980" s="256"/>
    </row>
    <row r="981" spans="1:15" ht="12.75">
      <c r="A981" s="265"/>
      <c r="B981" s="269"/>
      <c r="C981" s="354" t="s">
        <v>1089</v>
      </c>
      <c r="D981" s="355"/>
      <c r="E981" s="270">
        <v>33.18</v>
      </c>
      <c r="F981" s="271"/>
      <c r="G981" s="272"/>
      <c r="H981" s="273"/>
      <c r="I981" s="267"/>
      <c r="J981" s="274"/>
      <c r="K981" s="267"/>
      <c r="M981" s="268" t="s">
        <v>1089</v>
      </c>
      <c r="O981" s="256"/>
    </row>
    <row r="982" spans="1:80" ht="12.75">
      <c r="A982" s="257">
        <v>196</v>
      </c>
      <c r="B982" s="258" t="s">
        <v>1090</v>
      </c>
      <c r="C982" s="259" t="s">
        <v>1091</v>
      </c>
      <c r="D982" s="260" t="s">
        <v>166</v>
      </c>
      <c r="E982" s="261">
        <v>1.624436</v>
      </c>
      <c r="F982" s="261">
        <v>0</v>
      </c>
      <c r="G982" s="262">
        <f>E982*F982</f>
        <v>0</v>
      </c>
      <c r="H982" s="263">
        <v>0</v>
      </c>
      <c r="I982" s="264">
        <f>E982*H982</f>
        <v>0</v>
      </c>
      <c r="J982" s="263"/>
      <c r="K982" s="264">
        <f>E982*J982</f>
        <v>0</v>
      </c>
      <c r="O982" s="256">
        <v>2</v>
      </c>
      <c r="AA982" s="229">
        <v>7</v>
      </c>
      <c r="AB982" s="229">
        <v>1001</v>
      </c>
      <c r="AC982" s="229">
        <v>5</v>
      </c>
      <c r="AZ982" s="229">
        <v>2</v>
      </c>
      <c r="BA982" s="229">
        <f>IF(AZ982=1,G982,0)</f>
        <v>0</v>
      </c>
      <c r="BB982" s="229">
        <f>IF(AZ982=2,G982,0)</f>
        <v>0</v>
      </c>
      <c r="BC982" s="229">
        <f>IF(AZ982=3,G982,0)</f>
        <v>0</v>
      </c>
      <c r="BD982" s="229">
        <f>IF(AZ982=4,G982,0)</f>
        <v>0</v>
      </c>
      <c r="BE982" s="229">
        <f>IF(AZ982=5,G982,0)</f>
        <v>0</v>
      </c>
      <c r="CA982" s="256">
        <v>7</v>
      </c>
      <c r="CB982" s="256">
        <v>1001</v>
      </c>
    </row>
    <row r="983" spans="1:57" ht="12.75">
      <c r="A983" s="275"/>
      <c r="B983" s="276" t="s">
        <v>101</v>
      </c>
      <c r="C983" s="277" t="s">
        <v>1034</v>
      </c>
      <c r="D983" s="278"/>
      <c r="E983" s="279"/>
      <c r="F983" s="280"/>
      <c r="G983" s="281">
        <f>SUM(G911:G982)</f>
        <v>0</v>
      </c>
      <c r="H983" s="282"/>
      <c r="I983" s="283">
        <f>SUM(I911:I982)</f>
        <v>1.6244360000000002</v>
      </c>
      <c r="J983" s="282"/>
      <c r="K983" s="283">
        <f>SUM(K911:K982)</f>
        <v>0</v>
      </c>
      <c r="O983" s="256">
        <v>4</v>
      </c>
      <c r="BA983" s="284">
        <f>SUM(BA911:BA982)</f>
        <v>0</v>
      </c>
      <c r="BB983" s="284">
        <f>SUM(BB911:BB982)</f>
        <v>0</v>
      </c>
      <c r="BC983" s="284">
        <f>SUM(BC911:BC982)</f>
        <v>0</v>
      </c>
      <c r="BD983" s="284">
        <f>SUM(BD911:BD982)</f>
        <v>0</v>
      </c>
      <c r="BE983" s="284">
        <f>SUM(BE911:BE982)</f>
        <v>0</v>
      </c>
    </row>
    <row r="984" spans="1:15" ht="12.75">
      <c r="A984" s="246" t="s">
        <v>97</v>
      </c>
      <c r="B984" s="247" t="s">
        <v>1092</v>
      </c>
      <c r="C984" s="248" t="s">
        <v>1093</v>
      </c>
      <c r="D984" s="249"/>
      <c r="E984" s="250"/>
      <c r="F984" s="250"/>
      <c r="G984" s="251"/>
      <c r="H984" s="252"/>
      <c r="I984" s="253"/>
      <c r="J984" s="254"/>
      <c r="K984" s="255"/>
      <c r="O984" s="256">
        <v>1</v>
      </c>
    </row>
    <row r="985" spans="1:80" ht="12.75">
      <c r="A985" s="257">
        <v>197</v>
      </c>
      <c r="B985" s="258" t="s">
        <v>1095</v>
      </c>
      <c r="C985" s="259" t="s">
        <v>1096</v>
      </c>
      <c r="D985" s="260" t="s">
        <v>114</v>
      </c>
      <c r="E985" s="261">
        <v>2</v>
      </c>
      <c r="F985" s="261">
        <v>0</v>
      </c>
      <c r="G985" s="262">
        <f>E985*F985</f>
        <v>0</v>
      </c>
      <c r="H985" s="263">
        <v>0</v>
      </c>
      <c r="I985" s="264">
        <f>E985*H985</f>
        <v>0</v>
      </c>
      <c r="J985" s="263">
        <v>-0.0342</v>
      </c>
      <c r="K985" s="264">
        <f>E985*J985</f>
        <v>-0.0684</v>
      </c>
      <c r="O985" s="256">
        <v>2</v>
      </c>
      <c r="AA985" s="229">
        <v>1</v>
      </c>
      <c r="AB985" s="229">
        <v>7</v>
      </c>
      <c r="AC985" s="229">
        <v>7</v>
      </c>
      <c r="AZ985" s="229">
        <v>2</v>
      </c>
      <c r="BA985" s="229">
        <f>IF(AZ985=1,G985,0)</f>
        <v>0</v>
      </c>
      <c r="BB985" s="229">
        <f>IF(AZ985=2,G985,0)</f>
        <v>0</v>
      </c>
      <c r="BC985" s="229">
        <f>IF(AZ985=3,G985,0)</f>
        <v>0</v>
      </c>
      <c r="BD985" s="229">
        <f>IF(AZ985=4,G985,0)</f>
        <v>0</v>
      </c>
      <c r="BE985" s="229">
        <f>IF(AZ985=5,G985,0)</f>
        <v>0</v>
      </c>
      <c r="CA985" s="256">
        <v>1</v>
      </c>
      <c r="CB985" s="256">
        <v>7</v>
      </c>
    </row>
    <row r="986" spans="1:15" ht="12.75">
      <c r="A986" s="265"/>
      <c r="B986" s="269"/>
      <c r="C986" s="354" t="s">
        <v>779</v>
      </c>
      <c r="D986" s="355"/>
      <c r="E986" s="270">
        <v>2</v>
      </c>
      <c r="F986" s="271"/>
      <c r="G986" s="272"/>
      <c r="H986" s="273"/>
      <c r="I986" s="267"/>
      <c r="J986" s="274"/>
      <c r="K986" s="267"/>
      <c r="M986" s="268" t="s">
        <v>779</v>
      </c>
      <c r="O986" s="256"/>
    </row>
    <row r="987" spans="1:80" ht="12.75">
      <c r="A987" s="257">
        <v>198</v>
      </c>
      <c r="B987" s="258" t="s">
        <v>1097</v>
      </c>
      <c r="C987" s="259" t="s">
        <v>1098</v>
      </c>
      <c r="D987" s="260" t="s">
        <v>114</v>
      </c>
      <c r="E987" s="261">
        <v>7</v>
      </c>
      <c r="F987" s="261">
        <v>0</v>
      </c>
      <c r="G987" s="262">
        <f>E987*F987</f>
        <v>0</v>
      </c>
      <c r="H987" s="263">
        <v>0</v>
      </c>
      <c r="I987" s="264">
        <f>E987*H987</f>
        <v>0</v>
      </c>
      <c r="J987" s="263">
        <v>-0.01946</v>
      </c>
      <c r="K987" s="264">
        <f>E987*J987</f>
        <v>-0.13622</v>
      </c>
      <c r="O987" s="256">
        <v>2</v>
      </c>
      <c r="AA987" s="229">
        <v>1</v>
      </c>
      <c r="AB987" s="229">
        <v>7</v>
      </c>
      <c r="AC987" s="229">
        <v>7</v>
      </c>
      <c r="AZ987" s="229">
        <v>2</v>
      </c>
      <c r="BA987" s="229">
        <f>IF(AZ987=1,G987,0)</f>
        <v>0</v>
      </c>
      <c r="BB987" s="229">
        <f>IF(AZ987=2,G987,0)</f>
        <v>0</v>
      </c>
      <c r="BC987" s="229">
        <f>IF(AZ987=3,G987,0)</f>
        <v>0</v>
      </c>
      <c r="BD987" s="229">
        <f>IF(AZ987=4,G987,0)</f>
        <v>0</v>
      </c>
      <c r="BE987" s="229">
        <f>IF(AZ987=5,G987,0)</f>
        <v>0</v>
      </c>
      <c r="CA987" s="256">
        <v>1</v>
      </c>
      <c r="CB987" s="256">
        <v>7</v>
      </c>
    </row>
    <row r="988" spans="1:15" ht="12.75">
      <c r="A988" s="265"/>
      <c r="B988" s="269"/>
      <c r="C988" s="354" t="s">
        <v>1099</v>
      </c>
      <c r="D988" s="355"/>
      <c r="E988" s="270">
        <v>3</v>
      </c>
      <c r="F988" s="271"/>
      <c r="G988" s="272"/>
      <c r="H988" s="273"/>
      <c r="I988" s="267"/>
      <c r="J988" s="274"/>
      <c r="K988" s="267"/>
      <c r="M988" s="268" t="s">
        <v>1099</v>
      </c>
      <c r="O988" s="256"/>
    </row>
    <row r="989" spans="1:15" ht="12.75">
      <c r="A989" s="265"/>
      <c r="B989" s="269"/>
      <c r="C989" s="354" t="s">
        <v>1100</v>
      </c>
      <c r="D989" s="355"/>
      <c r="E989" s="270">
        <v>4</v>
      </c>
      <c r="F989" s="271"/>
      <c r="G989" s="272"/>
      <c r="H989" s="273"/>
      <c r="I989" s="267"/>
      <c r="J989" s="274"/>
      <c r="K989" s="267"/>
      <c r="M989" s="268" t="s">
        <v>1100</v>
      </c>
      <c r="O989" s="256"/>
    </row>
    <row r="990" spans="1:80" ht="12.75">
      <c r="A990" s="257">
        <v>199</v>
      </c>
      <c r="B990" s="258" t="s">
        <v>1101</v>
      </c>
      <c r="C990" s="259" t="s">
        <v>1102</v>
      </c>
      <c r="D990" s="260" t="s">
        <v>114</v>
      </c>
      <c r="E990" s="261">
        <v>2</v>
      </c>
      <c r="F990" s="261">
        <v>0</v>
      </c>
      <c r="G990" s="262">
        <f>E990*F990</f>
        <v>0</v>
      </c>
      <c r="H990" s="263">
        <v>0</v>
      </c>
      <c r="I990" s="264">
        <f>E990*H990</f>
        <v>0</v>
      </c>
      <c r="J990" s="263">
        <v>-0.088</v>
      </c>
      <c r="K990" s="264">
        <f>E990*J990</f>
        <v>-0.176</v>
      </c>
      <c r="O990" s="256">
        <v>2</v>
      </c>
      <c r="AA990" s="229">
        <v>1</v>
      </c>
      <c r="AB990" s="229">
        <v>7</v>
      </c>
      <c r="AC990" s="229">
        <v>7</v>
      </c>
      <c r="AZ990" s="229">
        <v>2</v>
      </c>
      <c r="BA990" s="229">
        <f>IF(AZ990=1,G990,0)</f>
        <v>0</v>
      </c>
      <c r="BB990" s="229">
        <f>IF(AZ990=2,G990,0)</f>
        <v>0</v>
      </c>
      <c r="BC990" s="229">
        <f>IF(AZ990=3,G990,0)</f>
        <v>0</v>
      </c>
      <c r="BD990" s="229">
        <f>IF(AZ990=4,G990,0)</f>
        <v>0</v>
      </c>
      <c r="BE990" s="229">
        <f>IF(AZ990=5,G990,0)</f>
        <v>0</v>
      </c>
      <c r="CA990" s="256">
        <v>1</v>
      </c>
      <c r="CB990" s="256">
        <v>7</v>
      </c>
    </row>
    <row r="991" spans="1:15" ht="12.75">
      <c r="A991" s="265"/>
      <c r="B991" s="269"/>
      <c r="C991" s="354" t="s">
        <v>779</v>
      </c>
      <c r="D991" s="355"/>
      <c r="E991" s="270">
        <v>2</v>
      </c>
      <c r="F991" s="271"/>
      <c r="G991" s="272"/>
      <c r="H991" s="273"/>
      <c r="I991" s="267"/>
      <c r="J991" s="274"/>
      <c r="K991" s="267"/>
      <c r="M991" s="268" t="s">
        <v>779</v>
      </c>
      <c r="O991" s="256"/>
    </row>
    <row r="992" spans="1:80" ht="12.75">
      <c r="A992" s="257">
        <v>200</v>
      </c>
      <c r="B992" s="258" t="s">
        <v>1103</v>
      </c>
      <c r="C992" s="259" t="s">
        <v>1104</v>
      </c>
      <c r="D992" s="260" t="s">
        <v>114</v>
      </c>
      <c r="E992" s="261">
        <v>2</v>
      </c>
      <c r="F992" s="261">
        <v>0</v>
      </c>
      <c r="G992" s="262">
        <f>E992*F992</f>
        <v>0</v>
      </c>
      <c r="H992" s="263">
        <v>0</v>
      </c>
      <c r="I992" s="264">
        <f>E992*H992</f>
        <v>0</v>
      </c>
      <c r="J992" s="263">
        <v>-0.0245</v>
      </c>
      <c r="K992" s="264">
        <f>E992*J992</f>
        <v>-0.049</v>
      </c>
      <c r="O992" s="256">
        <v>2</v>
      </c>
      <c r="AA992" s="229">
        <v>1</v>
      </c>
      <c r="AB992" s="229">
        <v>7</v>
      </c>
      <c r="AC992" s="229">
        <v>7</v>
      </c>
      <c r="AZ992" s="229">
        <v>2</v>
      </c>
      <c r="BA992" s="229">
        <f>IF(AZ992=1,G992,0)</f>
        <v>0</v>
      </c>
      <c r="BB992" s="229">
        <f>IF(AZ992=2,G992,0)</f>
        <v>0</v>
      </c>
      <c r="BC992" s="229">
        <f>IF(AZ992=3,G992,0)</f>
        <v>0</v>
      </c>
      <c r="BD992" s="229">
        <f>IF(AZ992=4,G992,0)</f>
        <v>0</v>
      </c>
      <c r="BE992" s="229">
        <f>IF(AZ992=5,G992,0)</f>
        <v>0</v>
      </c>
      <c r="CA992" s="256">
        <v>1</v>
      </c>
      <c r="CB992" s="256">
        <v>7</v>
      </c>
    </row>
    <row r="993" spans="1:15" ht="12.75">
      <c r="A993" s="265"/>
      <c r="B993" s="269"/>
      <c r="C993" s="354" t="s">
        <v>779</v>
      </c>
      <c r="D993" s="355"/>
      <c r="E993" s="270">
        <v>2</v>
      </c>
      <c r="F993" s="271"/>
      <c r="G993" s="272"/>
      <c r="H993" s="273"/>
      <c r="I993" s="267"/>
      <c r="J993" s="274"/>
      <c r="K993" s="267"/>
      <c r="M993" s="268" t="s">
        <v>779</v>
      </c>
      <c r="O993" s="256"/>
    </row>
    <row r="994" spans="1:80" ht="12.75">
      <c r="A994" s="257">
        <v>201</v>
      </c>
      <c r="B994" s="258" t="s">
        <v>1105</v>
      </c>
      <c r="C994" s="259" t="s">
        <v>1106</v>
      </c>
      <c r="D994" s="260" t="s">
        <v>114</v>
      </c>
      <c r="E994" s="261">
        <v>1</v>
      </c>
      <c r="F994" s="261">
        <v>0</v>
      </c>
      <c r="G994" s="262">
        <f>E994*F994</f>
        <v>0</v>
      </c>
      <c r="H994" s="263">
        <v>0</v>
      </c>
      <c r="I994" s="264">
        <f>E994*H994</f>
        <v>0</v>
      </c>
      <c r="J994" s="263">
        <v>-0.0272</v>
      </c>
      <c r="K994" s="264">
        <f>E994*J994</f>
        <v>-0.0272</v>
      </c>
      <c r="O994" s="256">
        <v>2</v>
      </c>
      <c r="AA994" s="229">
        <v>1</v>
      </c>
      <c r="AB994" s="229">
        <v>7</v>
      </c>
      <c r="AC994" s="229">
        <v>7</v>
      </c>
      <c r="AZ994" s="229">
        <v>2</v>
      </c>
      <c r="BA994" s="229">
        <f>IF(AZ994=1,G994,0)</f>
        <v>0</v>
      </c>
      <c r="BB994" s="229">
        <f>IF(AZ994=2,G994,0)</f>
        <v>0</v>
      </c>
      <c r="BC994" s="229">
        <f>IF(AZ994=3,G994,0)</f>
        <v>0</v>
      </c>
      <c r="BD994" s="229">
        <f>IF(AZ994=4,G994,0)</f>
        <v>0</v>
      </c>
      <c r="BE994" s="229">
        <f>IF(AZ994=5,G994,0)</f>
        <v>0</v>
      </c>
      <c r="CA994" s="256">
        <v>1</v>
      </c>
      <c r="CB994" s="256">
        <v>7</v>
      </c>
    </row>
    <row r="995" spans="1:15" ht="12.75">
      <c r="A995" s="265"/>
      <c r="B995" s="269"/>
      <c r="C995" s="354" t="s">
        <v>1107</v>
      </c>
      <c r="D995" s="355"/>
      <c r="E995" s="270">
        <v>1</v>
      </c>
      <c r="F995" s="271"/>
      <c r="G995" s="272"/>
      <c r="H995" s="273"/>
      <c r="I995" s="267"/>
      <c r="J995" s="274"/>
      <c r="K995" s="267"/>
      <c r="M995" s="268" t="s">
        <v>1107</v>
      </c>
      <c r="O995" s="256"/>
    </row>
    <row r="996" spans="1:80" ht="12.75">
      <c r="A996" s="257">
        <v>202</v>
      </c>
      <c r="B996" s="258" t="s">
        <v>1108</v>
      </c>
      <c r="C996" s="259" t="s">
        <v>1109</v>
      </c>
      <c r="D996" s="260" t="s">
        <v>114</v>
      </c>
      <c r="E996" s="261">
        <v>4</v>
      </c>
      <c r="F996" s="261">
        <v>0</v>
      </c>
      <c r="G996" s="262">
        <f>E996*F996</f>
        <v>0</v>
      </c>
      <c r="H996" s="263">
        <v>0</v>
      </c>
      <c r="I996" s="264">
        <f>E996*H996</f>
        <v>0</v>
      </c>
      <c r="J996" s="263">
        <v>-0.155</v>
      </c>
      <c r="K996" s="264">
        <f>E996*J996</f>
        <v>-0.62</v>
      </c>
      <c r="O996" s="256">
        <v>2</v>
      </c>
      <c r="AA996" s="229">
        <v>1</v>
      </c>
      <c r="AB996" s="229">
        <v>7</v>
      </c>
      <c r="AC996" s="229">
        <v>7</v>
      </c>
      <c r="AZ996" s="229">
        <v>2</v>
      </c>
      <c r="BA996" s="229">
        <f>IF(AZ996=1,G996,0)</f>
        <v>0</v>
      </c>
      <c r="BB996" s="229">
        <f>IF(AZ996=2,G996,0)</f>
        <v>0</v>
      </c>
      <c r="BC996" s="229">
        <f>IF(AZ996=3,G996,0)</f>
        <v>0</v>
      </c>
      <c r="BD996" s="229">
        <f>IF(AZ996=4,G996,0)</f>
        <v>0</v>
      </c>
      <c r="BE996" s="229">
        <f>IF(AZ996=5,G996,0)</f>
        <v>0</v>
      </c>
      <c r="CA996" s="256">
        <v>1</v>
      </c>
      <c r="CB996" s="256">
        <v>7</v>
      </c>
    </row>
    <row r="997" spans="1:15" ht="12.75">
      <c r="A997" s="265"/>
      <c r="B997" s="269"/>
      <c r="C997" s="354" t="s">
        <v>1110</v>
      </c>
      <c r="D997" s="355"/>
      <c r="E997" s="270">
        <v>2</v>
      </c>
      <c r="F997" s="271"/>
      <c r="G997" s="272"/>
      <c r="H997" s="273"/>
      <c r="I997" s="267"/>
      <c r="J997" s="274"/>
      <c r="K997" s="267"/>
      <c r="M997" s="268" t="s">
        <v>1110</v>
      </c>
      <c r="O997" s="256"/>
    </row>
    <row r="998" spans="1:15" ht="12.75">
      <c r="A998" s="265"/>
      <c r="B998" s="269"/>
      <c r="C998" s="354" t="s">
        <v>1111</v>
      </c>
      <c r="D998" s="355"/>
      <c r="E998" s="270">
        <v>2</v>
      </c>
      <c r="F998" s="271"/>
      <c r="G998" s="272"/>
      <c r="H998" s="273"/>
      <c r="I998" s="267"/>
      <c r="J998" s="274"/>
      <c r="K998" s="267"/>
      <c r="M998" s="268" t="s">
        <v>1111</v>
      </c>
      <c r="O998" s="256"/>
    </row>
    <row r="999" spans="1:80" ht="12.75">
      <c r="A999" s="257">
        <v>203</v>
      </c>
      <c r="B999" s="258" t="s">
        <v>1112</v>
      </c>
      <c r="C999" s="259" t="s">
        <v>1113</v>
      </c>
      <c r="D999" s="260" t="s">
        <v>114</v>
      </c>
      <c r="E999" s="261">
        <v>11</v>
      </c>
      <c r="F999" s="261">
        <v>0</v>
      </c>
      <c r="G999" s="262">
        <f>E999*F999</f>
        <v>0</v>
      </c>
      <c r="H999" s="263">
        <v>0</v>
      </c>
      <c r="I999" s="264">
        <f>E999*H999</f>
        <v>0</v>
      </c>
      <c r="J999" s="263">
        <v>-0.00156</v>
      </c>
      <c r="K999" s="264">
        <f>E999*J999</f>
        <v>-0.017159999999999998</v>
      </c>
      <c r="O999" s="256">
        <v>2</v>
      </c>
      <c r="AA999" s="229">
        <v>1</v>
      </c>
      <c r="AB999" s="229">
        <v>7</v>
      </c>
      <c r="AC999" s="229">
        <v>7</v>
      </c>
      <c r="AZ999" s="229">
        <v>2</v>
      </c>
      <c r="BA999" s="229">
        <f>IF(AZ999=1,G999,0)</f>
        <v>0</v>
      </c>
      <c r="BB999" s="229">
        <f>IF(AZ999=2,G999,0)</f>
        <v>0</v>
      </c>
      <c r="BC999" s="229">
        <f>IF(AZ999=3,G999,0)</f>
        <v>0</v>
      </c>
      <c r="BD999" s="229">
        <f>IF(AZ999=4,G999,0)</f>
        <v>0</v>
      </c>
      <c r="BE999" s="229">
        <f>IF(AZ999=5,G999,0)</f>
        <v>0</v>
      </c>
      <c r="CA999" s="256">
        <v>1</v>
      </c>
      <c r="CB999" s="256">
        <v>7</v>
      </c>
    </row>
    <row r="1000" spans="1:15" ht="12.75">
      <c r="A1000" s="265"/>
      <c r="B1000" s="269"/>
      <c r="C1000" s="354" t="s">
        <v>778</v>
      </c>
      <c r="D1000" s="355"/>
      <c r="E1000" s="270">
        <v>5</v>
      </c>
      <c r="F1000" s="271"/>
      <c r="G1000" s="272"/>
      <c r="H1000" s="273"/>
      <c r="I1000" s="267"/>
      <c r="J1000" s="274"/>
      <c r="K1000" s="267"/>
      <c r="M1000" s="268" t="s">
        <v>778</v>
      </c>
      <c r="O1000" s="256"/>
    </row>
    <row r="1001" spans="1:15" ht="12.75">
      <c r="A1001" s="265"/>
      <c r="B1001" s="269"/>
      <c r="C1001" s="354" t="s">
        <v>1114</v>
      </c>
      <c r="D1001" s="355"/>
      <c r="E1001" s="270">
        <v>6</v>
      </c>
      <c r="F1001" s="271"/>
      <c r="G1001" s="272"/>
      <c r="H1001" s="273"/>
      <c r="I1001" s="267"/>
      <c r="J1001" s="274"/>
      <c r="K1001" s="267"/>
      <c r="M1001" s="268" t="s">
        <v>1114</v>
      </c>
      <c r="O1001" s="256"/>
    </row>
    <row r="1002" spans="1:80" ht="12.75">
      <c r="A1002" s="257">
        <v>204</v>
      </c>
      <c r="B1002" s="258" t="s">
        <v>1115</v>
      </c>
      <c r="C1002" s="259" t="s">
        <v>1116</v>
      </c>
      <c r="D1002" s="260" t="s">
        <v>195</v>
      </c>
      <c r="E1002" s="261">
        <v>13</v>
      </c>
      <c r="F1002" s="261">
        <v>0</v>
      </c>
      <c r="G1002" s="262">
        <f>E1002*F1002</f>
        <v>0</v>
      </c>
      <c r="H1002" s="263">
        <v>0</v>
      </c>
      <c r="I1002" s="264">
        <f>E1002*H1002</f>
        <v>0</v>
      </c>
      <c r="J1002" s="263">
        <v>-0.00085</v>
      </c>
      <c r="K1002" s="264">
        <f>E1002*J1002</f>
        <v>-0.011049999999999999</v>
      </c>
      <c r="O1002" s="256">
        <v>2</v>
      </c>
      <c r="AA1002" s="229">
        <v>1</v>
      </c>
      <c r="AB1002" s="229">
        <v>7</v>
      </c>
      <c r="AC1002" s="229">
        <v>7</v>
      </c>
      <c r="AZ1002" s="229">
        <v>2</v>
      </c>
      <c r="BA1002" s="229">
        <f>IF(AZ1002=1,G1002,0)</f>
        <v>0</v>
      </c>
      <c r="BB1002" s="229">
        <f>IF(AZ1002=2,G1002,0)</f>
        <v>0</v>
      </c>
      <c r="BC1002" s="229">
        <f>IF(AZ1002=3,G1002,0)</f>
        <v>0</v>
      </c>
      <c r="BD1002" s="229">
        <f>IF(AZ1002=4,G1002,0)</f>
        <v>0</v>
      </c>
      <c r="BE1002" s="229">
        <f>IF(AZ1002=5,G1002,0)</f>
        <v>0</v>
      </c>
      <c r="CA1002" s="256">
        <v>1</v>
      </c>
      <c r="CB1002" s="256">
        <v>7</v>
      </c>
    </row>
    <row r="1003" spans="1:15" ht="12.75">
      <c r="A1003" s="265"/>
      <c r="B1003" s="269"/>
      <c r="C1003" s="354" t="s">
        <v>1117</v>
      </c>
      <c r="D1003" s="355"/>
      <c r="E1003" s="270">
        <v>13</v>
      </c>
      <c r="F1003" s="271"/>
      <c r="G1003" s="272"/>
      <c r="H1003" s="273"/>
      <c r="I1003" s="267"/>
      <c r="J1003" s="274"/>
      <c r="K1003" s="267"/>
      <c r="M1003" s="268" t="s">
        <v>1117</v>
      </c>
      <c r="O1003" s="256"/>
    </row>
    <row r="1004" spans="1:57" ht="12.75">
      <c r="A1004" s="275"/>
      <c r="B1004" s="276" t="s">
        <v>101</v>
      </c>
      <c r="C1004" s="277" t="s">
        <v>1094</v>
      </c>
      <c r="D1004" s="278"/>
      <c r="E1004" s="279"/>
      <c r="F1004" s="280"/>
      <c r="G1004" s="281">
        <f>SUM(G984:G1003)</f>
        <v>0</v>
      </c>
      <c r="H1004" s="282"/>
      <c r="I1004" s="283">
        <f>SUM(I984:I1003)</f>
        <v>0</v>
      </c>
      <c r="J1004" s="282"/>
      <c r="K1004" s="283">
        <f>SUM(K984:K1003)</f>
        <v>-1.1050300000000002</v>
      </c>
      <c r="O1004" s="256">
        <v>4</v>
      </c>
      <c r="BA1004" s="284">
        <f>SUM(BA984:BA1003)</f>
        <v>0</v>
      </c>
      <c r="BB1004" s="284">
        <f>SUM(BB984:BB1003)</f>
        <v>0</v>
      </c>
      <c r="BC1004" s="284">
        <f>SUM(BC984:BC1003)</f>
        <v>0</v>
      </c>
      <c r="BD1004" s="284">
        <f>SUM(BD984:BD1003)</f>
        <v>0</v>
      </c>
      <c r="BE1004" s="284">
        <f>SUM(BE984:BE1003)</f>
        <v>0</v>
      </c>
    </row>
    <row r="1005" spans="1:15" ht="12.75">
      <c r="A1005" s="246" t="s">
        <v>97</v>
      </c>
      <c r="B1005" s="247" t="s">
        <v>1118</v>
      </c>
      <c r="C1005" s="248" t="s">
        <v>1119</v>
      </c>
      <c r="D1005" s="249"/>
      <c r="E1005" s="250"/>
      <c r="F1005" s="250"/>
      <c r="G1005" s="251"/>
      <c r="H1005" s="252"/>
      <c r="I1005" s="253"/>
      <c r="J1005" s="254"/>
      <c r="K1005" s="255"/>
      <c r="O1005" s="256">
        <v>1</v>
      </c>
    </row>
    <row r="1006" spans="1:80" ht="12.75">
      <c r="A1006" s="257">
        <v>205</v>
      </c>
      <c r="B1006" s="258" t="s">
        <v>1121</v>
      </c>
      <c r="C1006" s="259" t="s">
        <v>1122</v>
      </c>
      <c r="D1006" s="260" t="s">
        <v>195</v>
      </c>
      <c r="E1006" s="261">
        <v>11</v>
      </c>
      <c r="F1006" s="261">
        <v>0</v>
      </c>
      <c r="G1006" s="262">
        <f>E1006*F1006</f>
        <v>0</v>
      </c>
      <c r="H1006" s="263">
        <v>0.00332</v>
      </c>
      <c r="I1006" s="264">
        <f>E1006*H1006</f>
        <v>0.03652</v>
      </c>
      <c r="J1006" s="263">
        <v>0</v>
      </c>
      <c r="K1006" s="264">
        <f>E1006*J1006</f>
        <v>0</v>
      </c>
      <c r="O1006" s="256">
        <v>2</v>
      </c>
      <c r="AA1006" s="229">
        <v>1</v>
      </c>
      <c r="AB1006" s="229">
        <v>7</v>
      </c>
      <c r="AC1006" s="229">
        <v>7</v>
      </c>
      <c r="AZ1006" s="229">
        <v>2</v>
      </c>
      <c r="BA1006" s="229">
        <f>IF(AZ1006=1,G1006,0)</f>
        <v>0</v>
      </c>
      <c r="BB1006" s="229">
        <f>IF(AZ1006=2,G1006,0)</f>
        <v>0</v>
      </c>
      <c r="BC1006" s="229">
        <f>IF(AZ1006=3,G1006,0)</f>
        <v>0</v>
      </c>
      <c r="BD1006" s="229">
        <f>IF(AZ1006=4,G1006,0)</f>
        <v>0</v>
      </c>
      <c r="BE1006" s="229">
        <f>IF(AZ1006=5,G1006,0)</f>
        <v>0</v>
      </c>
      <c r="CA1006" s="256">
        <v>1</v>
      </c>
      <c r="CB1006" s="256">
        <v>7</v>
      </c>
    </row>
    <row r="1007" spans="1:15" ht="12.75">
      <c r="A1007" s="265"/>
      <c r="B1007" s="269"/>
      <c r="C1007" s="354" t="s">
        <v>1123</v>
      </c>
      <c r="D1007" s="355"/>
      <c r="E1007" s="270">
        <v>11</v>
      </c>
      <c r="F1007" s="271"/>
      <c r="G1007" s="272"/>
      <c r="H1007" s="273"/>
      <c r="I1007" s="267"/>
      <c r="J1007" s="274"/>
      <c r="K1007" s="267"/>
      <c r="M1007" s="268" t="s">
        <v>1123</v>
      </c>
      <c r="O1007" s="256"/>
    </row>
    <row r="1008" spans="1:80" ht="12.75">
      <c r="A1008" s="257">
        <v>206</v>
      </c>
      <c r="B1008" s="258" t="s">
        <v>1124</v>
      </c>
      <c r="C1008" s="259" t="s">
        <v>1125</v>
      </c>
      <c r="D1008" s="260" t="s">
        <v>195</v>
      </c>
      <c r="E1008" s="261">
        <v>19</v>
      </c>
      <c r="F1008" s="261">
        <v>0</v>
      </c>
      <c r="G1008" s="262">
        <f>E1008*F1008</f>
        <v>0</v>
      </c>
      <c r="H1008" s="263">
        <v>0</v>
      </c>
      <c r="I1008" s="264">
        <f>E1008*H1008</f>
        <v>0</v>
      </c>
      <c r="J1008" s="263">
        <v>0</v>
      </c>
      <c r="K1008" s="264">
        <f>E1008*J1008</f>
        <v>0</v>
      </c>
      <c r="O1008" s="256">
        <v>2</v>
      </c>
      <c r="AA1008" s="229">
        <v>1</v>
      </c>
      <c r="AB1008" s="229">
        <v>7</v>
      </c>
      <c r="AC1008" s="229">
        <v>7</v>
      </c>
      <c r="AZ1008" s="229">
        <v>2</v>
      </c>
      <c r="BA1008" s="229">
        <f>IF(AZ1008=1,G1008,0)</f>
        <v>0</v>
      </c>
      <c r="BB1008" s="229">
        <f>IF(AZ1008=2,G1008,0)</f>
        <v>0</v>
      </c>
      <c r="BC1008" s="229">
        <f>IF(AZ1008=3,G1008,0)</f>
        <v>0</v>
      </c>
      <c r="BD1008" s="229">
        <f>IF(AZ1008=4,G1008,0)</f>
        <v>0</v>
      </c>
      <c r="BE1008" s="229">
        <f>IF(AZ1008=5,G1008,0)</f>
        <v>0</v>
      </c>
      <c r="CA1008" s="256">
        <v>1</v>
      </c>
      <c r="CB1008" s="256">
        <v>7</v>
      </c>
    </row>
    <row r="1009" spans="1:15" ht="12.75">
      <c r="A1009" s="265"/>
      <c r="B1009" s="269"/>
      <c r="C1009" s="354" t="s">
        <v>1126</v>
      </c>
      <c r="D1009" s="355"/>
      <c r="E1009" s="270">
        <v>19</v>
      </c>
      <c r="F1009" s="271"/>
      <c r="G1009" s="272"/>
      <c r="H1009" s="273"/>
      <c r="I1009" s="267"/>
      <c r="J1009" s="274"/>
      <c r="K1009" s="267"/>
      <c r="M1009" s="268" t="s">
        <v>1126</v>
      </c>
      <c r="O1009" s="256"/>
    </row>
    <row r="1010" spans="1:80" ht="12.75">
      <c r="A1010" s="257">
        <v>207</v>
      </c>
      <c r="B1010" s="258" t="s">
        <v>1127</v>
      </c>
      <c r="C1010" s="259" t="s">
        <v>1128</v>
      </c>
      <c r="D1010" s="260" t="s">
        <v>179</v>
      </c>
      <c r="E1010" s="261">
        <v>40.5</v>
      </c>
      <c r="F1010" s="261">
        <v>0</v>
      </c>
      <c r="G1010" s="262">
        <f>E1010*F1010</f>
        <v>0</v>
      </c>
      <c r="H1010" s="263">
        <v>0.00099</v>
      </c>
      <c r="I1010" s="264">
        <f>E1010*H1010</f>
        <v>0.040095</v>
      </c>
      <c r="J1010" s="263">
        <v>0</v>
      </c>
      <c r="K1010" s="264">
        <f>E1010*J1010</f>
        <v>0</v>
      </c>
      <c r="O1010" s="256">
        <v>2</v>
      </c>
      <c r="AA1010" s="229">
        <v>1</v>
      </c>
      <c r="AB1010" s="229">
        <v>7</v>
      </c>
      <c r="AC1010" s="229">
        <v>7</v>
      </c>
      <c r="AZ1010" s="229">
        <v>2</v>
      </c>
      <c r="BA1010" s="229">
        <f>IF(AZ1010=1,G1010,0)</f>
        <v>0</v>
      </c>
      <c r="BB1010" s="229">
        <f>IF(AZ1010=2,G1010,0)</f>
        <v>0</v>
      </c>
      <c r="BC1010" s="229">
        <f>IF(AZ1010=3,G1010,0)</f>
        <v>0</v>
      </c>
      <c r="BD1010" s="229">
        <f>IF(AZ1010=4,G1010,0)</f>
        <v>0</v>
      </c>
      <c r="BE1010" s="229">
        <f>IF(AZ1010=5,G1010,0)</f>
        <v>0</v>
      </c>
      <c r="CA1010" s="256">
        <v>1</v>
      </c>
      <c r="CB1010" s="256">
        <v>7</v>
      </c>
    </row>
    <row r="1011" spans="1:15" ht="12.75">
      <c r="A1011" s="265"/>
      <c r="B1011" s="269"/>
      <c r="C1011" s="354" t="s">
        <v>1129</v>
      </c>
      <c r="D1011" s="355"/>
      <c r="E1011" s="270">
        <v>36</v>
      </c>
      <c r="F1011" s="271"/>
      <c r="G1011" s="272"/>
      <c r="H1011" s="273"/>
      <c r="I1011" s="267"/>
      <c r="J1011" s="274"/>
      <c r="K1011" s="267"/>
      <c r="M1011" s="268" t="s">
        <v>1129</v>
      </c>
      <c r="O1011" s="256"/>
    </row>
    <row r="1012" spans="1:15" ht="12.75">
      <c r="A1012" s="265"/>
      <c r="B1012" s="269"/>
      <c r="C1012" s="354" t="s">
        <v>1130</v>
      </c>
      <c r="D1012" s="355"/>
      <c r="E1012" s="270">
        <v>4.5</v>
      </c>
      <c r="F1012" s="271"/>
      <c r="G1012" s="272"/>
      <c r="H1012" s="273"/>
      <c r="I1012" s="267"/>
      <c r="J1012" s="274"/>
      <c r="K1012" s="267"/>
      <c r="M1012" s="268" t="s">
        <v>1130</v>
      </c>
      <c r="O1012" s="256"/>
    </row>
    <row r="1013" spans="1:80" ht="12.75">
      <c r="A1013" s="257">
        <v>208</v>
      </c>
      <c r="B1013" s="258" t="s">
        <v>1131</v>
      </c>
      <c r="C1013" s="259" t="s">
        <v>1132</v>
      </c>
      <c r="D1013" s="260" t="s">
        <v>179</v>
      </c>
      <c r="E1013" s="261">
        <v>175.5</v>
      </c>
      <c r="F1013" s="261">
        <v>0</v>
      </c>
      <c r="G1013" s="262">
        <f>E1013*F1013</f>
        <v>0</v>
      </c>
      <c r="H1013" s="263">
        <v>0.00099</v>
      </c>
      <c r="I1013" s="264">
        <f>E1013*H1013</f>
        <v>0.173745</v>
      </c>
      <c r="J1013" s="263">
        <v>0</v>
      </c>
      <c r="K1013" s="264">
        <f>E1013*J1013</f>
        <v>0</v>
      </c>
      <c r="O1013" s="256">
        <v>2</v>
      </c>
      <c r="AA1013" s="229">
        <v>1</v>
      </c>
      <c r="AB1013" s="229">
        <v>7</v>
      </c>
      <c r="AC1013" s="229">
        <v>7</v>
      </c>
      <c r="AZ1013" s="229">
        <v>2</v>
      </c>
      <c r="BA1013" s="229">
        <f>IF(AZ1013=1,G1013,0)</f>
        <v>0</v>
      </c>
      <c r="BB1013" s="229">
        <f>IF(AZ1013=2,G1013,0)</f>
        <v>0</v>
      </c>
      <c r="BC1013" s="229">
        <f>IF(AZ1013=3,G1013,0)</f>
        <v>0</v>
      </c>
      <c r="BD1013" s="229">
        <f>IF(AZ1013=4,G1013,0)</f>
        <v>0</v>
      </c>
      <c r="BE1013" s="229">
        <f>IF(AZ1013=5,G1013,0)</f>
        <v>0</v>
      </c>
      <c r="CA1013" s="256">
        <v>1</v>
      </c>
      <c r="CB1013" s="256">
        <v>7</v>
      </c>
    </row>
    <row r="1014" spans="1:15" ht="12.75">
      <c r="A1014" s="265"/>
      <c r="B1014" s="269"/>
      <c r="C1014" s="354" t="s">
        <v>1133</v>
      </c>
      <c r="D1014" s="355"/>
      <c r="E1014" s="270">
        <v>19.5</v>
      </c>
      <c r="F1014" s="271"/>
      <c r="G1014" s="272"/>
      <c r="H1014" s="273"/>
      <c r="I1014" s="267"/>
      <c r="J1014" s="274"/>
      <c r="K1014" s="267"/>
      <c r="M1014" s="268" t="s">
        <v>1133</v>
      </c>
      <c r="O1014" s="256"/>
    </row>
    <row r="1015" spans="1:15" ht="12.75">
      <c r="A1015" s="265"/>
      <c r="B1015" s="269"/>
      <c r="C1015" s="354" t="s">
        <v>1134</v>
      </c>
      <c r="D1015" s="355"/>
      <c r="E1015" s="270">
        <v>15.5</v>
      </c>
      <c r="F1015" s="271"/>
      <c r="G1015" s="272"/>
      <c r="H1015" s="273"/>
      <c r="I1015" s="267"/>
      <c r="J1015" s="274"/>
      <c r="K1015" s="267"/>
      <c r="M1015" s="268" t="s">
        <v>1134</v>
      </c>
      <c r="O1015" s="256"/>
    </row>
    <row r="1016" spans="1:15" ht="12.75">
      <c r="A1016" s="265"/>
      <c r="B1016" s="269"/>
      <c r="C1016" s="354" t="s">
        <v>1135</v>
      </c>
      <c r="D1016" s="355"/>
      <c r="E1016" s="270">
        <v>9</v>
      </c>
      <c r="F1016" s="271"/>
      <c r="G1016" s="272"/>
      <c r="H1016" s="273"/>
      <c r="I1016" s="267"/>
      <c r="J1016" s="274"/>
      <c r="K1016" s="267"/>
      <c r="M1016" s="268" t="s">
        <v>1135</v>
      </c>
      <c r="O1016" s="256"/>
    </row>
    <row r="1017" spans="1:15" ht="12.75">
      <c r="A1017" s="265"/>
      <c r="B1017" s="269"/>
      <c r="C1017" s="354" t="s">
        <v>1136</v>
      </c>
      <c r="D1017" s="355"/>
      <c r="E1017" s="270">
        <v>23.5</v>
      </c>
      <c r="F1017" s="271"/>
      <c r="G1017" s="272"/>
      <c r="H1017" s="273"/>
      <c r="I1017" s="267"/>
      <c r="J1017" s="274"/>
      <c r="K1017" s="267"/>
      <c r="M1017" s="268" t="s">
        <v>1136</v>
      </c>
      <c r="O1017" s="256"/>
    </row>
    <row r="1018" spans="1:15" ht="12.75">
      <c r="A1018" s="265"/>
      <c r="B1018" s="269"/>
      <c r="C1018" s="354" t="s">
        <v>1137</v>
      </c>
      <c r="D1018" s="355"/>
      <c r="E1018" s="270">
        <v>17</v>
      </c>
      <c r="F1018" s="271"/>
      <c r="G1018" s="272"/>
      <c r="H1018" s="273"/>
      <c r="I1018" s="267"/>
      <c r="J1018" s="274"/>
      <c r="K1018" s="267"/>
      <c r="M1018" s="268" t="s">
        <v>1137</v>
      </c>
      <c r="O1018" s="256"/>
    </row>
    <row r="1019" spans="1:15" ht="12.75">
      <c r="A1019" s="265"/>
      <c r="B1019" s="269"/>
      <c r="C1019" s="354" t="s">
        <v>1138</v>
      </c>
      <c r="D1019" s="355"/>
      <c r="E1019" s="270">
        <v>91</v>
      </c>
      <c r="F1019" s="271"/>
      <c r="G1019" s="272"/>
      <c r="H1019" s="273"/>
      <c r="I1019" s="267"/>
      <c r="J1019" s="274"/>
      <c r="K1019" s="267"/>
      <c r="M1019" s="268" t="s">
        <v>1138</v>
      </c>
      <c r="O1019" s="256"/>
    </row>
    <row r="1020" spans="1:80" ht="12.75">
      <c r="A1020" s="257">
        <v>209</v>
      </c>
      <c r="B1020" s="258" t="s">
        <v>1139</v>
      </c>
      <c r="C1020" s="259" t="s">
        <v>1140</v>
      </c>
      <c r="D1020" s="260" t="s">
        <v>137</v>
      </c>
      <c r="E1020" s="261">
        <v>4.975</v>
      </c>
      <c r="F1020" s="261">
        <v>0</v>
      </c>
      <c r="G1020" s="262">
        <f>E1020*F1020</f>
        <v>0</v>
      </c>
      <c r="H1020" s="263">
        <v>0.00016</v>
      </c>
      <c r="I1020" s="264">
        <f>E1020*H1020</f>
        <v>0.000796</v>
      </c>
      <c r="J1020" s="263">
        <v>-0.00228</v>
      </c>
      <c r="K1020" s="264">
        <f>E1020*J1020</f>
        <v>-0.011342999999999999</v>
      </c>
      <c r="O1020" s="256">
        <v>2</v>
      </c>
      <c r="AA1020" s="229">
        <v>1</v>
      </c>
      <c r="AB1020" s="229">
        <v>7</v>
      </c>
      <c r="AC1020" s="229">
        <v>7</v>
      </c>
      <c r="AZ1020" s="229">
        <v>2</v>
      </c>
      <c r="BA1020" s="229">
        <f>IF(AZ1020=1,G1020,0)</f>
        <v>0</v>
      </c>
      <c r="BB1020" s="229">
        <f>IF(AZ1020=2,G1020,0)</f>
        <v>0</v>
      </c>
      <c r="BC1020" s="229">
        <f>IF(AZ1020=3,G1020,0)</f>
        <v>0</v>
      </c>
      <c r="BD1020" s="229">
        <f>IF(AZ1020=4,G1020,0)</f>
        <v>0</v>
      </c>
      <c r="BE1020" s="229">
        <f>IF(AZ1020=5,G1020,0)</f>
        <v>0</v>
      </c>
      <c r="CA1020" s="256">
        <v>1</v>
      </c>
      <c r="CB1020" s="256">
        <v>7</v>
      </c>
    </row>
    <row r="1021" spans="1:15" ht="12.75">
      <c r="A1021" s="265"/>
      <c r="B1021" s="269"/>
      <c r="C1021" s="354" t="s">
        <v>1141</v>
      </c>
      <c r="D1021" s="355"/>
      <c r="E1021" s="270">
        <v>4.48</v>
      </c>
      <c r="F1021" s="271"/>
      <c r="G1021" s="272"/>
      <c r="H1021" s="273"/>
      <c r="I1021" s="267"/>
      <c r="J1021" s="274"/>
      <c r="K1021" s="267"/>
      <c r="M1021" s="268" t="s">
        <v>1141</v>
      </c>
      <c r="O1021" s="256"/>
    </row>
    <row r="1022" spans="1:15" ht="12.75">
      <c r="A1022" s="265"/>
      <c r="B1022" s="269"/>
      <c r="C1022" s="354" t="s">
        <v>1142</v>
      </c>
      <c r="D1022" s="355"/>
      <c r="E1022" s="270">
        <v>0.495</v>
      </c>
      <c r="F1022" s="271"/>
      <c r="G1022" s="272"/>
      <c r="H1022" s="273"/>
      <c r="I1022" s="267"/>
      <c r="J1022" s="274"/>
      <c r="K1022" s="267"/>
      <c r="M1022" s="268" t="s">
        <v>1142</v>
      </c>
      <c r="O1022" s="256"/>
    </row>
    <row r="1023" spans="1:80" ht="12.75">
      <c r="A1023" s="257">
        <v>210</v>
      </c>
      <c r="B1023" s="258" t="s">
        <v>1143</v>
      </c>
      <c r="C1023" s="259" t="s">
        <v>1144</v>
      </c>
      <c r="D1023" s="260" t="s">
        <v>137</v>
      </c>
      <c r="E1023" s="261">
        <v>4.975</v>
      </c>
      <c r="F1023" s="261">
        <v>0</v>
      </c>
      <c r="G1023" s="262">
        <f>E1023*F1023</f>
        <v>0</v>
      </c>
      <c r="H1023" s="263">
        <v>0.00016</v>
      </c>
      <c r="I1023" s="264">
        <f>E1023*H1023</f>
        <v>0.000796</v>
      </c>
      <c r="J1023" s="263">
        <v>-0.0132</v>
      </c>
      <c r="K1023" s="264">
        <f>E1023*J1023</f>
        <v>-0.06566999999999999</v>
      </c>
      <c r="O1023" s="256">
        <v>2</v>
      </c>
      <c r="AA1023" s="229">
        <v>1</v>
      </c>
      <c r="AB1023" s="229">
        <v>7</v>
      </c>
      <c r="AC1023" s="229">
        <v>7</v>
      </c>
      <c r="AZ1023" s="229">
        <v>2</v>
      </c>
      <c r="BA1023" s="229">
        <f>IF(AZ1023=1,G1023,0)</f>
        <v>0</v>
      </c>
      <c r="BB1023" s="229">
        <f>IF(AZ1023=2,G1023,0)</f>
        <v>0</v>
      </c>
      <c r="BC1023" s="229">
        <f>IF(AZ1023=3,G1023,0)</f>
        <v>0</v>
      </c>
      <c r="BD1023" s="229">
        <f>IF(AZ1023=4,G1023,0)</f>
        <v>0</v>
      </c>
      <c r="BE1023" s="229">
        <f>IF(AZ1023=5,G1023,0)</f>
        <v>0</v>
      </c>
      <c r="CA1023" s="256">
        <v>1</v>
      </c>
      <c r="CB1023" s="256">
        <v>7</v>
      </c>
    </row>
    <row r="1024" spans="1:15" ht="12.75">
      <c r="A1024" s="265"/>
      <c r="B1024" s="269"/>
      <c r="C1024" s="354" t="s">
        <v>1141</v>
      </c>
      <c r="D1024" s="355"/>
      <c r="E1024" s="270">
        <v>4.48</v>
      </c>
      <c r="F1024" s="271"/>
      <c r="G1024" s="272"/>
      <c r="H1024" s="273"/>
      <c r="I1024" s="267"/>
      <c r="J1024" s="274"/>
      <c r="K1024" s="267"/>
      <c r="M1024" s="268" t="s">
        <v>1141</v>
      </c>
      <c r="O1024" s="256"/>
    </row>
    <row r="1025" spans="1:15" ht="12.75">
      <c r="A1025" s="265"/>
      <c r="B1025" s="269"/>
      <c r="C1025" s="354" t="s">
        <v>1142</v>
      </c>
      <c r="D1025" s="355"/>
      <c r="E1025" s="270">
        <v>0.495</v>
      </c>
      <c r="F1025" s="271"/>
      <c r="G1025" s="272"/>
      <c r="H1025" s="273"/>
      <c r="I1025" s="267"/>
      <c r="J1025" s="274"/>
      <c r="K1025" s="267"/>
      <c r="M1025" s="268" t="s">
        <v>1142</v>
      </c>
      <c r="O1025" s="256"/>
    </row>
    <row r="1026" spans="1:80" ht="12.75">
      <c r="A1026" s="257">
        <v>211</v>
      </c>
      <c r="B1026" s="258" t="s">
        <v>1145</v>
      </c>
      <c r="C1026" s="259" t="s">
        <v>1146</v>
      </c>
      <c r="D1026" s="260" t="s">
        <v>137</v>
      </c>
      <c r="E1026" s="261">
        <v>70</v>
      </c>
      <c r="F1026" s="261">
        <v>0</v>
      </c>
      <c r="G1026" s="262">
        <f>E1026*F1026</f>
        <v>0</v>
      </c>
      <c r="H1026" s="263">
        <v>0</v>
      </c>
      <c r="I1026" s="264">
        <f>E1026*H1026</f>
        <v>0</v>
      </c>
      <c r="J1026" s="263">
        <v>0</v>
      </c>
      <c r="K1026" s="264">
        <f>E1026*J1026</f>
        <v>0</v>
      </c>
      <c r="O1026" s="256">
        <v>2</v>
      </c>
      <c r="AA1026" s="229">
        <v>1</v>
      </c>
      <c r="AB1026" s="229">
        <v>7</v>
      </c>
      <c r="AC1026" s="229">
        <v>7</v>
      </c>
      <c r="AZ1026" s="229">
        <v>2</v>
      </c>
      <c r="BA1026" s="229">
        <f>IF(AZ1026=1,G1026,0)</f>
        <v>0</v>
      </c>
      <c r="BB1026" s="229">
        <f>IF(AZ1026=2,G1026,0)</f>
        <v>0</v>
      </c>
      <c r="BC1026" s="229">
        <f>IF(AZ1026=3,G1026,0)</f>
        <v>0</v>
      </c>
      <c r="BD1026" s="229">
        <f>IF(AZ1026=4,G1026,0)</f>
        <v>0</v>
      </c>
      <c r="BE1026" s="229">
        <f>IF(AZ1026=5,G1026,0)</f>
        <v>0</v>
      </c>
      <c r="CA1026" s="256">
        <v>1</v>
      </c>
      <c r="CB1026" s="256">
        <v>7</v>
      </c>
    </row>
    <row r="1027" spans="1:15" ht="12.75">
      <c r="A1027" s="265"/>
      <c r="B1027" s="269"/>
      <c r="C1027" s="354" t="s">
        <v>1147</v>
      </c>
      <c r="D1027" s="355"/>
      <c r="E1027" s="270">
        <v>70</v>
      </c>
      <c r="F1027" s="271"/>
      <c r="G1027" s="272"/>
      <c r="H1027" s="273"/>
      <c r="I1027" s="267"/>
      <c r="J1027" s="274"/>
      <c r="K1027" s="267"/>
      <c r="M1027" s="268">
        <v>70</v>
      </c>
      <c r="O1027" s="256"/>
    </row>
    <row r="1028" spans="1:80" ht="12.75">
      <c r="A1028" s="257">
        <v>212</v>
      </c>
      <c r="B1028" s="258" t="s">
        <v>1148</v>
      </c>
      <c r="C1028" s="259" t="s">
        <v>1149</v>
      </c>
      <c r="D1028" s="260" t="s">
        <v>137</v>
      </c>
      <c r="E1028" s="261">
        <v>70</v>
      </c>
      <c r="F1028" s="261">
        <v>0</v>
      </c>
      <c r="G1028" s="262">
        <f>E1028*F1028</f>
        <v>0</v>
      </c>
      <c r="H1028" s="263">
        <v>0</v>
      </c>
      <c r="I1028" s="264">
        <f>E1028*H1028</f>
        <v>0</v>
      </c>
      <c r="J1028" s="263">
        <v>0</v>
      </c>
      <c r="K1028" s="264">
        <f>E1028*J1028</f>
        <v>0</v>
      </c>
      <c r="O1028" s="256">
        <v>2</v>
      </c>
      <c r="AA1028" s="229">
        <v>1</v>
      </c>
      <c r="AB1028" s="229">
        <v>7</v>
      </c>
      <c r="AC1028" s="229">
        <v>7</v>
      </c>
      <c r="AZ1028" s="229">
        <v>2</v>
      </c>
      <c r="BA1028" s="229">
        <f>IF(AZ1028=1,G1028,0)</f>
        <v>0</v>
      </c>
      <c r="BB1028" s="229">
        <f>IF(AZ1028=2,G1028,0)</f>
        <v>0</v>
      </c>
      <c r="BC1028" s="229">
        <f>IF(AZ1028=3,G1028,0)</f>
        <v>0</v>
      </c>
      <c r="BD1028" s="229">
        <f>IF(AZ1028=4,G1028,0)</f>
        <v>0</v>
      </c>
      <c r="BE1028" s="229">
        <f>IF(AZ1028=5,G1028,0)</f>
        <v>0</v>
      </c>
      <c r="CA1028" s="256">
        <v>1</v>
      </c>
      <c r="CB1028" s="256">
        <v>7</v>
      </c>
    </row>
    <row r="1029" spans="1:80" ht="12.75">
      <c r="A1029" s="257">
        <v>213</v>
      </c>
      <c r="B1029" s="258" t="s">
        <v>1150</v>
      </c>
      <c r="C1029" s="259" t="s">
        <v>1151</v>
      </c>
      <c r="D1029" s="260" t="s">
        <v>179</v>
      </c>
      <c r="E1029" s="261">
        <v>333.7833</v>
      </c>
      <c r="F1029" s="261">
        <v>0</v>
      </c>
      <c r="G1029" s="262">
        <f>E1029*F1029</f>
        <v>0</v>
      </c>
      <c r="H1029" s="263">
        <v>0</v>
      </c>
      <c r="I1029" s="264">
        <f>E1029*H1029</f>
        <v>0</v>
      </c>
      <c r="J1029" s="263">
        <v>0</v>
      </c>
      <c r="K1029" s="264">
        <f>E1029*J1029</f>
        <v>0</v>
      </c>
      <c r="O1029" s="256">
        <v>2</v>
      </c>
      <c r="AA1029" s="229">
        <v>1</v>
      </c>
      <c r="AB1029" s="229">
        <v>0</v>
      </c>
      <c r="AC1029" s="229">
        <v>0</v>
      </c>
      <c r="AZ1029" s="229">
        <v>2</v>
      </c>
      <c r="BA1029" s="229">
        <f>IF(AZ1029=1,G1029,0)</f>
        <v>0</v>
      </c>
      <c r="BB1029" s="229">
        <f>IF(AZ1029=2,G1029,0)</f>
        <v>0</v>
      </c>
      <c r="BC1029" s="229">
        <f>IF(AZ1029=3,G1029,0)</f>
        <v>0</v>
      </c>
      <c r="BD1029" s="229">
        <f>IF(AZ1029=4,G1029,0)</f>
        <v>0</v>
      </c>
      <c r="BE1029" s="229">
        <f>IF(AZ1029=5,G1029,0)</f>
        <v>0</v>
      </c>
      <c r="CA1029" s="256">
        <v>1</v>
      </c>
      <c r="CB1029" s="256">
        <v>0</v>
      </c>
    </row>
    <row r="1030" spans="1:15" ht="21">
      <c r="A1030" s="265"/>
      <c r="B1030" s="269"/>
      <c r="C1030" s="354" t="s">
        <v>1152</v>
      </c>
      <c r="D1030" s="355"/>
      <c r="E1030" s="270">
        <v>101.3</v>
      </c>
      <c r="F1030" s="271"/>
      <c r="G1030" s="272"/>
      <c r="H1030" s="273"/>
      <c r="I1030" s="267"/>
      <c r="J1030" s="274"/>
      <c r="K1030" s="267"/>
      <c r="M1030" s="268" t="s">
        <v>1152</v>
      </c>
      <c r="O1030" s="256"/>
    </row>
    <row r="1031" spans="1:15" ht="12.75">
      <c r="A1031" s="265"/>
      <c r="B1031" s="269"/>
      <c r="C1031" s="354" t="s">
        <v>1153</v>
      </c>
      <c r="D1031" s="355"/>
      <c r="E1031" s="270">
        <v>5.4167</v>
      </c>
      <c r="F1031" s="271"/>
      <c r="G1031" s="272"/>
      <c r="H1031" s="273"/>
      <c r="I1031" s="267"/>
      <c r="J1031" s="274"/>
      <c r="K1031" s="267"/>
      <c r="M1031" s="268" t="s">
        <v>1153</v>
      </c>
      <c r="O1031" s="256"/>
    </row>
    <row r="1032" spans="1:15" ht="12.75">
      <c r="A1032" s="265"/>
      <c r="B1032" s="269"/>
      <c r="C1032" s="354" t="s">
        <v>1154</v>
      </c>
      <c r="D1032" s="355"/>
      <c r="E1032" s="270">
        <v>102.7</v>
      </c>
      <c r="F1032" s="271"/>
      <c r="G1032" s="272"/>
      <c r="H1032" s="273"/>
      <c r="I1032" s="267"/>
      <c r="J1032" s="274"/>
      <c r="K1032" s="267"/>
      <c r="M1032" s="268" t="s">
        <v>1154</v>
      </c>
      <c r="O1032" s="256"/>
    </row>
    <row r="1033" spans="1:15" ht="12.75">
      <c r="A1033" s="265"/>
      <c r="B1033" s="269"/>
      <c r="C1033" s="354" t="s">
        <v>1155</v>
      </c>
      <c r="D1033" s="355"/>
      <c r="E1033" s="270">
        <v>124.3667</v>
      </c>
      <c r="F1033" s="271"/>
      <c r="G1033" s="272"/>
      <c r="H1033" s="273"/>
      <c r="I1033" s="267"/>
      <c r="J1033" s="274"/>
      <c r="K1033" s="267"/>
      <c r="M1033" s="268" t="s">
        <v>1155</v>
      </c>
      <c r="O1033" s="256"/>
    </row>
    <row r="1034" spans="1:80" ht="12.75">
      <c r="A1034" s="257">
        <v>214</v>
      </c>
      <c r="B1034" s="258" t="s">
        <v>1156</v>
      </c>
      <c r="C1034" s="259" t="s">
        <v>1157</v>
      </c>
      <c r="D1034" s="260" t="s">
        <v>144</v>
      </c>
      <c r="E1034" s="261">
        <v>5.022</v>
      </c>
      <c r="F1034" s="261">
        <v>0</v>
      </c>
      <c r="G1034" s="262">
        <f>E1034*F1034</f>
        <v>0</v>
      </c>
      <c r="H1034" s="263">
        <v>0.02357</v>
      </c>
      <c r="I1034" s="264">
        <f>E1034*H1034</f>
        <v>0.11836854000000001</v>
      </c>
      <c r="J1034" s="263">
        <v>0</v>
      </c>
      <c r="K1034" s="264">
        <f>E1034*J1034</f>
        <v>0</v>
      </c>
      <c r="O1034" s="256">
        <v>2</v>
      </c>
      <c r="AA1034" s="229">
        <v>1</v>
      </c>
      <c r="AB1034" s="229">
        <v>7</v>
      </c>
      <c r="AC1034" s="229">
        <v>7</v>
      </c>
      <c r="AZ1034" s="229">
        <v>2</v>
      </c>
      <c r="BA1034" s="229">
        <f>IF(AZ1034=1,G1034,0)</f>
        <v>0</v>
      </c>
      <c r="BB1034" s="229">
        <f>IF(AZ1034=2,G1034,0)</f>
        <v>0</v>
      </c>
      <c r="BC1034" s="229">
        <f>IF(AZ1034=3,G1034,0)</f>
        <v>0</v>
      </c>
      <c r="BD1034" s="229">
        <f>IF(AZ1034=4,G1034,0)</f>
        <v>0</v>
      </c>
      <c r="BE1034" s="229">
        <f>IF(AZ1034=5,G1034,0)</f>
        <v>0</v>
      </c>
      <c r="CA1034" s="256">
        <v>1</v>
      </c>
      <c r="CB1034" s="256">
        <v>7</v>
      </c>
    </row>
    <row r="1035" spans="1:15" ht="12.75">
      <c r="A1035" s="265"/>
      <c r="B1035" s="269"/>
      <c r="C1035" s="354" t="s">
        <v>1158</v>
      </c>
      <c r="D1035" s="355"/>
      <c r="E1035" s="270">
        <v>5.022</v>
      </c>
      <c r="F1035" s="271"/>
      <c r="G1035" s="272"/>
      <c r="H1035" s="273"/>
      <c r="I1035" s="267"/>
      <c r="J1035" s="274"/>
      <c r="K1035" s="267"/>
      <c r="M1035" s="268" t="s">
        <v>1158</v>
      </c>
      <c r="O1035" s="256"/>
    </row>
    <row r="1036" spans="1:80" ht="20.4">
      <c r="A1036" s="257">
        <v>215</v>
      </c>
      <c r="B1036" s="258" t="s">
        <v>1159</v>
      </c>
      <c r="C1036" s="259" t="s">
        <v>1160</v>
      </c>
      <c r="D1036" s="260" t="s">
        <v>137</v>
      </c>
      <c r="E1036" s="261">
        <v>14.205</v>
      </c>
      <c r="F1036" s="261">
        <v>0</v>
      </c>
      <c r="G1036" s="262">
        <f>E1036*F1036</f>
        <v>0</v>
      </c>
      <c r="H1036" s="263">
        <v>0.01442</v>
      </c>
      <c r="I1036" s="264">
        <f>E1036*H1036</f>
        <v>0.20483610000000002</v>
      </c>
      <c r="J1036" s="263">
        <v>0</v>
      </c>
      <c r="K1036" s="264">
        <f>E1036*J1036</f>
        <v>0</v>
      </c>
      <c r="O1036" s="256">
        <v>2</v>
      </c>
      <c r="AA1036" s="229">
        <v>1</v>
      </c>
      <c r="AB1036" s="229">
        <v>7</v>
      </c>
      <c r="AC1036" s="229">
        <v>7</v>
      </c>
      <c r="AZ1036" s="229">
        <v>2</v>
      </c>
      <c r="BA1036" s="229">
        <f>IF(AZ1036=1,G1036,0)</f>
        <v>0</v>
      </c>
      <c r="BB1036" s="229">
        <f>IF(AZ1036=2,G1036,0)</f>
        <v>0</v>
      </c>
      <c r="BC1036" s="229">
        <f>IF(AZ1036=3,G1036,0)</f>
        <v>0</v>
      </c>
      <c r="BD1036" s="229">
        <f>IF(AZ1036=4,G1036,0)</f>
        <v>0</v>
      </c>
      <c r="BE1036" s="229">
        <f>IF(AZ1036=5,G1036,0)</f>
        <v>0</v>
      </c>
      <c r="CA1036" s="256">
        <v>1</v>
      </c>
      <c r="CB1036" s="256">
        <v>7</v>
      </c>
    </row>
    <row r="1037" spans="1:15" ht="12.75">
      <c r="A1037" s="265"/>
      <c r="B1037" s="269"/>
      <c r="C1037" s="354" t="s">
        <v>1161</v>
      </c>
      <c r="D1037" s="355"/>
      <c r="E1037" s="270">
        <v>13.68</v>
      </c>
      <c r="F1037" s="271"/>
      <c r="G1037" s="272"/>
      <c r="H1037" s="273"/>
      <c r="I1037" s="267"/>
      <c r="J1037" s="274"/>
      <c r="K1037" s="267"/>
      <c r="M1037" s="268" t="s">
        <v>1161</v>
      </c>
      <c r="O1037" s="256"/>
    </row>
    <row r="1038" spans="1:15" ht="12.75">
      <c r="A1038" s="265"/>
      <c r="B1038" s="269"/>
      <c r="C1038" s="354" t="s">
        <v>1162</v>
      </c>
      <c r="D1038" s="355"/>
      <c r="E1038" s="270">
        <v>0.525</v>
      </c>
      <c r="F1038" s="271"/>
      <c r="G1038" s="272"/>
      <c r="H1038" s="273"/>
      <c r="I1038" s="267"/>
      <c r="J1038" s="274"/>
      <c r="K1038" s="267"/>
      <c r="M1038" s="268" t="s">
        <v>1162</v>
      </c>
      <c r="O1038" s="256"/>
    </row>
    <row r="1039" spans="1:80" ht="12.75">
      <c r="A1039" s="257">
        <v>216</v>
      </c>
      <c r="B1039" s="258" t="s">
        <v>1163</v>
      </c>
      <c r="C1039" s="259" t="s">
        <v>1164</v>
      </c>
      <c r="D1039" s="260" t="s">
        <v>144</v>
      </c>
      <c r="E1039" s="261">
        <v>0.4797</v>
      </c>
      <c r="F1039" s="261">
        <v>0</v>
      </c>
      <c r="G1039" s="262">
        <f>E1039*F1039</f>
        <v>0</v>
      </c>
      <c r="H1039" s="263">
        <v>0.00311</v>
      </c>
      <c r="I1039" s="264">
        <f>E1039*H1039</f>
        <v>0.001491867</v>
      </c>
      <c r="J1039" s="263">
        <v>0</v>
      </c>
      <c r="K1039" s="264">
        <f>E1039*J1039</f>
        <v>0</v>
      </c>
      <c r="O1039" s="256">
        <v>2</v>
      </c>
      <c r="AA1039" s="229">
        <v>1</v>
      </c>
      <c r="AB1039" s="229">
        <v>7</v>
      </c>
      <c r="AC1039" s="229">
        <v>7</v>
      </c>
      <c r="AZ1039" s="229">
        <v>2</v>
      </c>
      <c r="BA1039" s="229">
        <f>IF(AZ1039=1,G1039,0)</f>
        <v>0</v>
      </c>
      <c r="BB1039" s="229">
        <f>IF(AZ1039=2,G1039,0)</f>
        <v>0</v>
      </c>
      <c r="BC1039" s="229">
        <f>IF(AZ1039=3,G1039,0)</f>
        <v>0</v>
      </c>
      <c r="BD1039" s="229">
        <f>IF(AZ1039=4,G1039,0)</f>
        <v>0</v>
      </c>
      <c r="BE1039" s="229">
        <f>IF(AZ1039=5,G1039,0)</f>
        <v>0</v>
      </c>
      <c r="CA1039" s="256">
        <v>1</v>
      </c>
      <c r="CB1039" s="256">
        <v>7</v>
      </c>
    </row>
    <row r="1040" spans="1:15" ht="12.75">
      <c r="A1040" s="265"/>
      <c r="B1040" s="269"/>
      <c r="C1040" s="354" t="s">
        <v>1165</v>
      </c>
      <c r="D1040" s="355"/>
      <c r="E1040" s="270">
        <v>0.3751</v>
      </c>
      <c r="F1040" s="271"/>
      <c r="G1040" s="272"/>
      <c r="H1040" s="273"/>
      <c r="I1040" s="267"/>
      <c r="J1040" s="274"/>
      <c r="K1040" s="267"/>
      <c r="M1040" s="268" t="s">
        <v>1165</v>
      </c>
      <c r="O1040" s="256"/>
    </row>
    <row r="1041" spans="1:15" ht="12.75">
      <c r="A1041" s="265"/>
      <c r="B1041" s="269"/>
      <c r="C1041" s="354" t="s">
        <v>1166</v>
      </c>
      <c r="D1041" s="355"/>
      <c r="E1041" s="270">
        <v>0.1045</v>
      </c>
      <c r="F1041" s="271"/>
      <c r="G1041" s="272"/>
      <c r="H1041" s="273"/>
      <c r="I1041" s="267"/>
      <c r="J1041" s="274"/>
      <c r="K1041" s="267"/>
      <c r="M1041" s="268" t="s">
        <v>1166</v>
      </c>
      <c r="O1041" s="256"/>
    </row>
    <row r="1042" spans="1:80" ht="12.75">
      <c r="A1042" s="257">
        <v>217</v>
      </c>
      <c r="B1042" s="258" t="s">
        <v>1167</v>
      </c>
      <c r="C1042" s="259" t="s">
        <v>1168</v>
      </c>
      <c r="D1042" s="260" t="s">
        <v>137</v>
      </c>
      <c r="E1042" s="261">
        <v>288.1136</v>
      </c>
      <c r="F1042" s="261">
        <v>0</v>
      </c>
      <c r="G1042" s="262">
        <f>E1042*F1042</f>
        <v>0</v>
      </c>
      <c r="H1042" s="263">
        <v>6E-05</v>
      </c>
      <c r="I1042" s="264">
        <f>E1042*H1042</f>
        <v>0.017286816</v>
      </c>
      <c r="J1042" s="263">
        <v>0</v>
      </c>
      <c r="K1042" s="264">
        <f>E1042*J1042</f>
        <v>0</v>
      </c>
      <c r="O1042" s="256">
        <v>2</v>
      </c>
      <c r="AA1042" s="229">
        <v>1</v>
      </c>
      <c r="AB1042" s="229">
        <v>7</v>
      </c>
      <c r="AC1042" s="229">
        <v>7</v>
      </c>
      <c r="AZ1042" s="229">
        <v>2</v>
      </c>
      <c r="BA1042" s="229">
        <f>IF(AZ1042=1,G1042,0)</f>
        <v>0</v>
      </c>
      <c r="BB1042" s="229">
        <f>IF(AZ1042=2,G1042,0)</f>
        <v>0</v>
      </c>
      <c r="BC1042" s="229">
        <f>IF(AZ1042=3,G1042,0)</f>
        <v>0</v>
      </c>
      <c r="BD1042" s="229">
        <f>IF(AZ1042=4,G1042,0)</f>
        <v>0</v>
      </c>
      <c r="BE1042" s="229">
        <f>IF(AZ1042=5,G1042,0)</f>
        <v>0</v>
      </c>
      <c r="CA1042" s="256">
        <v>1</v>
      </c>
      <c r="CB1042" s="256">
        <v>7</v>
      </c>
    </row>
    <row r="1043" spans="1:15" ht="12.75">
      <c r="A1043" s="265"/>
      <c r="B1043" s="269"/>
      <c r="C1043" s="354" t="s">
        <v>1169</v>
      </c>
      <c r="D1043" s="355"/>
      <c r="E1043" s="270">
        <v>19.008</v>
      </c>
      <c r="F1043" s="271"/>
      <c r="G1043" s="272"/>
      <c r="H1043" s="273"/>
      <c r="I1043" s="267"/>
      <c r="J1043" s="274"/>
      <c r="K1043" s="267"/>
      <c r="M1043" s="268" t="s">
        <v>1169</v>
      </c>
      <c r="O1043" s="256"/>
    </row>
    <row r="1044" spans="1:15" ht="12.75">
      <c r="A1044" s="265"/>
      <c r="B1044" s="269"/>
      <c r="C1044" s="354" t="s">
        <v>1170</v>
      </c>
      <c r="D1044" s="355"/>
      <c r="E1044" s="270">
        <v>1.881</v>
      </c>
      <c r="F1044" s="271"/>
      <c r="G1044" s="272"/>
      <c r="H1044" s="273"/>
      <c r="I1044" s="267"/>
      <c r="J1044" s="274"/>
      <c r="K1044" s="267"/>
      <c r="M1044" s="268" t="s">
        <v>1170</v>
      </c>
      <c r="O1044" s="256"/>
    </row>
    <row r="1045" spans="1:15" ht="12.75">
      <c r="A1045" s="265"/>
      <c r="B1045" s="269"/>
      <c r="C1045" s="354" t="s">
        <v>1171</v>
      </c>
      <c r="D1045" s="355"/>
      <c r="E1045" s="270">
        <v>11.154</v>
      </c>
      <c r="F1045" s="271"/>
      <c r="G1045" s="272"/>
      <c r="H1045" s="273"/>
      <c r="I1045" s="267"/>
      <c r="J1045" s="274"/>
      <c r="K1045" s="267"/>
      <c r="M1045" s="268" t="s">
        <v>1171</v>
      </c>
      <c r="O1045" s="256"/>
    </row>
    <row r="1046" spans="1:15" ht="12.75">
      <c r="A1046" s="265"/>
      <c r="B1046" s="269"/>
      <c r="C1046" s="354" t="s">
        <v>1172</v>
      </c>
      <c r="D1046" s="355"/>
      <c r="E1046" s="270">
        <v>8.866</v>
      </c>
      <c r="F1046" s="271"/>
      <c r="G1046" s="272"/>
      <c r="H1046" s="273"/>
      <c r="I1046" s="267"/>
      <c r="J1046" s="274"/>
      <c r="K1046" s="267"/>
      <c r="M1046" s="268" t="s">
        <v>1172</v>
      </c>
      <c r="O1046" s="256"/>
    </row>
    <row r="1047" spans="1:15" ht="12.75">
      <c r="A1047" s="265"/>
      <c r="B1047" s="269"/>
      <c r="C1047" s="354" t="s">
        <v>1173</v>
      </c>
      <c r="D1047" s="355"/>
      <c r="E1047" s="270">
        <v>5.544</v>
      </c>
      <c r="F1047" s="271"/>
      <c r="G1047" s="272"/>
      <c r="H1047" s="273"/>
      <c r="I1047" s="267"/>
      <c r="J1047" s="274"/>
      <c r="K1047" s="267"/>
      <c r="M1047" s="268" t="s">
        <v>1173</v>
      </c>
      <c r="O1047" s="256"/>
    </row>
    <row r="1048" spans="1:15" ht="12.75">
      <c r="A1048" s="265"/>
      <c r="B1048" s="269"/>
      <c r="C1048" s="354" t="s">
        <v>1174</v>
      </c>
      <c r="D1048" s="355"/>
      <c r="E1048" s="270">
        <v>15.51</v>
      </c>
      <c r="F1048" s="271"/>
      <c r="G1048" s="272"/>
      <c r="H1048" s="273"/>
      <c r="I1048" s="267"/>
      <c r="J1048" s="274"/>
      <c r="K1048" s="267"/>
      <c r="M1048" s="268" t="s">
        <v>1174</v>
      </c>
      <c r="O1048" s="256"/>
    </row>
    <row r="1049" spans="1:15" ht="12.75">
      <c r="A1049" s="265"/>
      <c r="B1049" s="269"/>
      <c r="C1049" s="354" t="s">
        <v>1175</v>
      </c>
      <c r="D1049" s="355"/>
      <c r="E1049" s="270">
        <v>10.472</v>
      </c>
      <c r="F1049" s="271"/>
      <c r="G1049" s="272"/>
      <c r="H1049" s="273"/>
      <c r="I1049" s="267"/>
      <c r="J1049" s="274"/>
      <c r="K1049" s="267"/>
      <c r="M1049" s="268" t="s">
        <v>1175</v>
      </c>
      <c r="O1049" s="256"/>
    </row>
    <row r="1050" spans="1:15" ht="12.75">
      <c r="A1050" s="265"/>
      <c r="B1050" s="269"/>
      <c r="C1050" s="354" t="s">
        <v>1176</v>
      </c>
      <c r="D1050" s="355"/>
      <c r="E1050" s="270">
        <v>48.048</v>
      </c>
      <c r="F1050" s="271"/>
      <c r="G1050" s="272"/>
      <c r="H1050" s="273"/>
      <c r="I1050" s="267"/>
      <c r="J1050" s="274"/>
      <c r="K1050" s="267"/>
      <c r="M1050" s="268" t="s">
        <v>1176</v>
      </c>
      <c r="O1050" s="256"/>
    </row>
    <row r="1051" spans="1:15" ht="12.75">
      <c r="A1051" s="265"/>
      <c r="B1051" s="269"/>
      <c r="C1051" s="354" t="s">
        <v>1177</v>
      </c>
      <c r="D1051" s="355"/>
      <c r="E1051" s="270">
        <v>51.3333</v>
      </c>
      <c r="F1051" s="271"/>
      <c r="G1051" s="272"/>
      <c r="H1051" s="273"/>
      <c r="I1051" s="267"/>
      <c r="J1051" s="274"/>
      <c r="K1051" s="267"/>
      <c r="M1051" s="268" t="s">
        <v>1177</v>
      </c>
      <c r="O1051" s="256"/>
    </row>
    <row r="1052" spans="1:15" ht="12.75">
      <c r="A1052" s="265"/>
      <c r="B1052" s="269"/>
      <c r="C1052" s="354" t="s">
        <v>1178</v>
      </c>
      <c r="D1052" s="355"/>
      <c r="E1052" s="270">
        <v>15.4</v>
      </c>
      <c r="F1052" s="271"/>
      <c r="G1052" s="272"/>
      <c r="H1052" s="273"/>
      <c r="I1052" s="267"/>
      <c r="J1052" s="274"/>
      <c r="K1052" s="267"/>
      <c r="M1052" s="268" t="s">
        <v>1178</v>
      </c>
      <c r="O1052" s="256"/>
    </row>
    <row r="1053" spans="1:15" ht="12.75">
      <c r="A1053" s="265"/>
      <c r="B1053" s="269"/>
      <c r="C1053" s="354" t="s">
        <v>1179</v>
      </c>
      <c r="D1053" s="355"/>
      <c r="E1053" s="270">
        <v>6.3888</v>
      </c>
      <c r="F1053" s="271"/>
      <c r="G1053" s="272"/>
      <c r="H1053" s="273"/>
      <c r="I1053" s="267"/>
      <c r="J1053" s="274"/>
      <c r="K1053" s="267"/>
      <c r="M1053" s="268" t="s">
        <v>1179</v>
      </c>
      <c r="O1053" s="256"/>
    </row>
    <row r="1054" spans="1:15" ht="12.75">
      <c r="A1054" s="265"/>
      <c r="B1054" s="269"/>
      <c r="C1054" s="354" t="s">
        <v>1180</v>
      </c>
      <c r="D1054" s="355"/>
      <c r="E1054" s="270">
        <v>28.42</v>
      </c>
      <c r="F1054" s="271"/>
      <c r="G1054" s="272"/>
      <c r="H1054" s="273"/>
      <c r="I1054" s="267"/>
      <c r="J1054" s="274"/>
      <c r="K1054" s="267"/>
      <c r="M1054" s="268" t="s">
        <v>1180</v>
      </c>
      <c r="O1054" s="256"/>
    </row>
    <row r="1055" spans="1:15" ht="12.75">
      <c r="A1055" s="265"/>
      <c r="B1055" s="269"/>
      <c r="C1055" s="354" t="s">
        <v>1181</v>
      </c>
      <c r="D1055" s="355"/>
      <c r="E1055" s="270">
        <v>66.0884</v>
      </c>
      <c r="F1055" s="271"/>
      <c r="G1055" s="272"/>
      <c r="H1055" s="273"/>
      <c r="I1055" s="267"/>
      <c r="J1055" s="274"/>
      <c r="K1055" s="267"/>
      <c r="M1055" s="268" t="s">
        <v>1181</v>
      </c>
      <c r="O1055" s="256"/>
    </row>
    <row r="1056" spans="1:80" ht="12.75">
      <c r="A1056" s="257">
        <v>218</v>
      </c>
      <c r="B1056" s="258" t="s">
        <v>1182</v>
      </c>
      <c r="C1056" s="259" t="s">
        <v>1183</v>
      </c>
      <c r="D1056" s="260" t="s">
        <v>179</v>
      </c>
      <c r="E1056" s="261">
        <v>17.6</v>
      </c>
      <c r="F1056" s="261">
        <v>0</v>
      </c>
      <c r="G1056" s="262">
        <f>E1056*F1056</f>
        <v>0</v>
      </c>
      <c r="H1056" s="263">
        <v>0.00028</v>
      </c>
      <c r="I1056" s="264">
        <f>E1056*H1056</f>
        <v>0.004928</v>
      </c>
      <c r="J1056" s="263">
        <v>0</v>
      </c>
      <c r="K1056" s="264">
        <f>E1056*J1056</f>
        <v>0</v>
      </c>
      <c r="O1056" s="256">
        <v>2</v>
      </c>
      <c r="AA1056" s="229">
        <v>1</v>
      </c>
      <c r="AB1056" s="229">
        <v>7</v>
      </c>
      <c r="AC1056" s="229">
        <v>7</v>
      </c>
      <c r="AZ1056" s="229">
        <v>2</v>
      </c>
      <c r="BA1056" s="229">
        <f>IF(AZ1056=1,G1056,0)</f>
        <v>0</v>
      </c>
      <c r="BB1056" s="229">
        <f>IF(AZ1056=2,G1056,0)</f>
        <v>0</v>
      </c>
      <c r="BC1056" s="229">
        <f>IF(AZ1056=3,G1056,0)</f>
        <v>0</v>
      </c>
      <c r="BD1056" s="229">
        <f>IF(AZ1056=4,G1056,0)</f>
        <v>0</v>
      </c>
      <c r="BE1056" s="229">
        <f>IF(AZ1056=5,G1056,0)</f>
        <v>0</v>
      </c>
      <c r="CA1056" s="256">
        <v>1</v>
      </c>
      <c r="CB1056" s="256">
        <v>7</v>
      </c>
    </row>
    <row r="1057" spans="1:15" ht="12.75">
      <c r="A1057" s="265"/>
      <c r="B1057" s="269"/>
      <c r="C1057" s="354" t="s">
        <v>1184</v>
      </c>
      <c r="D1057" s="355"/>
      <c r="E1057" s="270">
        <v>17.6</v>
      </c>
      <c r="F1057" s="271"/>
      <c r="G1057" s="272"/>
      <c r="H1057" s="273"/>
      <c r="I1057" s="267"/>
      <c r="J1057" s="274"/>
      <c r="K1057" s="267"/>
      <c r="M1057" s="268" t="s">
        <v>1184</v>
      </c>
      <c r="O1057" s="256"/>
    </row>
    <row r="1058" spans="1:80" ht="12.75">
      <c r="A1058" s="257">
        <v>219</v>
      </c>
      <c r="B1058" s="258" t="s">
        <v>1185</v>
      </c>
      <c r="C1058" s="259" t="s">
        <v>1186</v>
      </c>
      <c r="D1058" s="260" t="s">
        <v>195</v>
      </c>
      <c r="E1058" s="261">
        <v>40</v>
      </c>
      <c r="F1058" s="261">
        <v>0</v>
      </c>
      <c r="G1058" s="262">
        <f>E1058*F1058</f>
        <v>0</v>
      </c>
      <c r="H1058" s="263">
        <v>0</v>
      </c>
      <c r="I1058" s="264">
        <f>E1058*H1058</f>
        <v>0</v>
      </c>
      <c r="J1058" s="263"/>
      <c r="K1058" s="264">
        <f>E1058*J1058</f>
        <v>0</v>
      </c>
      <c r="O1058" s="256">
        <v>2</v>
      </c>
      <c r="AA1058" s="229">
        <v>3</v>
      </c>
      <c r="AB1058" s="229">
        <v>1</v>
      </c>
      <c r="AC1058" s="229">
        <v>31110714</v>
      </c>
      <c r="AZ1058" s="229">
        <v>2</v>
      </c>
      <c r="BA1058" s="229">
        <f>IF(AZ1058=1,G1058,0)</f>
        <v>0</v>
      </c>
      <c r="BB1058" s="229">
        <f>IF(AZ1058=2,G1058,0)</f>
        <v>0</v>
      </c>
      <c r="BC1058" s="229">
        <f>IF(AZ1058=3,G1058,0)</f>
        <v>0</v>
      </c>
      <c r="BD1058" s="229">
        <f>IF(AZ1058=4,G1058,0)</f>
        <v>0</v>
      </c>
      <c r="BE1058" s="229">
        <f>IF(AZ1058=5,G1058,0)</f>
        <v>0</v>
      </c>
      <c r="CA1058" s="256">
        <v>3</v>
      </c>
      <c r="CB1058" s="256">
        <v>1</v>
      </c>
    </row>
    <row r="1059" spans="1:15" ht="12.75">
      <c r="A1059" s="265"/>
      <c r="B1059" s="269"/>
      <c r="C1059" s="354" t="s">
        <v>1187</v>
      </c>
      <c r="D1059" s="355"/>
      <c r="E1059" s="270">
        <v>38</v>
      </c>
      <c r="F1059" s="271"/>
      <c r="G1059" s="272"/>
      <c r="H1059" s="273"/>
      <c r="I1059" s="267"/>
      <c r="J1059" s="274"/>
      <c r="K1059" s="267"/>
      <c r="M1059" s="268" t="s">
        <v>1187</v>
      </c>
      <c r="O1059" s="256"/>
    </row>
    <row r="1060" spans="1:15" ht="12.75">
      <c r="A1060" s="265"/>
      <c r="B1060" s="269"/>
      <c r="C1060" s="354" t="s">
        <v>1188</v>
      </c>
      <c r="D1060" s="355"/>
      <c r="E1060" s="270">
        <v>2</v>
      </c>
      <c r="F1060" s="271"/>
      <c r="G1060" s="272"/>
      <c r="H1060" s="273"/>
      <c r="I1060" s="267"/>
      <c r="J1060" s="274"/>
      <c r="K1060" s="267"/>
      <c r="M1060" s="268" t="s">
        <v>1188</v>
      </c>
      <c r="O1060" s="256"/>
    </row>
    <row r="1061" spans="1:80" ht="12.75">
      <c r="A1061" s="257">
        <v>220</v>
      </c>
      <c r="B1061" s="258" t="s">
        <v>1189</v>
      </c>
      <c r="C1061" s="259" t="s">
        <v>1190</v>
      </c>
      <c r="D1061" s="260" t="s">
        <v>195</v>
      </c>
      <c r="E1061" s="261">
        <v>11</v>
      </c>
      <c r="F1061" s="261">
        <v>0</v>
      </c>
      <c r="G1061" s="262">
        <f>E1061*F1061</f>
        <v>0</v>
      </c>
      <c r="H1061" s="263">
        <v>0</v>
      </c>
      <c r="I1061" s="264">
        <f>E1061*H1061</f>
        <v>0</v>
      </c>
      <c r="J1061" s="263"/>
      <c r="K1061" s="264">
        <f>E1061*J1061</f>
        <v>0</v>
      </c>
      <c r="O1061" s="256">
        <v>2</v>
      </c>
      <c r="AA1061" s="229">
        <v>3</v>
      </c>
      <c r="AB1061" s="229">
        <v>7</v>
      </c>
      <c r="AC1061" s="229">
        <v>31110715</v>
      </c>
      <c r="AZ1061" s="229">
        <v>2</v>
      </c>
      <c r="BA1061" s="229">
        <f>IF(AZ1061=1,G1061,0)</f>
        <v>0</v>
      </c>
      <c r="BB1061" s="229">
        <f>IF(AZ1061=2,G1061,0)</f>
        <v>0</v>
      </c>
      <c r="BC1061" s="229">
        <f>IF(AZ1061=3,G1061,0)</f>
        <v>0</v>
      </c>
      <c r="BD1061" s="229">
        <f>IF(AZ1061=4,G1061,0)</f>
        <v>0</v>
      </c>
      <c r="BE1061" s="229">
        <f>IF(AZ1061=5,G1061,0)</f>
        <v>0</v>
      </c>
      <c r="CA1061" s="256">
        <v>3</v>
      </c>
      <c r="CB1061" s="256">
        <v>7</v>
      </c>
    </row>
    <row r="1062" spans="1:15" ht="12.75">
      <c r="A1062" s="265"/>
      <c r="B1062" s="269"/>
      <c r="C1062" s="354" t="s">
        <v>1123</v>
      </c>
      <c r="D1062" s="355"/>
      <c r="E1062" s="270">
        <v>11</v>
      </c>
      <c r="F1062" s="271"/>
      <c r="G1062" s="272"/>
      <c r="H1062" s="273"/>
      <c r="I1062" s="267"/>
      <c r="J1062" s="274"/>
      <c r="K1062" s="267"/>
      <c r="M1062" s="268" t="s">
        <v>1123</v>
      </c>
      <c r="O1062" s="256"/>
    </row>
    <row r="1063" spans="1:80" ht="12.75">
      <c r="A1063" s="257">
        <v>221</v>
      </c>
      <c r="B1063" s="258" t="s">
        <v>1191</v>
      </c>
      <c r="C1063" s="259" t="s">
        <v>1192</v>
      </c>
      <c r="D1063" s="260" t="s">
        <v>1193</v>
      </c>
      <c r="E1063" s="261">
        <v>0.051</v>
      </c>
      <c r="F1063" s="261">
        <v>0</v>
      </c>
      <c r="G1063" s="262">
        <f>E1063*F1063</f>
        <v>0</v>
      </c>
      <c r="H1063" s="263">
        <v>0.0451</v>
      </c>
      <c r="I1063" s="264">
        <f>E1063*H1063</f>
        <v>0.0023001</v>
      </c>
      <c r="J1063" s="263"/>
      <c r="K1063" s="264">
        <f>E1063*J1063</f>
        <v>0</v>
      </c>
      <c r="O1063" s="256">
        <v>2</v>
      </c>
      <c r="AA1063" s="229">
        <v>3</v>
      </c>
      <c r="AB1063" s="229">
        <v>7</v>
      </c>
      <c r="AC1063" s="229">
        <v>31121218</v>
      </c>
      <c r="AZ1063" s="229">
        <v>2</v>
      </c>
      <c r="BA1063" s="229">
        <f>IF(AZ1063=1,G1063,0)</f>
        <v>0</v>
      </c>
      <c r="BB1063" s="229">
        <f>IF(AZ1063=2,G1063,0)</f>
        <v>0</v>
      </c>
      <c r="BC1063" s="229">
        <f>IF(AZ1063=3,G1063,0)</f>
        <v>0</v>
      </c>
      <c r="BD1063" s="229">
        <f>IF(AZ1063=4,G1063,0)</f>
        <v>0</v>
      </c>
      <c r="BE1063" s="229">
        <f>IF(AZ1063=5,G1063,0)</f>
        <v>0</v>
      </c>
      <c r="CA1063" s="256">
        <v>3</v>
      </c>
      <c r="CB1063" s="256">
        <v>7</v>
      </c>
    </row>
    <row r="1064" spans="1:15" ht="12.75">
      <c r="A1064" s="265"/>
      <c r="B1064" s="269"/>
      <c r="C1064" s="354" t="s">
        <v>1194</v>
      </c>
      <c r="D1064" s="355"/>
      <c r="E1064" s="270">
        <v>0.011</v>
      </c>
      <c r="F1064" s="271"/>
      <c r="G1064" s="272"/>
      <c r="H1064" s="273"/>
      <c r="I1064" s="267"/>
      <c r="J1064" s="274"/>
      <c r="K1064" s="267"/>
      <c r="M1064" s="268" t="s">
        <v>1194</v>
      </c>
      <c r="O1064" s="256"/>
    </row>
    <row r="1065" spans="1:15" ht="12.75">
      <c r="A1065" s="265"/>
      <c r="B1065" s="269"/>
      <c r="C1065" s="354" t="s">
        <v>1195</v>
      </c>
      <c r="D1065" s="355"/>
      <c r="E1065" s="270">
        <v>0.038</v>
      </c>
      <c r="F1065" s="271"/>
      <c r="G1065" s="272"/>
      <c r="H1065" s="273"/>
      <c r="I1065" s="267"/>
      <c r="J1065" s="274"/>
      <c r="K1065" s="267"/>
      <c r="M1065" s="268" t="s">
        <v>1195</v>
      </c>
      <c r="O1065" s="256"/>
    </row>
    <row r="1066" spans="1:15" ht="12.75">
      <c r="A1066" s="265"/>
      <c r="B1066" s="269"/>
      <c r="C1066" s="354" t="s">
        <v>1196</v>
      </c>
      <c r="D1066" s="355"/>
      <c r="E1066" s="270">
        <v>0.002</v>
      </c>
      <c r="F1066" s="271"/>
      <c r="G1066" s="272"/>
      <c r="H1066" s="273"/>
      <c r="I1066" s="267"/>
      <c r="J1066" s="274"/>
      <c r="K1066" s="267"/>
      <c r="M1066" s="268" t="s">
        <v>1196</v>
      </c>
      <c r="O1066" s="256"/>
    </row>
    <row r="1067" spans="1:80" ht="12.75">
      <c r="A1067" s="257">
        <v>222</v>
      </c>
      <c r="B1067" s="258" t="s">
        <v>1197</v>
      </c>
      <c r="C1067" s="259" t="s">
        <v>1198</v>
      </c>
      <c r="D1067" s="260" t="s">
        <v>179</v>
      </c>
      <c r="E1067" s="261">
        <v>11.5</v>
      </c>
      <c r="F1067" s="261">
        <v>0</v>
      </c>
      <c r="G1067" s="262">
        <f>E1067*F1067</f>
        <v>0</v>
      </c>
      <c r="H1067" s="263">
        <v>0.00072</v>
      </c>
      <c r="I1067" s="264">
        <f>E1067*H1067</f>
        <v>0.008280000000000001</v>
      </c>
      <c r="J1067" s="263"/>
      <c r="K1067" s="264">
        <f>E1067*J1067</f>
        <v>0</v>
      </c>
      <c r="O1067" s="256">
        <v>2</v>
      </c>
      <c r="AA1067" s="229">
        <v>3</v>
      </c>
      <c r="AB1067" s="229">
        <v>7</v>
      </c>
      <c r="AC1067" s="229">
        <v>31179127</v>
      </c>
      <c r="AZ1067" s="229">
        <v>2</v>
      </c>
      <c r="BA1067" s="229">
        <f>IF(AZ1067=1,G1067,0)</f>
        <v>0</v>
      </c>
      <c r="BB1067" s="229">
        <f>IF(AZ1067=2,G1067,0)</f>
        <v>0</v>
      </c>
      <c r="BC1067" s="229">
        <f>IF(AZ1067=3,G1067,0)</f>
        <v>0</v>
      </c>
      <c r="BD1067" s="229">
        <f>IF(AZ1067=4,G1067,0)</f>
        <v>0</v>
      </c>
      <c r="BE1067" s="229">
        <f>IF(AZ1067=5,G1067,0)</f>
        <v>0</v>
      </c>
      <c r="CA1067" s="256">
        <v>3</v>
      </c>
      <c r="CB1067" s="256">
        <v>7</v>
      </c>
    </row>
    <row r="1068" spans="1:15" ht="12.75">
      <c r="A1068" s="265"/>
      <c r="B1068" s="269"/>
      <c r="C1068" s="354" t="s">
        <v>1199</v>
      </c>
      <c r="D1068" s="355"/>
      <c r="E1068" s="270">
        <v>9.5</v>
      </c>
      <c r="F1068" s="271"/>
      <c r="G1068" s="272"/>
      <c r="H1068" s="273"/>
      <c r="I1068" s="267"/>
      <c r="J1068" s="274"/>
      <c r="K1068" s="267"/>
      <c r="M1068" s="268" t="s">
        <v>1199</v>
      </c>
      <c r="O1068" s="256"/>
    </row>
    <row r="1069" spans="1:15" ht="12.75">
      <c r="A1069" s="265"/>
      <c r="B1069" s="269"/>
      <c r="C1069" s="354" t="s">
        <v>1188</v>
      </c>
      <c r="D1069" s="355"/>
      <c r="E1069" s="270">
        <v>2</v>
      </c>
      <c r="F1069" s="271"/>
      <c r="G1069" s="272"/>
      <c r="H1069" s="273"/>
      <c r="I1069" s="267"/>
      <c r="J1069" s="274"/>
      <c r="K1069" s="267"/>
      <c r="M1069" s="268" t="s">
        <v>1188</v>
      </c>
      <c r="O1069" s="256"/>
    </row>
    <row r="1070" spans="1:80" ht="12.75">
      <c r="A1070" s="257">
        <v>223</v>
      </c>
      <c r="B1070" s="258" t="s">
        <v>1200</v>
      </c>
      <c r="C1070" s="259" t="s">
        <v>1201</v>
      </c>
      <c r="D1070" s="260" t="s">
        <v>179</v>
      </c>
      <c r="E1070" s="261">
        <v>11</v>
      </c>
      <c r="F1070" s="261">
        <v>0</v>
      </c>
      <c r="G1070" s="262">
        <f>E1070*F1070</f>
        <v>0</v>
      </c>
      <c r="H1070" s="263">
        <v>0.00097</v>
      </c>
      <c r="I1070" s="264">
        <f>E1070*H1070</f>
        <v>0.01067</v>
      </c>
      <c r="J1070" s="263"/>
      <c r="K1070" s="264">
        <f>E1070*J1070</f>
        <v>0</v>
      </c>
      <c r="O1070" s="256">
        <v>2</v>
      </c>
      <c r="AA1070" s="229">
        <v>3</v>
      </c>
      <c r="AB1070" s="229">
        <v>7</v>
      </c>
      <c r="AC1070" s="229">
        <v>31179128</v>
      </c>
      <c r="AZ1070" s="229">
        <v>2</v>
      </c>
      <c r="BA1070" s="229">
        <f>IF(AZ1070=1,G1070,0)</f>
        <v>0</v>
      </c>
      <c r="BB1070" s="229">
        <f>IF(AZ1070=2,G1070,0)</f>
        <v>0</v>
      </c>
      <c r="BC1070" s="229">
        <f>IF(AZ1070=3,G1070,0)</f>
        <v>0</v>
      </c>
      <c r="BD1070" s="229">
        <f>IF(AZ1070=4,G1070,0)</f>
        <v>0</v>
      </c>
      <c r="BE1070" s="229">
        <f>IF(AZ1070=5,G1070,0)</f>
        <v>0</v>
      </c>
      <c r="CA1070" s="256">
        <v>3</v>
      </c>
      <c r="CB1070" s="256">
        <v>7</v>
      </c>
    </row>
    <row r="1071" spans="1:15" ht="12.75">
      <c r="A1071" s="265"/>
      <c r="B1071" s="269"/>
      <c r="C1071" s="354" t="s">
        <v>1123</v>
      </c>
      <c r="D1071" s="355"/>
      <c r="E1071" s="270">
        <v>11</v>
      </c>
      <c r="F1071" s="271"/>
      <c r="G1071" s="272"/>
      <c r="H1071" s="273"/>
      <c r="I1071" s="267"/>
      <c r="J1071" s="274"/>
      <c r="K1071" s="267"/>
      <c r="M1071" s="268" t="s">
        <v>1123</v>
      </c>
      <c r="O1071" s="256"/>
    </row>
    <row r="1072" spans="1:80" ht="12.75">
      <c r="A1072" s="257">
        <v>224</v>
      </c>
      <c r="B1072" s="258" t="s">
        <v>1202</v>
      </c>
      <c r="C1072" s="259" t="s">
        <v>1203</v>
      </c>
      <c r="D1072" s="260" t="s">
        <v>144</v>
      </c>
      <c r="E1072" s="261">
        <v>0.1045</v>
      </c>
      <c r="F1072" s="261">
        <v>0</v>
      </c>
      <c r="G1072" s="262">
        <f>E1072*F1072</f>
        <v>0</v>
      </c>
      <c r="H1072" s="263">
        <v>0.55</v>
      </c>
      <c r="I1072" s="264">
        <f>E1072*H1072</f>
        <v>0.057475000000000005</v>
      </c>
      <c r="J1072" s="263"/>
      <c r="K1072" s="264">
        <f>E1072*J1072</f>
        <v>0</v>
      </c>
      <c r="O1072" s="256">
        <v>2</v>
      </c>
      <c r="AA1072" s="229">
        <v>3</v>
      </c>
      <c r="AB1072" s="229">
        <v>7</v>
      </c>
      <c r="AC1072" s="229">
        <v>60512600</v>
      </c>
      <c r="AZ1072" s="229">
        <v>2</v>
      </c>
      <c r="BA1072" s="229">
        <f>IF(AZ1072=1,G1072,0)</f>
        <v>0</v>
      </c>
      <c r="BB1072" s="229">
        <f>IF(AZ1072=2,G1072,0)</f>
        <v>0</v>
      </c>
      <c r="BC1072" s="229">
        <f>IF(AZ1072=3,G1072,0)</f>
        <v>0</v>
      </c>
      <c r="BD1072" s="229">
        <f>IF(AZ1072=4,G1072,0)</f>
        <v>0</v>
      </c>
      <c r="BE1072" s="229">
        <f>IF(AZ1072=5,G1072,0)</f>
        <v>0</v>
      </c>
      <c r="CA1072" s="256">
        <v>3</v>
      </c>
      <c r="CB1072" s="256">
        <v>7</v>
      </c>
    </row>
    <row r="1073" spans="1:15" ht="12.75">
      <c r="A1073" s="265"/>
      <c r="B1073" s="269"/>
      <c r="C1073" s="354" t="s">
        <v>1166</v>
      </c>
      <c r="D1073" s="355"/>
      <c r="E1073" s="270">
        <v>0.1045</v>
      </c>
      <c r="F1073" s="271"/>
      <c r="G1073" s="272"/>
      <c r="H1073" s="273"/>
      <c r="I1073" s="267"/>
      <c r="J1073" s="274"/>
      <c r="K1073" s="267"/>
      <c r="M1073" s="268" t="s">
        <v>1166</v>
      </c>
      <c r="O1073" s="256"/>
    </row>
    <row r="1074" spans="1:80" ht="12.75">
      <c r="A1074" s="257">
        <v>225</v>
      </c>
      <c r="B1074" s="258" t="s">
        <v>1204</v>
      </c>
      <c r="C1074" s="259" t="s">
        <v>1205</v>
      </c>
      <c r="D1074" s="260" t="s">
        <v>144</v>
      </c>
      <c r="E1074" s="261">
        <v>0.4623</v>
      </c>
      <c r="F1074" s="261">
        <v>0</v>
      </c>
      <c r="G1074" s="262">
        <f>E1074*F1074</f>
        <v>0</v>
      </c>
      <c r="H1074" s="263">
        <v>0.55</v>
      </c>
      <c r="I1074" s="264">
        <f>E1074*H1074</f>
        <v>0.254265</v>
      </c>
      <c r="J1074" s="263"/>
      <c r="K1074" s="264">
        <f>E1074*J1074</f>
        <v>0</v>
      </c>
      <c r="O1074" s="256">
        <v>2</v>
      </c>
      <c r="AA1074" s="229">
        <v>3</v>
      </c>
      <c r="AB1074" s="229">
        <v>7</v>
      </c>
      <c r="AC1074" s="229">
        <v>60512642</v>
      </c>
      <c r="AZ1074" s="229">
        <v>2</v>
      </c>
      <c r="BA1074" s="229">
        <f>IF(AZ1074=1,G1074,0)</f>
        <v>0</v>
      </c>
      <c r="BB1074" s="229">
        <f>IF(AZ1074=2,G1074,0)</f>
        <v>0</v>
      </c>
      <c r="BC1074" s="229">
        <f>IF(AZ1074=3,G1074,0)</f>
        <v>0</v>
      </c>
      <c r="BD1074" s="229">
        <f>IF(AZ1074=4,G1074,0)</f>
        <v>0</v>
      </c>
      <c r="BE1074" s="229">
        <f>IF(AZ1074=5,G1074,0)</f>
        <v>0</v>
      </c>
      <c r="CA1074" s="256">
        <v>3</v>
      </c>
      <c r="CB1074" s="256">
        <v>7</v>
      </c>
    </row>
    <row r="1075" spans="1:15" ht="12.75">
      <c r="A1075" s="265"/>
      <c r="B1075" s="269"/>
      <c r="C1075" s="354" t="s">
        <v>1206</v>
      </c>
      <c r="D1075" s="355"/>
      <c r="E1075" s="270">
        <v>0.4277</v>
      </c>
      <c r="F1075" s="271"/>
      <c r="G1075" s="272"/>
      <c r="H1075" s="273"/>
      <c r="I1075" s="267"/>
      <c r="J1075" s="274"/>
      <c r="K1075" s="267"/>
      <c r="M1075" s="268" t="s">
        <v>1206</v>
      </c>
      <c r="O1075" s="256"/>
    </row>
    <row r="1076" spans="1:15" ht="12.75">
      <c r="A1076" s="265"/>
      <c r="B1076" s="269"/>
      <c r="C1076" s="354" t="s">
        <v>1207</v>
      </c>
      <c r="D1076" s="355"/>
      <c r="E1076" s="270">
        <v>0.0347</v>
      </c>
      <c r="F1076" s="271"/>
      <c r="G1076" s="272"/>
      <c r="H1076" s="273"/>
      <c r="I1076" s="267"/>
      <c r="J1076" s="274"/>
      <c r="K1076" s="267"/>
      <c r="M1076" s="268" t="s">
        <v>1207</v>
      </c>
      <c r="O1076" s="256"/>
    </row>
    <row r="1077" spans="1:80" ht="12.75">
      <c r="A1077" s="257">
        <v>226</v>
      </c>
      <c r="B1077" s="258" t="s">
        <v>1208</v>
      </c>
      <c r="C1077" s="259" t="s">
        <v>1209</v>
      </c>
      <c r="D1077" s="260" t="s">
        <v>144</v>
      </c>
      <c r="E1077" s="261">
        <v>3.0378</v>
      </c>
      <c r="F1077" s="261">
        <v>0</v>
      </c>
      <c r="G1077" s="262">
        <f>E1077*F1077</f>
        <v>0</v>
      </c>
      <c r="H1077" s="263">
        <v>0.55</v>
      </c>
      <c r="I1077" s="264">
        <f>E1077*H1077</f>
        <v>1.67079</v>
      </c>
      <c r="J1077" s="263"/>
      <c r="K1077" s="264">
        <f>E1077*J1077</f>
        <v>0</v>
      </c>
      <c r="O1077" s="256">
        <v>2</v>
      </c>
      <c r="AA1077" s="229">
        <v>3</v>
      </c>
      <c r="AB1077" s="229">
        <v>7</v>
      </c>
      <c r="AC1077" s="229">
        <v>60515212</v>
      </c>
      <c r="AZ1077" s="229">
        <v>2</v>
      </c>
      <c r="BA1077" s="229">
        <f>IF(AZ1077=1,G1077,0)</f>
        <v>0</v>
      </c>
      <c r="BB1077" s="229">
        <f>IF(AZ1077=2,G1077,0)</f>
        <v>0</v>
      </c>
      <c r="BC1077" s="229">
        <f>IF(AZ1077=3,G1077,0)</f>
        <v>0</v>
      </c>
      <c r="BD1077" s="229">
        <f>IF(AZ1077=4,G1077,0)</f>
        <v>0</v>
      </c>
      <c r="BE1077" s="229">
        <f>IF(AZ1077=5,G1077,0)</f>
        <v>0</v>
      </c>
      <c r="CA1077" s="256">
        <v>3</v>
      </c>
      <c r="CB1077" s="256">
        <v>7</v>
      </c>
    </row>
    <row r="1078" spans="1:15" ht="12.75">
      <c r="A1078" s="265"/>
      <c r="B1078" s="269"/>
      <c r="C1078" s="354" t="s">
        <v>1210</v>
      </c>
      <c r="D1078" s="355"/>
      <c r="E1078" s="270">
        <v>0.3604</v>
      </c>
      <c r="F1078" s="271"/>
      <c r="G1078" s="272"/>
      <c r="H1078" s="273"/>
      <c r="I1078" s="267"/>
      <c r="J1078" s="274"/>
      <c r="K1078" s="267"/>
      <c r="M1078" s="268" t="s">
        <v>1210</v>
      </c>
      <c r="O1078" s="256"/>
    </row>
    <row r="1079" spans="1:15" ht="12.75">
      <c r="A1079" s="265"/>
      <c r="B1079" s="269"/>
      <c r="C1079" s="354" t="s">
        <v>1211</v>
      </c>
      <c r="D1079" s="355"/>
      <c r="E1079" s="270">
        <v>0.2864</v>
      </c>
      <c r="F1079" s="271"/>
      <c r="G1079" s="272"/>
      <c r="H1079" s="273"/>
      <c r="I1079" s="267"/>
      <c r="J1079" s="274"/>
      <c r="K1079" s="267"/>
      <c r="M1079" s="268" t="s">
        <v>1211</v>
      </c>
      <c r="O1079" s="256"/>
    </row>
    <row r="1080" spans="1:15" ht="12.75">
      <c r="A1080" s="265"/>
      <c r="B1080" s="269"/>
      <c r="C1080" s="354" t="s">
        <v>1212</v>
      </c>
      <c r="D1080" s="355"/>
      <c r="E1080" s="270">
        <v>0.194</v>
      </c>
      <c r="F1080" s="271"/>
      <c r="G1080" s="272"/>
      <c r="H1080" s="273"/>
      <c r="I1080" s="267"/>
      <c r="J1080" s="274"/>
      <c r="K1080" s="267"/>
      <c r="M1080" s="268" t="s">
        <v>1212</v>
      </c>
      <c r="O1080" s="256"/>
    </row>
    <row r="1081" spans="1:15" ht="12.75">
      <c r="A1081" s="265"/>
      <c r="B1081" s="269"/>
      <c r="C1081" s="354" t="s">
        <v>1213</v>
      </c>
      <c r="D1081" s="355"/>
      <c r="E1081" s="270">
        <v>0.579</v>
      </c>
      <c r="F1081" s="271"/>
      <c r="G1081" s="272"/>
      <c r="H1081" s="273"/>
      <c r="I1081" s="267"/>
      <c r="J1081" s="274"/>
      <c r="K1081" s="267"/>
      <c r="M1081" s="268" t="s">
        <v>1213</v>
      </c>
      <c r="O1081" s="256"/>
    </row>
    <row r="1082" spans="1:15" ht="12.75">
      <c r="A1082" s="265"/>
      <c r="B1082" s="269"/>
      <c r="C1082" s="354" t="s">
        <v>1214</v>
      </c>
      <c r="D1082" s="355"/>
      <c r="E1082" s="270">
        <v>0.3366</v>
      </c>
      <c r="F1082" s="271"/>
      <c r="G1082" s="272"/>
      <c r="H1082" s="273"/>
      <c r="I1082" s="267"/>
      <c r="J1082" s="274"/>
      <c r="K1082" s="267"/>
      <c r="M1082" s="268" t="s">
        <v>1214</v>
      </c>
      <c r="O1082" s="256"/>
    </row>
    <row r="1083" spans="1:15" ht="12.75">
      <c r="A1083" s="265"/>
      <c r="B1083" s="269"/>
      <c r="C1083" s="354" t="s">
        <v>1215</v>
      </c>
      <c r="D1083" s="355"/>
      <c r="E1083" s="270">
        <v>1.2813</v>
      </c>
      <c r="F1083" s="271"/>
      <c r="G1083" s="272"/>
      <c r="H1083" s="273"/>
      <c r="I1083" s="267"/>
      <c r="J1083" s="274"/>
      <c r="K1083" s="267"/>
      <c r="M1083" s="268" t="s">
        <v>1215</v>
      </c>
      <c r="O1083" s="256"/>
    </row>
    <row r="1084" spans="1:80" ht="12.75">
      <c r="A1084" s="257">
        <v>227</v>
      </c>
      <c r="B1084" s="258" t="s">
        <v>1216</v>
      </c>
      <c r="C1084" s="259" t="s">
        <v>1217</v>
      </c>
      <c r="D1084" s="260" t="s">
        <v>144</v>
      </c>
      <c r="E1084" s="261">
        <v>0.616</v>
      </c>
      <c r="F1084" s="261">
        <v>0</v>
      </c>
      <c r="G1084" s="262">
        <f>E1084*F1084</f>
        <v>0</v>
      </c>
      <c r="H1084" s="263">
        <v>0.55</v>
      </c>
      <c r="I1084" s="264">
        <f>E1084*H1084</f>
        <v>0.33880000000000005</v>
      </c>
      <c r="J1084" s="263"/>
      <c r="K1084" s="264">
        <f>E1084*J1084</f>
        <v>0</v>
      </c>
      <c r="O1084" s="256">
        <v>2</v>
      </c>
      <c r="AA1084" s="229">
        <v>3</v>
      </c>
      <c r="AB1084" s="229">
        <v>7</v>
      </c>
      <c r="AC1084" s="229">
        <v>60517111</v>
      </c>
      <c r="AZ1084" s="229">
        <v>2</v>
      </c>
      <c r="BA1084" s="229">
        <f>IF(AZ1084=1,G1084,0)</f>
        <v>0</v>
      </c>
      <c r="BB1084" s="229">
        <f>IF(AZ1084=2,G1084,0)</f>
        <v>0</v>
      </c>
      <c r="BC1084" s="229">
        <f>IF(AZ1084=3,G1084,0)</f>
        <v>0</v>
      </c>
      <c r="BD1084" s="229">
        <f>IF(AZ1084=4,G1084,0)</f>
        <v>0</v>
      </c>
      <c r="BE1084" s="229">
        <f>IF(AZ1084=5,G1084,0)</f>
        <v>0</v>
      </c>
      <c r="CA1084" s="256">
        <v>3</v>
      </c>
      <c r="CB1084" s="256">
        <v>7</v>
      </c>
    </row>
    <row r="1085" spans="1:15" ht="12.75">
      <c r="A1085" s="265"/>
      <c r="B1085" s="269"/>
      <c r="C1085" s="354" t="s">
        <v>1218</v>
      </c>
      <c r="D1085" s="355"/>
      <c r="E1085" s="270">
        <v>0.616</v>
      </c>
      <c r="F1085" s="271"/>
      <c r="G1085" s="272"/>
      <c r="H1085" s="273"/>
      <c r="I1085" s="267"/>
      <c r="J1085" s="274"/>
      <c r="K1085" s="267"/>
      <c r="M1085" s="268" t="s">
        <v>1218</v>
      </c>
      <c r="O1085" s="256"/>
    </row>
    <row r="1086" spans="1:80" ht="12.75">
      <c r="A1086" s="257">
        <v>228</v>
      </c>
      <c r="B1086" s="258" t="s">
        <v>1219</v>
      </c>
      <c r="C1086" s="259" t="s">
        <v>1220</v>
      </c>
      <c r="D1086" s="260" t="s">
        <v>144</v>
      </c>
      <c r="E1086" s="261">
        <v>0.9268</v>
      </c>
      <c r="F1086" s="261">
        <v>0</v>
      </c>
      <c r="G1086" s="262">
        <f>E1086*F1086</f>
        <v>0</v>
      </c>
      <c r="H1086" s="263">
        <v>0.55</v>
      </c>
      <c r="I1086" s="264">
        <f>E1086*H1086</f>
        <v>0.50974</v>
      </c>
      <c r="J1086" s="263"/>
      <c r="K1086" s="264">
        <f>E1086*J1086</f>
        <v>0</v>
      </c>
      <c r="O1086" s="256">
        <v>2</v>
      </c>
      <c r="AA1086" s="229">
        <v>3</v>
      </c>
      <c r="AB1086" s="229">
        <v>7</v>
      </c>
      <c r="AC1086" s="229">
        <v>60517172</v>
      </c>
      <c r="AZ1086" s="229">
        <v>2</v>
      </c>
      <c r="BA1086" s="229">
        <f>IF(AZ1086=1,G1086,0)</f>
        <v>0</v>
      </c>
      <c r="BB1086" s="229">
        <f>IF(AZ1086=2,G1086,0)</f>
        <v>0</v>
      </c>
      <c r="BC1086" s="229">
        <f>IF(AZ1086=3,G1086,0)</f>
        <v>0</v>
      </c>
      <c r="BD1086" s="229">
        <f>IF(AZ1086=4,G1086,0)</f>
        <v>0</v>
      </c>
      <c r="BE1086" s="229">
        <f>IF(AZ1086=5,G1086,0)</f>
        <v>0</v>
      </c>
      <c r="CA1086" s="256">
        <v>3</v>
      </c>
      <c r="CB1086" s="256">
        <v>7</v>
      </c>
    </row>
    <row r="1087" spans="1:15" ht="12.75">
      <c r="A1087" s="265"/>
      <c r="B1087" s="269"/>
      <c r="C1087" s="354" t="s">
        <v>1221</v>
      </c>
      <c r="D1087" s="355"/>
      <c r="E1087" s="270">
        <v>0.1925</v>
      </c>
      <c r="F1087" s="271"/>
      <c r="G1087" s="272"/>
      <c r="H1087" s="273"/>
      <c r="I1087" s="267"/>
      <c r="J1087" s="274"/>
      <c r="K1087" s="267"/>
      <c r="M1087" s="268" t="s">
        <v>1221</v>
      </c>
      <c r="O1087" s="256"/>
    </row>
    <row r="1088" spans="1:15" ht="12.75">
      <c r="A1088" s="265"/>
      <c r="B1088" s="269"/>
      <c r="C1088" s="354" t="s">
        <v>1222</v>
      </c>
      <c r="D1088" s="355"/>
      <c r="E1088" s="270">
        <v>0.7343</v>
      </c>
      <c r="F1088" s="271"/>
      <c r="G1088" s="272"/>
      <c r="H1088" s="273"/>
      <c r="I1088" s="267"/>
      <c r="J1088" s="274"/>
      <c r="K1088" s="267"/>
      <c r="M1088" s="268" t="s">
        <v>1222</v>
      </c>
      <c r="O1088" s="256"/>
    </row>
    <row r="1089" spans="1:80" ht="12.75">
      <c r="A1089" s="257">
        <v>229</v>
      </c>
      <c r="B1089" s="258" t="s">
        <v>1223</v>
      </c>
      <c r="C1089" s="259" t="s">
        <v>1224</v>
      </c>
      <c r="D1089" s="260" t="s">
        <v>166</v>
      </c>
      <c r="E1089" s="261">
        <v>3.451183423</v>
      </c>
      <c r="F1089" s="261">
        <v>0</v>
      </c>
      <c r="G1089" s="262">
        <f>E1089*F1089</f>
        <v>0</v>
      </c>
      <c r="H1089" s="263">
        <v>0</v>
      </c>
      <c r="I1089" s="264">
        <f>E1089*H1089</f>
        <v>0</v>
      </c>
      <c r="J1089" s="263"/>
      <c r="K1089" s="264">
        <f>E1089*J1089</f>
        <v>0</v>
      </c>
      <c r="O1089" s="256">
        <v>2</v>
      </c>
      <c r="AA1089" s="229">
        <v>7</v>
      </c>
      <c r="AB1089" s="229">
        <v>1001</v>
      </c>
      <c r="AC1089" s="229">
        <v>5</v>
      </c>
      <c r="AZ1089" s="229">
        <v>2</v>
      </c>
      <c r="BA1089" s="229">
        <f>IF(AZ1089=1,G1089,0)</f>
        <v>0</v>
      </c>
      <c r="BB1089" s="229">
        <f>IF(AZ1089=2,G1089,0)</f>
        <v>0</v>
      </c>
      <c r="BC1089" s="229">
        <f>IF(AZ1089=3,G1089,0)</f>
        <v>0</v>
      </c>
      <c r="BD1089" s="229">
        <f>IF(AZ1089=4,G1089,0)</f>
        <v>0</v>
      </c>
      <c r="BE1089" s="229">
        <f>IF(AZ1089=5,G1089,0)</f>
        <v>0</v>
      </c>
      <c r="CA1089" s="256">
        <v>7</v>
      </c>
      <c r="CB1089" s="256">
        <v>1001</v>
      </c>
    </row>
    <row r="1090" spans="1:57" ht="12.75">
      <c r="A1090" s="275"/>
      <c r="B1090" s="276" t="s">
        <v>101</v>
      </c>
      <c r="C1090" s="277" t="s">
        <v>1120</v>
      </c>
      <c r="D1090" s="278"/>
      <c r="E1090" s="279"/>
      <c r="F1090" s="280"/>
      <c r="G1090" s="281">
        <f>SUM(G1005:G1089)</f>
        <v>0</v>
      </c>
      <c r="H1090" s="282"/>
      <c r="I1090" s="283">
        <f>SUM(I1005:I1089)</f>
        <v>3.451183423</v>
      </c>
      <c r="J1090" s="282"/>
      <c r="K1090" s="283">
        <f>SUM(K1005:K1089)</f>
        <v>-0.077013</v>
      </c>
      <c r="O1090" s="256">
        <v>4</v>
      </c>
      <c r="BA1090" s="284">
        <f>SUM(BA1005:BA1089)</f>
        <v>0</v>
      </c>
      <c r="BB1090" s="284">
        <f>SUM(BB1005:BB1089)</f>
        <v>0</v>
      </c>
      <c r="BC1090" s="284">
        <f>SUM(BC1005:BC1089)</f>
        <v>0</v>
      </c>
      <c r="BD1090" s="284">
        <f>SUM(BD1005:BD1089)</f>
        <v>0</v>
      </c>
      <c r="BE1090" s="284">
        <f>SUM(BE1005:BE1089)</f>
        <v>0</v>
      </c>
    </row>
    <row r="1091" spans="1:15" ht="12.75">
      <c r="A1091" s="246" t="s">
        <v>97</v>
      </c>
      <c r="B1091" s="247" t="s">
        <v>1225</v>
      </c>
      <c r="C1091" s="248" t="s">
        <v>1226</v>
      </c>
      <c r="D1091" s="249"/>
      <c r="E1091" s="250"/>
      <c r="F1091" s="250"/>
      <c r="G1091" s="251"/>
      <c r="H1091" s="252"/>
      <c r="I1091" s="253"/>
      <c r="J1091" s="254"/>
      <c r="K1091" s="255"/>
      <c r="O1091" s="256">
        <v>1</v>
      </c>
    </row>
    <row r="1092" spans="1:80" ht="12.75">
      <c r="A1092" s="257">
        <v>230</v>
      </c>
      <c r="B1092" s="258" t="s">
        <v>1228</v>
      </c>
      <c r="C1092" s="259" t="s">
        <v>1229</v>
      </c>
      <c r="D1092" s="260" t="s">
        <v>179</v>
      </c>
      <c r="E1092" s="261">
        <v>7.9</v>
      </c>
      <c r="F1092" s="261">
        <v>0</v>
      </c>
      <c r="G1092" s="262">
        <f>E1092*F1092</f>
        <v>0</v>
      </c>
      <c r="H1092" s="263">
        <v>0.0024</v>
      </c>
      <c r="I1092" s="264">
        <f>E1092*H1092</f>
        <v>0.018959999999999998</v>
      </c>
      <c r="J1092" s="263">
        <v>0</v>
      </c>
      <c r="K1092" s="264">
        <f>E1092*J1092</f>
        <v>0</v>
      </c>
      <c r="O1092" s="256">
        <v>2</v>
      </c>
      <c r="AA1092" s="229">
        <v>1</v>
      </c>
      <c r="AB1092" s="229">
        <v>7</v>
      </c>
      <c r="AC1092" s="229">
        <v>7</v>
      </c>
      <c r="AZ1092" s="229">
        <v>2</v>
      </c>
      <c r="BA1092" s="229">
        <f>IF(AZ1092=1,G1092,0)</f>
        <v>0</v>
      </c>
      <c r="BB1092" s="229">
        <f>IF(AZ1092=2,G1092,0)</f>
        <v>0</v>
      </c>
      <c r="BC1092" s="229">
        <f>IF(AZ1092=3,G1092,0)</f>
        <v>0</v>
      </c>
      <c r="BD1092" s="229">
        <f>IF(AZ1092=4,G1092,0)</f>
        <v>0</v>
      </c>
      <c r="BE1092" s="229">
        <f>IF(AZ1092=5,G1092,0)</f>
        <v>0</v>
      </c>
      <c r="CA1092" s="256">
        <v>1</v>
      </c>
      <c r="CB1092" s="256">
        <v>7</v>
      </c>
    </row>
    <row r="1093" spans="1:15" ht="21">
      <c r="A1093" s="265"/>
      <c r="B1093" s="269"/>
      <c r="C1093" s="354" t="s">
        <v>1230</v>
      </c>
      <c r="D1093" s="355"/>
      <c r="E1093" s="270">
        <v>7.9</v>
      </c>
      <c r="F1093" s="271"/>
      <c r="G1093" s="272"/>
      <c r="H1093" s="273"/>
      <c r="I1093" s="267"/>
      <c r="J1093" s="274"/>
      <c r="K1093" s="267"/>
      <c r="M1093" s="268" t="s">
        <v>1230</v>
      </c>
      <c r="O1093" s="256"/>
    </row>
    <row r="1094" spans="1:80" ht="12.75">
      <c r="A1094" s="257">
        <v>231</v>
      </c>
      <c r="B1094" s="258" t="s">
        <v>1231</v>
      </c>
      <c r="C1094" s="259" t="s">
        <v>1232</v>
      </c>
      <c r="D1094" s="260" t="s">
        <v>179</v>
      </c>
      <c r="E1094" s="261">
        <v>10</v>
      </c>
      <c r="F1094" s="261">
        <v>0</v>
      </c>
      <c r="G1094" s="262">
        <f>E1094*F1094</f>
        <v>0</v>
      </c>
      <c r="H1094" s="263">
        <v>0.00193</v>
      </c>
      <c r="I1094" s="264">
        <f>E1094*H1094</f>
        <v>0.0193</v>
      </c>
      <c r="J1094" s="263">
        <v>0</v>
      </c>
      <c r="K1094" s="264">
        <f>E1094*J1094</f>
        <v>0</v>
      </c>
      <c r="O1094" s="256">
        <v>2</v>
      </c>
      <c r="AA1094" s="229">
        <v>1</v>
      </c>
      <c r="AB1094" s="229">
        <v>7</v>
      </c>
      <c r="AC1094" s="229">
        <v>7</v>
      </c>
      <c r="AZ1094" s="229">
        <v>2</v>
      </c>
      <c r="BA1094" s="229">
        <f>IF(AZ1094=1,G1094,0)</f>
        <v>0</v>
      </c>
      <c r="BB1094" s="229">
        <f>IF(AZ1094=2,G1094,0)</f>
        <v>0</v>
      </c>
      <c r="BC1094" s="229">
        <f>IF(AZ1094=3,G1094,0)</f>
        <v>0</v>
      </c>
      <c r="BD1094" s="229">
        <f>IF(AZ1094=4,G1094,0)</f>
        <v>0</v>
      </c>
      <c r="BE1094" s="229">
        <f>IF(AZ1094=5,G1094,0)</f>
        <v>0</v>
      </c>
      <c r="CA1094" s="256">
        <v>1</v>
      </c>
      <c r="CB1094" s="256">
        <v>7</v>
      </c>
    </row>
    <row r="1095" spans="1:15" ht="12.75">
      <c r="A1095" s="265"/>
      <c r="B1095" s="269"/>
      <c r="C1095" s="354" t="s">
        <v>1233</v>
      </c>
      <c r="D1095" s="355"/>
      <c r="E1095" s="270">
        <v>10</v>
      </c>
      <c r="F1095" s="271"/>
      <c r="G1095" s="272"/>
      <c r="H1095" s="273"/>
      <c r="I1095" s="267"/>
      <c r="J1095" s="274"/>
      <c r="K1095" s="267"/>
      <c r="M1095" s="268" t="s">
        <v>1233</v>
      </c>
      <c r="O1095" s="256"/>
    </row>
    <row r="1096" spans="1:80" ht="12.75">
      <c r="A1096" s="257">
        <v>232</v>
      </c>
      <c r="B1096" s="258" t="s">
        <v>1234</v>
      </c>
      <c r="C1096" s="259" t="s">
        <v>1235</v>
      </c>
      <c r="D1096" s="260" t="s">
        <v>179</v>
      </c>
      <c r="E1096" s="261">
        <v>9</v>
      </c>
      <c r="F1096" s="261">
        <v>0</v>
      </c>
      <c r="G1096" s="262">
        <f>E1096*F1096</f>
        <v>0</v>
      </c>
      <c r="H1096" s="263">
        <v>0</v>
      </c>
      <c r="I1096" s="264">
        <f>E1096*H1096</f>
        <v>0</v>
      </c>
      <c r="J1096" s="263">
        <v>-0.00205</v>
      </c>
      <c r="K1096" s="264">
        <f>E1096*J1096</f>
        <v>-0.01845</v>
      </c>
      <c r="O1096" s="256">
        <v>2</v>
      </c>
      <c r="AA1096" s="229">
        <v>1</v>
      </c>
      <c r="AB1096" s="229">
        <v>7</v>
      </c>
      <c r="AC1096" s="229">
        <v>7</v>
      </c>
      <c r="AZ1096" s="229">
        <v>2</v>
      </c>
      <c r="BA1096" s="229">
        <f>IF(AZ1096=1,G1096,0)</f>
        <v>0</v>
      </c>
      <c r="BB1096" s="229">
        <f>IF(AZ1096=2,G1096,0)</f>
        <v>0</v>
      </c>
      <c r="BC1096" s="229">
        <f>IF(AZ1096=3,G1096,0)</f>
        <v>0</v>
      </c>
      <c r="BD1096" s="229">
        <f>IF(AZ1096=4,G1096,0)</f>
        <v>0</v>
      </c>
      <c r="BE1096" s="229">
        <f>IF(AZ1096=5,G1096,0)</f>
        <v>0</v>
      </c>
      <c r="CA1096" s="256">
        <v>1</v>
      </c>
      <c r="CB1096" s="256">
        <v>7</v>
      </c>
    </row>
    <row r="1097" spans="1:15" ht="12.75">
      <c r="A1097" s="265"/>
      <c r="B1097" s="269"/>
      <c r="C1097" s="354" t="s">
        <v>258</v>
      </c>
      <c r="D1097" s="355"/>
      <c r="E1097" s="270">
        <v>0</v>
      </c>
      <c r="F1097" s="271"/>
      <c r="G1097" s="272"/>
      <c r="H1097" s="273"/>
      <c r="I1097" s="267"/>
      <c r="J1097" s="274"/>
      <c r="K1097" s="267"/>
      <c r="M1097" s="268" t="s">
        <v>258</v>
      </c>
      <c r="O1097" s="256"/>
    </row>
    <row r="1098" spans="1:15" ht="12.75">
      <c r="A1098" s="265"/>
      <c r="B1098" s="269"/>
      <c r="C1098" s="354" t="s">
        <v>1236</v>
      </c>
      <c r="D1098" s="355"/>
      <c r="E1098" s="270">
        <v>9</v>
      </c>
      <c r="F1098" s="271"/>
      <c r="G1098" s="272"/>
      <c r="H1098" s="273"/>
      <c r="I1098" s="267"/>
      <c r="J1098" s="274"/>
      <c r="K1098" s="267"/>
      <c r="M1098" s="268" t="s">
        <v>1236</v>
      </c>
      <c r="O1098" s="256"/>
    </row>
    <row r="1099" spans="1:80" ht="12.75">
      <c r="A1099" s="257">
        <v>233</v>
      </c>
      <c r="B1099" s="258" t="s">
        <v>1237</v>
      </c>
      <c r="C1099" s="259" t="s">
        <v>1238</v>
      </c>
      <c r="D1099" s="260" t="s">
        <v>179</v>
      </c>
      <c r="E1099" s="261">
        <v>31.5</v>
      </c>
      <c r="F1099" s="261">
        <v>0</v>
      </c>
      <c r="G1099" s="262">
        <f>E1099*F1099</f>
        <v>0</v>
      </c>
      <c r="H1099" s="263">
        <v>0.0031</v>
      </c>
      <c r="I1099" s="264">
        <f>E1099*H1099</f>
        <v>0.09765</v>
      </c>
      <c r="J1099" s="263">
        <v>0</v>
      </c>
      <c r="K1099" s="264">
        <f>E1099*J1099</f>
        <v>0</v>
      </c>
      <c r="O1099" s="256">
        <v>2</v>
      </c>
      <c r="AA1099" s="229">
        <v>1</v>
      </c>
      <c r="AB1099" s="229">
        <v>7</v>
      </c>
      <c r="AC1099" s="229">
        <v>7</v>
      </c>
      <c r="AZ1099" s="229">
        <v>2</v>
      </c>
      <c r="BA1099" s="229">
        <f>IF(AZ1099=1,G1099,0)</f>
        <v>0</v>
      </c>
      <c r="BB1099" s="229">
        <f>IF(AZ1099=2,G1099,0)</f>
        <v>0</v>
      </c>
      <c r="BC1099" s="229">
        <f>IF(AZ1099=3,G1099,0)</f>
        <v>0</v>
      </c>
      <c r="BD1099" s="229">
        <f>IF(AZ1099=4,G1099,0)</f>
        <v>0</v>
      </c>
      <c r="BE1099" s="229">
        <f>IF(AZ1099=5,G1099,0)</f>
        <v>0</v>
      </c>
      <c r="CA1099" s="256">
        <v>1</v>
      </c>
      <c r="CB1099" s="256">
        <v>7</v>
      </c>
    </row>
    <row r="1100" spans="1:15" ht="12.75">
      <c r="A1100" s="265"/>
      <c r="B1100" s="269"/>
      <c r="C1100" s="354" t="s">
        <v>1239</v>
      </c>
      <c r="D1100" s="355"/>
      <c r="E1100" s="270">
        <v>23</v>
      </c>
      <c r="F1100" s="271"/>
      <c r="G1100" s="272"/>
      <c r="H1100" s="273"/>
      <c r="I1100" s="267"/>
      <c r="J1100" s="274"/>
      <c r="K1100" s="267"/>
      <c r="M1100" s="268" t="s">
        <v>1239</v>
      </c>
      <c r="O1100" s="256"/>
    </row>
    <row r="1101" spans="1:15" ht="12.75">
      <c r="A1101" s="265"/>
      <c r="B1101" s="269"/>
      <c r="C1101" s="354" t="s">
        <v>1240</v>
      </c>
      <c r="D1101" s="355"/>
      <c r="E1101" s="270">
        <v>8.5</v>
      </c>
      <c r="F1101" s="271"/>
      <c r="G1101" s="272"/>
      <c r="H1101" s="273"/>
      <c r="I1101" s="267"/>
      <c r="J1101" s="274"/>
      <c r="K1101" s="267"/>
      <c r="M1101" s="268" t="s">
        <v>1240</v>
      </c>
      <c r="O1101" s="256"/>
    </row>
    <row r="1102" spans="1:80" ht="12.75">
      <c r="A1102" s="257">
        <v>234</v>
      </c>
      <c r="B1102" s="258" t="s">
        <v>1241</v>
      </c>
      <c r="C1102" s="259" t="s">
        <v>1242</v>
      </c>
      <c r="D1102" s="260" t="s">
        <v>179</v>
      </c>
      <c r="E1102" s="261">
        <v>15.3</v>
      </c>
      <c r="F1102" s="261">
        <v>0</v>
      </c>
      <c r="G1102" s="262">
        <f>E1102*F1102</f>
        <v>0</v>
      </c>
      <c r="H1102" s="263">
        <v>0</v>
      </c>
      <c r="I1102" s="264">
        <f>E1102*H1102</f>
        <v>0</v>
      </c>
      <c r="J1102" s="263">
        <v>-0.00347</v>
      </c>
      <c r="K1102" s="264">
        <f>E1102*J1102</f>
        <v>-0.053091</v>
      </c>
      <c r="O1102" s="256">
        <v>2</v>
      </c>
      <c r="AA1102" s="229">
        <v>1</v>
      </c>
      <c r="AB1102" s="229">
        <v>7</v>
      </c>
      <c r="AC1102" s="229">
        <v>7</v>
      </c>
      <c r="AZ1102" s="229">
        <v>2</v>
      </c>
      <c r="BA1102" s="229">
        <f>IF(AZ1102=1,G1102,0)</f>
        <v>0</v>
      </c>
      <c r="BB1102" s="229">
        <f>IF(AZ1102=2,G1102,0)</f>
        <v>0</v>
      </c>
      <c r="BC1102" s="229">
        <f>IF(AZ1102=3,G1102,0)</f>
        <v>0</v>
      </c>
      <c r="BD1102" s="229">
        <f>IF(AZ1102=4,G1102,0)</f>
        <v>0</v>
      </c>
      <c r="BE1102" s="229">
        <f>IF(AZ1102=5,G1102,0)</f>
        <v>0</v>
      </c>
      <c r="CA1102" s="256">
        <v>1</v>
      </c>
      <c r="CB1102" s="256">
        <v>7</v>
      </c>
    </row>
    <row r="1103" spans="1:15" ht="12.75">
      <c r="A1103" s="265"/>
      <c r="B1103" s="269"/>
      <c r="C1103" s="354" t="s">
        <v>200</v>
      </c>
      <c r="D1103" s="355"/>
      <c r="E1103" s="270">
        <v>0</v>
      </c>
      <c r="F1103" s="271"/>
      <c r="G1103" s="272"/>
      <c r="H1103" s="273"/>
      <c r="I1103" s="267"/>
      <c r="J1103" s="274"/>
      <c r="K1103" s="267"/>
      <c r="M1103" s="268" t="s">
        <v>200</v>
      </c>
      <c r="O1103" s="256"/>
    </row>
    <row r="1104" spans="1:15" ht="12.75">
      <c r="A1104" s="265"/>
      <c r="B1104" s="269"/>
      <c r="C1104" s="354" t="s">
        <v>1243</v>
      </c>
      <c r="D1104" s="355"/>
      <c r="E1104" s="270">
        <v>15.3</v>
      </c>
      <c r="F1104" s="271"/>
      <c r="G1104" s="272"/>
      <c r="H1104" s="273"/>
      <c r="I1104" s="267"/>
      <c r="J1104" s="274"/>
      <c r="K1104" s="267"/>
      <c r="M1104" s="268" t="s">
        <v>1243</v>
      </c>
      <c r="O1104" s="256"/>
    </row>
    <row r="1105" spans="1:80" ht="12.75">
      <c r="A1105" s="257">
        <v>235</v>
      </c>
      <c r="B1105" s="258" t="s">
        <v>1244</v>
      </c>
      <c r="C1105" s="259" t="s">
        <v>1245</v>
      </c>
      <c r="D1105" s="260" t="s">
        <v>179</v>
      </c>
      <c r="E1105" s="261">
        <v>52</v>
      </c>
      <c r="F1105" s="261">
        <v>0</v>
      </c>
      <c r="G1105" s="262">
        <f>E1105*F1105</f>
        <v>0</v>
      </c>
      <c r="H1105" s="263">
        <v>0</v>
      </c>
      <c r="I1105" s="264">
        <f>E1105*H1105</f>
        <v>0</v>
      </c>
      <c r="J1105" s="263">
        <v>-0.00347</v>
      </c>
      <c r="K1105" s="264">
        <f>E1105*J1105</f>
        <v>-0.18044</v>
      </c>
      <c r="O1105" s="256">
        <v>2</v>
      </c>
      <c r="AA1105" s="229">
        <v>1</v>
      </c>
      <c r="AB1105" s="229">
        <v>7</v>
      </c>
      <c r="AC1105" s="229">
        <v>7</v>
      </c>
      <c r="AZ1105" s="229">
        <v>2</v>
      </c>
      <c r="BA1105" s="229">
        <f>IF(AZ1105=1,G1105,0)</f>
        <v>0</v>
      </c>
      <c r="BB1105" s="229">
        <f>IF(AZ1105=2,G1105,0)</f>
        <v>0</v>
      </c>
      <c r="BC1105" s="229">
        <f>IF(AZ1105=3,G1105,0)</f>
        <v>0</v>
      </c>
      <c r="BD1105" s="229">
        <f>IF(AZ1105=4,G1105,0)</f>
        <v>0</v>
      </c>
      <c r="BE1105" s="229">
        <f>IF(AZ1105=5,G1105,0)</f>
        <v>0</v>
      </c>
      <c r="CA1105" s="256">
        <v>1</v>
      </c>
      <c r="CB1105" s="256">
        <v>7</v>
      </c>
    </row>
    <row r="1106" spans="1:15" ht="12.75">
      <c r="A1106" s="265"/>
      <c r="B1106" s="269"/>
      <c r="C1106" s="354" t="s">
        <v>1246</v>
      </c>
      <c r="D1106" s="355"/>
      <c r="E1106" s="270">
        <v>52</v>
      </c>
      <c r="F1106" s="271"/>
      <c r="G1106" s="272"/>
      <c r="H1106" s="273"/>
      <c r="I1106" s="267"/>
      <c r="J1106" s="274"/>
      <c r="K1106" s="267"/>
      <c r="M1106" s="268" t="s">
        <v>1246</v>
      </c>
      <c r="O1106" s="256"/>
    </row>
    <row r="1107" spans="1:80" ht="12.75">
      <c r="A1107" s="257">
        <v>236</v>
      </c>
      <c r="B1107" s="258" t="s">
        <v>1247</v>
      </c>
      <c r="C1107" s="259" t="s">
        <v>1248</v>
      </c>
      <c r="D1107" s="260" t="s">
        <v>195</v>
      </c>
      <c r="E1107" s="261">
        <v>4</v>
      </c>
      <c r="F1107" s="261">
        <v>0</v>
      </c>
      <c r="G1107" s="262">
        <f>E1107*F1107</f>
        <v>0</v>
      </c>
      <c r="H1107" s="263">
        <v>0.0031</v>
      </c>
      <c r="I1107" s="264">
        <f>E1107*H1107</f>
        <v>0.0124</v>
      </c>
      <c r="J1107" s="263">
        <v>0</v>
      </c>
      <c r="K1107" s="264">
        <f>E1107*J1107</f>
        <v>0</v>
      </c>
      <c r="O1107" s="256">
        <v>2</v>
      </c>
      <c r="AA1107" s="229">
        <v>1</v>
      </c>
      <c r="AB1107" s="229">
        <v>7</v>
      </c>
      <c r="AC1107" s="229">
        <v>7</v>
      </c>
      <c r="AZ1107" s="229">
        <v>2</v>
      </c>
      <c r="BA1107" s="229">
        <f>IF(AZ1107=1,G1107,0)</f>
        <v>0</v>
      </c>
      <c r="BB1107" s="229">
        <f>IF(AZ1107=2,G1107,0)</f>
        <v>0</v>
      </c>
      <c r="BC1107" s="229">
        <f>IF(AZ1107=3,G1107,0)</f>
        <v>0</v>
      </c>
      <c r="BD1107" s="229">
        <f>IF(AZ1107=4,G1107,0)</f>
        <v>0</v>
      </c>
      <c r="BE1107" s="229">
        <f>IF(AZ1107=5,G1107,0)</f>
        <v>0</v>
      </c>
      <c r="CA1107" s="256">
        <v>1</v>
      </c>
      <c r="CB1107" s="256">
        <v>7</v>
      </c>
    </row>
    <row r="1108" spans="1:15" ht="12.75">
      <c r="A1108" s="265"/>
      <c r="B1108" s="269"/>
      <c r="C1108" s="354" t="s">
        <v>1249</v>
      </c>
      <c r="D1108" s="355"/>
      <c r="E1108" s="270">
        <v>2</v>
      </c>
      <c r="F1108" s="271"/>
      <c r="G1108" s="272"/>
      <c r="H1108" s="273"/>
      <c r="I1108" s="267"/>
      <c r="J1108" s="274"/>
      <c r="K1108" s="267"/>
      <c r="M1108" s="268" t="s">
        <v>1249</v>
      </c>
      <c r="O1108" s="256"/>
    </row>
    <row r="1109" spans="1:15" ht="12.75">
      <c r="A1109" s="265"/>
      <c r="B1109" s="269"/>
      <c r="C1109" s="354" t="s">
        <v>1250</v>
      </c>
      <c r="D1109" s="355"/>
      <c r="E1109" s="270">
        <v>2</v>
      </c>
      <c r="F1109" s="271"/>
      <c r="G1109" s="272"/>
      <c r="H1109" s="273"/>
      <c r="I1109" s="267"/>
      <c r="J1109" s="274"/>
      <c r="K1109" s="267"/>
      <c r="M1109" s="268" t="s">
        <v>1250</v>
      </c>
      <c r="O1109" s="256"/>
    </row>
    <row r="1110" spans="1:80" ht="12.75">
      <c r="A1110" s="257">
        <v>237</v>
      </c>
      <c r="B1110" s="258" t="s">
        <v>1251</v>
      </c>
      <c r="C1110" s="259" t="s">
        <v>1252</v>
      </c>
      <c r="D1110" s="260" t="s">
        <v>179</v>
      </c>
      <c r="E1110" s="261">
        <v>4.2</v>
      </c>
      <c r="F1110" s="261">
        <v>0</v>
      </c>
      <c r="G1110" s="262">
        <f>E1110*F1110</f>
        <v>0</v>
      </c>
      <c r="H1110" s="263">
        <v>0.00293</v>
      </c>
      <c r="I1110" s="264">
        <f>E1110*H1110</f>
        <v>0.012306</v>
      </c>
      <c r="J1110" s="263">
        <v>0</v>
      </c>
      <c r="K1110" s="264">
        <f>E1110*J1110</f>
        <v>0</v>
      </c>
      <c r="O1110" s="256">
        <v>2</v>
      </c>
      <c r="AA1110" s="229">
        <v>1</v>
      </c>
      <c r="AB1110" s="229">
        <v>7</v>
      </c>
      <c r="AC1110" s="229">
        <v>7</v>
      </c>
      <c r="AZ1110" s="229">
        <v>2</v>
      </c>
      <c r="BA1110" s="229">
        <f>IF(AZ1110=1,G1110,0)</f>
        <v>0</v>
      </c>
      <c r="BB1110" s="229">
        <f>IF(AZ1110=2,G1110,0)</f>
        <v>0</v>
      </c>
      <c r="BC1110" s="229">
        <f>IF(AZ1110=3,G1110,0)</f>
        <v>0</v>
      </c>
      <c r="BD1110" s="229">
        <f>IF(AZ1110=4,G1110,0)</f>
        <v>0</v>
      </c>
      <c r="BE1110" s="229">
        <f>IF(AZ1110=5,G1110,0)</f>
        <v>0</v>
      </c>
      <c r="CA1110" s="256">
        <v>1</v>
      </c>
      <c r="CB1110" s="256">
        <v>7</v>
      </c>
    </row>
    <row r="1111" spans="1:15" ht="12.75">
      <c r="A1111" s="265"/>
      <c r="B1111" s="269"/>
      <c r="C1111" s="354" t="s">
        <v>1253</v>
      </c>
      <c r="D1111" s="355"/>
      <c r="E1111" s="270">
        <v>4.2</v>
      </c>
      <c r="F1111" s="271"/>
      <c r="G1111" s="272"/>
      <c r="H1111" s="273"/>
      <c r="I1111" s="267"/>
      <c r="J1111" s="274"/>
      <c r="K1111" s="267"/>
      <c r="M1111" s="268" t="s">
        <v>1253</v>
      </c>
      <c r="O1111" s="256"/>
    </row>
    <row r="1112" spans="1:80" ht="12.75">
      <c r="A1112" s="257">
        <v>238</v>
      </c>
      <c r="B1112" s="258" t="s">
        <v>1254</v>
      </c>
      <c r="C1112" s="259" t="s">
        <v>1255</v>
      </c>
      <c r="D1112" s="260" t="s">
        <v>179</v>
      </c>
      <c r="E1112" s="261">
        <v>5</v>
      </c>
      <c r="F1112" s="261">
        <v>0</v>
      </c>
      <c r="G1112" s="262">
        <f>E1112*F1112</f>
        <v>0</v>
      </c>
      <c r="H1112" s="263">
        <v>0.0024</v>
      </c>
      <c r="I1112" s="264">
        <f>E1112*H1112</f>
        <v>0.011999999999999999</v>
      </c>
      <c r="J1112" s="263">
        <v>0</v>
      </c>
      <c r="K1112" s="264">
        <f>E1112*J1112</f>
        <v>0</v>
      </c>
      <c r="O1112" s="256">
        <v>2</v>
      </c>
      <c r="AA1112" s="229">
        <v>1</v>
      </c>
      <c r="AB1112" s="229">
        <v>7</v>
      </c>
      <c r="AC1112" s="229">
        <v>7</v>
      </c>
      <c r="AZ1112" s="229">
        <v>2</v>
      </c>
      <c r="BA1112" s="229">
        <f>IF(AZ1112=1,G1112,0)</f>
        <v>0</v>
      </c>
      <c r="BB1112" s="229">
        <f>IF(AZ1112=2,G1112,0)</f>
        <v>0</v>
      </c>
      <c r="BC1112" s="229">
        <f>IF(AZ1112=3,G1112,0)</f>
        <v>0</v>
      </c>
      <c r="BD1112" s="229">
        <f>IF(AZ1112=4,G1112,0)</f>
        <v>0</v>
      </c>
      <c r="BE1112" s="229">
        <f>IF(AZ1112=5,G1112,0)</f>
        <v>0</v>
      </c>
      <c r="CA1112" s="256">
        <v>1</v>
      </c>
      <c r="CB1112" s="256">
        <v>7</v>
      </c>
    </row>
    <row r="1113" spans="1:15" ht="21">
      <c r="A1113" s="265"/>
      <c r="B1113" s="269"/>
      <c r="C1113" s="354" t="s">
        <v>1256</v>
      </c>
      <c r="D1113" s="355"/>
      <c r="E1113" s="270">
        <v>5</v>
      </c>
      <c r="F1113" s="271"/>
      <c r="G1113" s="272"/>
      <c r="H1113" s="273"/>
      <c r="I1113" s="267"/>
      <c r="J1113" s="274"/>
      <c r="K1113" s="267"/>
      <c r="M1113" s="268" t="s">
        <v>1256</v>
      </c>
      <c r="O1113" s="256"/>
    </row>
    <row r="1114" spans="1:80" ht="12.75">
      <c r="A1114" s="257">
        <v>239</v>
      </c>
      <c r="B1114" s="258" t="s">
        <v>1257</v>
      </c>
      <c r="C1114" s="259" t="s">
        <v>1258</v>
      </c>
      <c r="D1114" s="260" t="s">
        <v>179</v>
      </c>
      <c r="E1114" s="261">
        <v>2.6</v>
      </c>
      <c r="F1114" s="261">
        <v>0</v>
      </c>
      <c r="G1114" s="262">
        <f>E1114*F1114</f>
        <v>0</v>
      </c>
      <c r="H1114" s="263">
        <v>0.00284</v>
      </c>
      <c r="I1114" s="264">
        <f>E1114*H1114</f>
        <v>0.007384000000000001</v>
      </c>
      <c r="J1114" s="263">
        <v>0</v>
      </c>
      <c r="K1114" s="264">
        <f>E1114*J1114</f>
        <v>0</v>
      </c>
      <c r="O1114" s="256">
        <v>2</v>
      </c>
      <c r="AA1114" s="229">
        <v>1</v>
      </c>
      <c r="AB1114" s="229">
        <v>7</v>
      </c>
      <c r="AC1114" s="229">
        <v>7</v>
      </c>
      <c r="AZ1114" s="229">
        <v>2</v>
      </c>
      <c r="BA1114" s="229">
        <f>IF(AZ1114=1,G1114,0)</f>
        <v>0</v>
      </c>
      <c r="BB1114" s="229">
        <f>IF(AZ1114=2,G1114,0)</f>
        <v>0</v>
      </c>
      <c r="BC1114" s="229">
        <f>IF(AZ1114=3,G1114,0)</f>
        <v>0</v>
      </c>
      <c r="BD1114" s="229">
        <f>IF(AZ1114=4,G1114,0)</f>
        <v>0</v>
      </c>
      <c r="BE1114" s="229">
        <f>IF(AZ1114=5,G1114,0)</f>
        <v>0</v>
      </c>
      <c r="CA1114" s="256">
        <v>1</v>
      </c>
      <c r="CB1114" s="256">
        <v>7</v>
      </c>
    </row>
    <row r="1115" spans="1:15" ht="12.75">
      <c r="A1115" s="265"/>
      <c r="B1115" s="269"/>
      <c r="C1115" s="354" t="s">
        <v>1259</v>
      </c>
      <c r="D1115" s="355"/>
      <c r="E1115" s="270">
        <v>2.6</v>
      </c>
      <c r="F1115" s="271"/>
      <c r="G1115" s="272"/>
      <c r="H1115" s="273"/>
      <c r="I1115" s="267"/>
      <c r="J1115" s="274"/>
      <c r="K1115" s="267"/>
      <c r="M1115" s="268" t="s">
        <v>1259</v>
      </c>
      <c r="O1115" s="256"/>
    </row>
    <row r="1116" spans="1:80" ht="12.75">
      <c r="A1116" s="257">
        <v>240</v>
      </c>
      <c r="B1116" s="258" t="s">
        <v>1260</v>
      </c>
      <c r="C1116" s="259" t="s">
        <v>1261</v>
      </c>
      <c r="D1116" s="260" t="s">
        <v>179</v>
      </c>
      <c r="E1116" s="261">
        <v>60.2</v>
      </c>
      <c r="F1116" s="261">
        <v>0</v>
      </c>
      <c r="G1116" s="262">
        <f>E1116*F1116</f>
        <v>0</v>
      </c>
      <c r="H1116" s="263">
        <v>0.00242</v>
      </c>
      <c r="I1116" s="264">
        <f>E1116*H1116</f>
        <v>0.145684</v>
      </c>
      <c r="J1116" s="263">
        <v>0</v>
      </c>
      <c r="K1116" s="264">
        <f>E1116*J1116</f>
        <v>0</v>
      </c>
      <c r="O1116" s="256">
        <v>2</v>
      </c>
      <c r="AA1116" s="229">
        <v>1</v>
      </c>
      <c r="AB1116" s="229">
        <v>7</v>
      </c>
      <c r="AC1116" s="229">
        <v>7</v>
      </c>
      <c r="AZ1116" s="229">
        <v>2</v>
      </c>
      <c r="BA1116" s="229">
        <f>IF(AZ1116=1,G1116,0)</f>
        <v>0</v>
      </c>
      <c r="BB1116" s="229">
        <f>IF(AZ1116=2,G1116,0)</f>
        <v>0</v>
      </c>
      <c r="BC1116" s="229">
        <f>IF(AZ1116=3,G1116,0)</f>
        <v>0</v>
      </c>
      <c r="BD1116" s="229">
        <f>IF(AZ1116=4,G1116,0)</f>
        <v>0</v>
      </c>
      <c r="BE1116" s="229">
        <f>IF(AZ1116=5,G1116,0)</f>
        <v>0</v>
      </c>
      <c r="CA1116" s="256">
        <v>1</v>
      </c>
      <c r="CB1116" s="256">
        <v>7</v>
      </c>
    </row>
    <row r="1117" spans="1:15" ht="21">
      <c r="A1117" s="265"/>
      <c r="B1117" s="269"/>
      <c r="C1117" s="354" t="s">
        <v>1262</v>
      </c>
      <c r="D1117" s="355"/>
      <c r="E1117" s="270">
        <v>28.1</v>
      </c>
      <c r="F1117" s="271"/>
      <c r="G1117" s="272"/>
      <c r="H1117" s="273"/>
      <c r="I1117" s="267"/>
      <c r="J1117" s="274"/>
      <c r="K1117" s="267"/>
      <c r="M1117" s="268" t="s">
        <v>1262</v>
      </c>
      <c r="O1117" s="256"/>
    </row>
    <row r="1118" spans="1:15" ht="12.75">
      <c r="A1118" s="265"/>
      <c r="B1118" s="269"/>
      <c r="C1118" s="354" t="s">
        <v>1263</v>
      </c>
      <c r="D1118" s="355"/>
      <c r="E1118" s="270">
        <v>32.1</v>
      </c>
      <c r="F1118" s="271"/>
      <c r="G1118" s="272"/>
      <c r="H1118" s="273"/>
      <c r="I1118" s="267"/>
      <c r="J1118" s="274"/>
      <c r="K1118" s="267"/>
      <c r="M1118" s="268" t="s">
        <v>1263</v>
      </c>
      <c r="O1118" s="256"/>
    </row>
    <row r="1119" spans="1:80" ht="12.75">
      <c r="A1119" s="257">
        <v>241</v>
      </c>
      <c r="B1119" s="258" t="s">
        <v>1264</v>
      </c>
      <c r="C1119" s="259" t="s">
        <v>1265</v>
      </c>
      <c r="D1119" s="260" t="s">
        <v>179</v>
      </c>
      <c r="E1119" s="261">
        <v>60.4</v>
      </c>
      <c r="F1119" s="261">
        <v>0</v>
      </c>
      <c r="G1119" s="262">
        <f>E1119*F1119</f>
        <v>0</v>
      </c>
      <c r="H1119" s="263">
        <v>0</v>
      </c>
      <c r="I1119" s="264">
        <f>E1119*H1119</f>
        <v>0</v>
      </c>
      <c r="J1119" s="263">
        <v>-0.00135</v>
      </c>
      <c r="K1119" s="264">
        <f>E1119*J1119</f>
        <v>-0.08154</v>
      </c>
      <c r="O1119" s="256">
        <v>2</v>
      </c>
      <c r="AA1119" s="229">
        <v>1</v>
      </c>
      <c r="AB1119" s="229">
        <v>7</v>
      </c>
      <c r="AC1119" s="229">
        <v>7</v>
      </c>
      <c r="AZ1119" s="229">
        <v>2</v>
      </c>
      <c r="BA1119" s="229">
        <f>IF(AZ1119=1,G1119,0)</f>
        <v>0</v>
      </c>
      <c r="BB1119" s="229">
        <f>IF(AZ1119=2,G1119,0)</f>
        <v>0</v>
      </c>
      <c r="BC1119" s="229">
        <f>IF(AZ1119=3,G1119,0)</f>
        <v>0</v>
      </c>
      <c r="BD1119" s="229">
        <f>IF(AZ1119=4,G1119,0)</f>
        <v>0</v>
      </c>
      <c r="BE1119" s="229">
        <f>IF(AZ1119=5,G1119,0)</f>
        <v>0</v>
      </c>
      <c r="CA1119" s="256">
        <v>1</v>
      </c>
      <c r="CB1119" s="256">
        <v>7</v>
      </c>
    </row>
    <row r="1120" spans="1:15" ht="12.75">
      <c r="A1120" s="265"/>
      <c r="B1120" s="269"/>
      <c r="C1120" s="354" t="s">
        <v>880</v>
      </c>
      <c r="D1120" s="355"/>
      <c r="E1120" s="270">
        <v>16.3</v>
      </c>
      <c r="F1120" s="271"/>
      <c r="G1120" s="272"/>
      <c r="H1120" s="273"/>
      <c r="I1120" s="267"/>
      <c r="J1120" s="274"/>
      <c r="K1120" s="267"/>
      <c r="M1120" s="268" t="s">
        <v>880</v>
      </c>
      <c r="O1120" s="256"/>
    </row>
    <row r="1121" spans="1:15" ht="12.75">
      <c r="A1121" s="265"/>
      <c r="B1121" s="269"/>
      <c r="C1121" s="354" t="s">
        <v>881</v>
      </c>
      <c r="D1121" s="355"/>
      <c r="E1121" s="270">
        <v>25.8</v>
      </c>
      <c r="F1121" s="271"/>
      <c r="G1121" s="272"/>
      <c r="H1121" s="273"/>
      <c r="I1121" s="267"/>
      <c r="J1121" s="274"/>
      <c r="K1121" s="267"/>
      <c r="M1121" s="268" t="s">
        <v>881</v>
      </c>
      <c r="O1121" s="256"/>
    </row>
    <row r="1122" spans="1:15" ht="12.75">
      <c r="A1122" s="265"/>
      <c r="B1122" s="269"/>
      <c r="C1122" s="354" t="s">
        <v>882</v>
      </c>
      <c r="D1122" s="355"/>
      <c r="E1122" s="270">
        <v>3.8</v>
      </c>
      <c r="F1122" s="271"/>
      <c r="G1122" s="272"/>
      <c r="H1122" s="273"/>
      <c r="I1122" s="267"/>
      <c r="J1122" s="274"/>
      <c r="K1122" s="267"/>
      <c r="M1122" s="268" t="s">
        <v>882</v>
      </c>
      <c r="O1122" s="256"/>
    </row>
    <row r="1123" spans="1:15" ht="12.75">
      <c r="A1123" s="265"/>
      <c r="B1123" s="269"/>
      <c r="C1123" s="354" t="s">
        <v>883</v>
      </c>
      <c r="D1123" s="355"/>
      <c r="E1123" s="270">
        <v>14.5</v>
      </c>
      <c r="F1123" s="271"/>
      <c r="G1123" s="272"/>
      <c r="H1123" s="273"/>
      <c r="I1123" s="267"/>
      <c r="J1123" s="274"/>
      <c r="K1123" s="267"/>
      <c r="M1123" s="268" t="s">
        <v>883</v>
      </c>
      <c r="O1123" s="256"/>
    </row>
    <row r="1124" spans="1:80" ht="12.75">
      <c r="A1124" s="257">
        <v>242</v>
      </c>
      <c r="B1124" s="258" t="s">
        <v>1266</v>
      </c>
      <c r="C1124" s="259" t="s">
        <v>1267</v>
      </c>
      <c r="D1124" s="260" t="s">
        <v>179</v>
      </c>
      <c r="E1124" s="261">
        <v>15.2</v>
      </c>
      <c r="F1124" s="261">
        <v>0</v>
      </c>
      <c r="G1124" s="262">
        <f>E1124*F1124</f>
        <v>0</v>
      </c>
      <c r="H1124" s="263">
        <v>0</v>
      </c>
      <c r="I1124" s="264">
        <f>E1124*H1124</f>
        <v>0</v>
      </c>
      <c r="J1124" s="263">
        <v>-0.00094</v>
      </c>
      <c r="K1124" s="264">
        <f>E1124*J1124</f>
        <v>-0.014287999999999999</v>
      </c>
      <c r="O1124" s="256">
        <v>2</v>
      </c>
      <c r="AA1124" s="229">
        <v>1</v>
      </c>
      <c r="AB1124" s="229">
        <v>7</v>
      </c>
      <c r="AC1124" s="229">
        <v>7</v>
      </c>
      <c r="AZ1124" s="229">
        <v>2</v>
      </c>
      <c r="BA1124" s="229">
        <f>IF(AZ1124=1,G1124,0)</f>
        <v>0</v>
      </c>
      <c r="BB1124" s="229">
        <f>IF(AZ1124=2,G1124,0)</f>
        <v>0</v>
      </c>
      <c r="BC1124" s="229">
        <f>IF(AZ1124=3,G1124,0)</f>
        <v>0</v>
      </c>
      <c r="BD1124" s="229">
        <f>IF(AZ1124=4,G1124,0)</f>
        <v>0</v>
      </c>
      <c r="BE1124" s="229">
        <f>IF(AZ1124=5,G1124,0)</f>
        <v>0</v>
      </c>
      <c r="CA1124" s="256">
        <v>1</v>
      </c>
      <c r="CB1124" s="256">
        <v>7</v>
      </c>
    </row>
    <row r="1125" spans="1:15" ht="12.75">
      <c r="A1125" s="265"/>
      <c r="B1125" s="269"/>
      <c r="C1125" s="354" t="s">
        <v>258</v>
      </c>
      <c r="D1125" s="355"/>
      <c r="E1125" s="270">
        <v>0</v>
      </c>
      <c r="F1125" s="271"/>
      <c r="G1125" s="272"/>
      <c r="H1125" s="273"/>
      <c r="I1125" s="267"/>
      <c r="J1125" s="274"/>
      <c r="K1125" s="267"/>
      <c r="M1125" s="268" t="s">
        <v>258</v>
      </c>
      <c r="O1125" s="256"/>
    </row>
    <row r="1126" spans="1:15" ht="12.75">
      <c r="A1126" s="265"/>
      <c r="B1126" s="269"/>
      <c r="C1126" s="354" t="s">
        <v>1268</v>
      </c>
      <c r="D1126" s="355"/>
      <c r="E1126" s="270">
        <v>15.2</v>
      </c>
      <c r="F1126" s="271"/>
      <c r="G1126" s="272"/>
      <c r="H1126" s="273"/>
      <c r="I1126" s="267"/>
      <c r="J1126" s="274"/>
      <c r="K1126" s="267"/>
      <c r="M1126" s="268" t="s">
        <v>1268</v>
      </c>
      <c r="O1126" s="256"/>
    </row>
    <row r="1127" spans="1:80" ht="12.75">
      <c r="A1127" s="257">
        <v>243</v>
      </c>
      <c r="B1127" s="258" t="s">
        <v>1269</v>
      </c>
      <c r="C1127" s="259" t="s">
        <v>1270</v>
      </c>
      <c r="D1127" s="260" t="s">
        <v>179</v>
      </c>
      <c r="E1127" s="261">
        <v>8.6</v>
      </c>
      <c r="F1127" s="261">
        <v>0</v>
      </c>
      <c r="G1127" s="262">
        <f>E1127*F1127</f>
        <v>0</v>
      </c>
      <c r="H1127" s="263">
        <v>0.00519</v>
      </c>
      <c r="I1127" s="264">
        <f>E1127*H1127</f>
        <v>0.044634</v>
      </c>
      <c r="J1127" s="263">
        <v>0</v>
      </c>
      <c r="K1127" s="264">
        <f>E1127*J1127</f>
        <v>0</v>
      </c>
      <c r="O1127" s="256">
        <v>2</v>
      </c>
      <c r="AA1127" s="229">
        <v>1</v>
      </c>
      <c r="AB1127" s="229">
        <v>7</v>
      </c>
      <c r="AC1127" s="229">
        <v>7</v>
      </c>
      <c r="AZ1127" s="229">
        <v>2</v>
      </c>
      <c r="BA1127" s="229">
        <f>IF(AZ1127=1,G1127,0)</f>
        <v>0</v>
      </c>
      <c r="BB1127" s="229">
        <f>IF(AZ1127=2,G1127,0)</f>
        <v>0</v>
      </c>
      <c r="BC1127" s="229">
        <f>IF(AZ1127=3,G1127,0)</f>
        <v>0</v>
      </c>
      <c r="BD1127" s="229">
        <f>IF(AZ1127=4,G1127,0)</f>
        <v>0</v>
      </c>
      <c r="BE1127" s="229">
        <f>IF(AZ1127=5,G1127,0)</f>
        <v>0</v>
      </c>
      <c r="CA1127" s="256">
        <v>1</v>
      </c>
      <c r="CB1127" s="256">
        <v>7</v>
      </c>
    </row>
    <row r="1128" spans="1:15" ht="12.75">
      <c r="A1128" s="265"/>
      <c r="B1128" s="269"/>
      <c r="C1128" s="354" t="s">
        <v>1271</v>
      </c>
      <c r="D1128" s="355"/>
      <c r="E1128" s="270">
        <v>8.6</v>
      </c>
      <c r="F1128" s="271"/>
      <c r="G1128" s="272"/>
      <c r="H1128" s="273"/>
      <c r="I1128" s="267"/>
      <c r="J1128" s="274"/>
      <c r="K1128" s="267"/>
      <c r="M1128" s="268" t="s">
        <v>1271</v>
      </c>
      <c r="O1128" s="256"/>
    </row>
    <row r="1129" spans="1:80" ht="12.75">
      <c r="A1129" s="257">
        <v>244</v>
      </c>
      <c r="B1129" s="258" t="s">
        <v>1272</v>
      </c>
      <c r="C1129" s="259" t="s">
        <v>1273</v>
      </c>
      <c r="D1129" s="260" t="s">
        <v>179</v>
      </c>
      <c r="E1129" s="261">
        <v>18.5</v>
      </c>
      <c r="F1129" s="261">
        <v>0</v>
      </c>
      <c r="G1129" s="262">
        <f>E1129*F1129</f>
        <v>0</v>
      </c>
      <c r="H1129" s="263">
        <v>0.00315</v>
      </c>
      <c r="I1129" s="264">
        <f>E1129*H1129</f>
        <v>0.058275</v>
      </c>
      <c r="J1129" s="263">
        <v>0</v>
      </c>
      <c r="K1129" s="264">
        <f>E1129*J1129</f>
        <v>0</v>
      </c>
      <c r="O1129" s="256">
        <v>2</v>
      </c>
      <c r="AA1129" s="229">
        <v>1</v>
      </c>
      <c r="AB1129" s="229">
        <v>7</v>
      </c>
      <c r="AC1129" s="229">
        <v>7</v>
      </c>
      <c r="AZ1129" s="229">
        <v>2</v>
      </c>
      <c r="BA1129" s="229">
        <f>IF(AZ1129=1,G1129,0)</f>
        <v>0</v>
      </c>
      <c r="BB1129" s="229">
        <f>IF(AZ1129=2,G1129,0)</f>
        <v>0</v>
      </c>
      <c r="BC1129" s="229">
        <f>IF(AZ1129=3,G1129,0)</f>
        <v>0</v>
      </c>
      <c r="BD1129" s="229">
        <f>IF(AZ1129=4,G1129,0)</f>
        <v>0</v>
      </c>
      <c r="BE1129" s="229">
        <f>IF(AZ1129=5,G1129,0)</f>
        <v>0</v>
      </c>
      <c r="CA1129" s="256">
        <v>1</v>
      </c>
      <c r="CB1129" s="256">
        <v>7</v>
      </c>
    </row>
    <row r="1130" spans="1:15" ht="12.75">
      <c r="A1130" s="265"/>
      <c r="B1130" s="269"/>
      <c r="C1130" s="354" t="s">
        <v>1274</v>
      </c>
      <c r="D1130" s="355"/>
      <c r="E1130" s="270">
        <v>12</v>
      </c>
      <c r="F1130" s="271"/>
      <c r="G1130" s="272"/>
      <c r="H1130" s="273"/>
      <c r="I1130" s="267"/>
      <c r="J1130" s="274"/>
      <c r="K1130" s="267"/>
      <c r="M1130" s="268" t="s">
        <v>1274</v>
      </c>
      <c r="O1130" s="256"/>
    </row>
    <row r="1131" spans="1:15" ht="12.75">
      <c r="A1131" s="265"/>
      <c r="B1131" s="269"/>
      <c r="C1131" s="354" t="s">
        <v>1275</v>
      </c>
      <c r="D1131" s="355"/>
      <c r="E1131" s="270">
        <v>6.5</v>
      </c>
      <c r="F1131" s="271"/>
      <c r="G1131" s="272"/>
      <c r="H1131" s="273"/>
      <c r="I1131" s="267"/>
      <c r="J1131" s="274"/>
      <c r="K1131" s="267"/>
      <c r="M1131" s="268" t="s">
        <v>1275</v>
      </c>
      <c r="O1131" s="256"/>
    </row>
    <row r="1132" spans="1:80" ht="12.75">
      <c r="A1132" s="257">
        <v>245</v>
      </c>
      <c r="B1132" s="258" t="s">
        <v>1276</v>
      </c>
      <c r="C1132" s="259" t="s">
        <v>1277</v>
      </c>
      <c r="D1132" s="260" t="s">
        <v>179</v>
      </c>
      <c r="E1132" s="261">
        <v>1.5</v>
      </c>
      <c r="F1132" s="261">
        <v>0</v>
      </c>
      <c r="G1132" s="262">
        <f>E1132*F1132</f>
        <v>0</v>
      </c>
      <c r="H1132" s="263">
        <v>0</v>
      </c>
      <c r="I1132" s="264">
        <f>E1132*H1132</f>
        <v>0</v>
      </c>
      <c r="J1132" s="263">
        <v>-0.00338</v>
      </c>
      <c r="K1132" s="264">
        <f>E1132*J1132</f>
        <v>-0.00507</v>
      </c>
      <c r="O1132" s="256">
        <v>2</v>
      </c>
      <c r="AA1132" s="229">
        <v>1</v>
      </c>
      <c r="AB1132" s="229">
        <v>7</v>
      </c>
      <c r="AC1132" s="229">
        <v>7</v>
      </c>
      <c r="AZ1132" s="229">
        <v>2</v>
      </c>
      <c r="BA1132" s="229">
        <f>IF(AZ1132=1,G1132,0)</f>
        <v>0</v>
      </c>
      <c r="BB1132" s="229">
        <f>IF(AZ1132=2,G1132,0)</f>
        <v>0</v>
      </c>
      <c r="BC1132" s="229">
        <f>IF(AZ1132=3,G1132,0)</f>
        <v>0</v>
      </c>
      <c r="BD1132" s="229">
        <f>IF(AZ1132=4,G1132,0)</f>
        <v>0</v>
      </c>
      <c r="BE1132" s="229">
        <f>IF(AZ1132=5,G1132,0)</f>
        <v>0</v>
      </c>
      <c r="CA1132" s="256">
        <v>1</v>
      </c>
      <c r="CB1132" s="256">
        <v>7</v>
      </c>
    </row>
    <row r="1133" spans="1:15" ht="12.75">
      <c r="A1133" s="265"/>
      <c r="B1133" s="269"/>
      <c r="C1133" s="354" t="s">
        <v>200</v>
      </c>
      <c r="D1133" s="355"/>
      <c r="E1133" s="270">
        <v>0</v>
      </c>
      <c r="F1133" s="271"/>
      <c r="G1133" s="272"/>
      <c r="H1133" s="273"/>
      <c r="I1133" s="267"/>
      <c r="J1133" s="274"/>
      <c r="K1133" s="267"/>
      <c r="M1133" s="268" t="s">
        <v>200</v>
      </c>
      <c r="O1133" s="256"/>
    </row>
    <row r="1134" spans="1:15" ht="12.75">
      <c r="A1134" s="265"/>
      <c r="B1134" s="269"/>
      <c r="C1134" s="354" t="s">
        <v>1278</v>
      </c>
      <c r="D1134" s="355"/>
      <c r="E1134" s="270">
        <v>1.5</v>
      </c>
      <c r="F1134" s="271"/>
      <c r="G1134" s="272"/>
      <c r="H1134" s="273"/>
      <c r="I1134" s="267"/>
      <c r="J1134" s="274"/>
      <c r="K1134" s="267"/>
      <c r="M1134" s="268" t="s">
        <v>1278</v>
      </c>
      <c r="O1134" s="256"/>
    </row>
    <row r="1135" spans="1:80" ht="12.75">
      <c r="A1135" s="257">
        <v>246</v>
      </c>
      <c r="B1135" s="258" t="s">
        <v>1279</v>
      </c>
      <c r="C1135" s="259" t="s">
        <v>1280</v>
      </c>
      <c r="D1135" s="260" t="s">
        <v>179</v>
      </c>
      <c r="E1135" s="261">
        <v>43.5</v>
      </c>
      <c r="F1135" s="261">
        <v>0</v>
      </c>
      <c r="G1135" s="262">
        <f>E1135*F1135</f>
        <v>0</v>
      </c>
      <c r="H1135" s="263">
        <v>0</v>
      </c>
      <c r="I1135" s="264">
        <f>E1135*H1135</f>
        <v>0</v>
      </c>
      <c r="J1135" s="263">
        <v>-0.00418</v>
      </c>
      <c r="K1135" s="264">
        <f>E1135*J1135</f>
        <v>-0.18183</v>
      </c>
      <c r="O1135" s="256">
        <v>2</v>
      </c>
      <c r="AA1135" s="229">
        <v>1</v>
      </c>
      <c r="AB1135" s="229">
        <v>7</v>
      </c>
      <c r="AC1135" s="229">
        <v>7</v>
      </c>
      <c r="AZ1135" s="229">
        <v>2</v>
      </c>
      <c r="BA1135" s="229">
        <f>IF(AZ1135=1,G1135,0)</f>
        <v>0</v>
      </c>
      <c r="BB1135" s="229">
        <f>IF(AZ1135=2,G1135,0)</f>
        <v>0</v>
      </c>
      <c r="BC1135" s="229">
        <f>IF(AZ1135=3,G1135,0)</f>
        <v>0</v>
      </c>
      <c r="BD1135" s="229">
        <f>IF(AZ1135=4,G1135,0)</f>
        <v>0</v>
      </c>
      <c r="BE1135" s="229">
        <f>IF(AZ1135=5,G1135,0)</f>
        <v>0</v>
      </c>
      <c r="CA1135" s="256">
        <v>1</v>
      </c>
      <c r="CB1135" s="256">
        <v>7</v>
      </c>
    </row>
    <row r="1136" spans="1:15" ht="12.75">
      <c r="A1136" s="265"/>
      <c r="B1136" s="269"/>
      <c r="C1136" s="354" t="s">
        <v>1281</v>
      </c>
      <c r="D1136" s="355"/>
      <c r="E1136" s="270">
        <v>43.5</v>
      </c>
      <c r="F1136" s="271"/>
      <c r="G1136" s="272"/>
      <c r="H1136" s="273"/>
      <c r="I1136" s="267"/>
      <c r="J1136" s="274"/>
      <c r="K1136" s="267"/>
      <c r="M1136" s="268" t="s">
        <v>1281</v>
      </c>
      <c r="O1136" s="256"/>
    </row>
    <row r="1137" spans="1:80" ht="12.75">
      <c r="A1137" s="257">
        <v>247</v>
      </c>
      <c r="B1137" s="258" t="s">
        <v>1282</v>
      </c>
      <c r="C1137" s="259" t="s">
        <v>1283</v>
      </c>
      <c r="D1137" s="260" t="s">
        <v>179</v>
      </c>
      <c r="E1137" s="261">
        <v>23</v>
      </c>
      <c r="F1137" s="261">
        <v>0</v>
      </c>
      <c r="G1137" s="262">
        <f>E1137*F1137</f>
        <v>0</v>
      </c>
      <c r="H1137" s="263">
        <v>0.00076</v>
      </c>
      <c r="I1137" s="264">
        <f>E1137*H1137</f>
        <v>0.017480000000000002</v>
      </c>
      <c r="J1137" s="263">
        <v>0</v>
      </c>
      <c r="K1137" s="264">
        <f>E1137*J1137</f>
        <v>0</v>
      </c>
      <c r="O1137" s="256">
        <v>2</v>
      </c>
      <c r="AA1137" s="229">
        <v>1</v>
      </c>
      <c r="AB1137" s="229">
        <v>7</v>
      </c>
      <c r="AC1137" s="229">
        <v>7</v>
      </c>
      <c r="AZ1137" s="229">
        <v>2</v>
      </c>
      <c r="BA1137" s="229">
        <f>IF(AZ1137=1,G1137,0)</f>
        <v>0</v>
      </c>
      <c r="BB1137" s="229">
        <f>IF(AZ1137=2,G1137,0)</f>
        <v>0</v>
      </c>
      <c r="BC1137" s="229">
        <f>IF(AZ1137=3,G1137,0)</f>
        <v>0</v>
      </c>
      <c r="BD1137" s="229">
        <f>IF(AZ1137=4,G1137,0)</f>
        <v>0</v>
      </c>
      <c r="BE1137" s="229">
        <f>IF(AZ1137=5,G1137,0)</f>
        <v>0</v>
      </c>
      <c r="CA1137" s="256">
        <v>1</v>
      </c>
      <c r="CB1137" s="256">
        <v>7</v>
      </c>
    </row>
    <row r="1138" spans="1:15" ht="12.75">
      <c r="A1138" s="265"/>
      <c r="B1138" s="269"/>
      <c r="C1138" s="354" t="s">
        <v>1284</v>
      </c>
      <c r="D1138" s="355"/>
      <c r="E1138" s="270">
        <v>23</v>
      </c>
      <c r="F1138" s="271"/>
      <c r="G1138" s="272"/>
      <c r="H1138" s="273"/>
      <c r="I1138" s="267"/>
      <c r="J1138" s="274"/>
      <c r="K1138" s="267"/>
      <c r="M1138" s="268" t="s">
        <v>1284</v>
      </c>
      <c r="O1138" s="256"/>
    </row>
    <row r="1139" spans="1:80" ht="12.75">
      <c r="A1139" s="257">
        <v>248</v>
      </c>
      <c r="B1139" s="258" t="s">
        <v>1285</v>
      </c>
      <c r="C1139" s="259" t="s">
        <v>1286</v>
      </c>
      <c r="D1139" s="260" t="s">
        <v>179</v>
      </c>
      <c r="E1139" s="261">
        <v>7.03</v>
      </c>
      <c r="F1139" s="261">
        <v>0</v>
      </c>
      <c r="G1139" s="262">
        <f>E1139*F1139</f>
        <v>0</v>
      </c>
      <c r="H1139" s="263">
        <v>0.00119</v>
      </c>
      <c r="I1139" s="264">
        <f>E1139*H1139</f>
        <v>0.0083657</v>
      </c>
      <c r="J1139" s="263">
        <v>0</v>
      </c>
      <c r="K1139" s="264">
        <f>E1139*J1139</f>
        <v>0</v>
      </c>
      <c r="O1139" s="256">
        <v>2</v>
      </c>
      <c r="AA1139" s="229">
        <v>1</v>
      </c>
      <c r="AB1139" s="229">
        <v>7</v>
      </c>
      <c r="AC1139" s="229">
        <v>7</v>
      </c>
      <c r="AZ1139" s="229">
        <v>2</v>
      </c>
      <c r="BA1139" s="229">
        <f>IF(AZ1139=1,G1139,0)</f>
        <v>0</v>
      </c>
      <c r="BB1139" s="229">
        <f>IF(AZ1139=2,G1139,0)</f>
        <v>0</v>
      </c>
      <c r="BC1139" s="229">
        <f>IF(AZ1139=3,G1139,0)</f>
        <v>0</v>
      </c>
      <c r="BD1139" s="229">
        <f>IF(AZ1139=4,G1139,0)</f>
        <v>0</v>
      </c>
      <c r="BE1139" s="229">
        <f>IF(AZ1139=5,G1139,0)</f>
        <v>0</v>
      </c>
      <c r="CA1139" s="256">
        <v>1</v>
      </c>
      <c r="CB1139" s="256">
        <v>7</v>
      </c>
    </row>
    <row r="1140" spans="1:15" ht="12.75">
      <c r="A1140" s="265"/>
      <c r="B1140" s="269"/>
      <c r="C1140" s="354" t="s">
        <v>1287</v>
      </c>
      <c r="D1140" s="355"/>
      <c r="E1140" s="270">
        <v>7.03</v>
      </c>
      <c r="F1140" s="271"/>
      <c r="G1140" s="272"/>
      <c r="H1140" s="273"/>
      <c r="I1140" s="267"/>
      <c r="J1140" s="274"/>
      <c r="K1140" s="267"/>
      <c r="M1140" s="268" t="s">
        <v>1287</v>
      </c>
      <c r="O1140" s="256"/>
    </row>
    <row r="1141" spans="1:80" ht="12.75">
      <c r="A1141" s="257">
        <v>249</v>
      </c>
      <c r="B1141" s="258" t="s">
        <v>1288</v>
      </c>
      <c r="C1141" s="259" t="s">
        <v>1289</v>
      </c>
      <c r="D1141" s="260" t="s">
        <v>166</v>
      </c>
      <c r="E1141" s="261">
        <v>0.4544387</v>
      </c>
      <c r="F1141" s="261">
        <v>0</v>
      </c>
      <c r="G1141" s="262">
        <f>E1141*F1141</f>
        <v>0</v>
      </c>
      <c r="H1141" s="263">
        <v>0</v>
      </c>
      <c r="I1141" s="264">
        <f>E1141*H1141</f>
        <v>0</v>
      </c>
      <c r="J1141" s="263"/>
      <c r="K1141" s="264">
        <f>E1141*J1141</f>
        <v>0</v>
      </c>
      <c r="O1141" s="256">
        <v>2</v>
      </c>
      <c r="AA1141" s="229">
        <v>7</v>
      </c>
      <c r="AB1141" s="229">
        <v>1001</v>
      </c>
      <c r="AC1141" s="229">
        <v>5</v>
      </c>
      <c r="AZ1141" s="229">
        <v>2</v>
      </c>
      <c r="BA1141" s="229">
        <f>IF(AZ1141=1,G1141,0)</f>
        <v>0</v>
      </c>
      <c r="BB1141" s="229">
        <f>IF(AZ1141=2,G1141,0)</f>
        <v>0</v>
      </c>
      <c r="BC1141" s="229">
        <f>IF(AZ1141=3,G1141,0)</f>
        <v>0</v>
      </c>
      <c r="BD1141" s="229">
        <f>IF(AZ1141=4,G1141,0)</f>
        <v>0</v>
      </c>
      <c r="BE1141" s="229">
        <f>IF(AZ1141=5,G1141,0)</f>
        <v>0</v>
      </c>
      <c r="CA1141" s="256">
        <v>7</v>
      </c>
      <c r="CB1141" s="256">
        <v>1001</v>
      </c>
    </row>
    <row r="1142" spans="1:57" ht="12.75">
      <c r="A1142" s="275"/>
      <c r="B1142" s="276" t="s">
        <v>101</v>
      </c>
      <c r="C1142" s="277" t="s">
        <v>1227</v>
      </c>
      <c r="D1142" s="278"/>
      <c r="E1142" s="279"/>
      <c r="F1142" s="280"/>
      <c r="G1142" s="281">
        <f>SUM(G1091:G1141)</f>
        <v>0</v>
      </c>
      <c r="H1142" s="282"/>
      <c r="I1142" s="283">
        <f>SUM(I1091:I1141)</f>
        <v>0.45443870000000003</v>
      </c>
      <c r="J1142" s="282"/>
      <c r="K1142" s="283">
        <f>SUM(K1091:K1141)</f>
        <v>-0.5347090000000001</v>
      </c>
      <c r="O1142" s="256">
        <v>4</v>
      </c>
      <c r="BA1142" s="284">
        <f>SUM(BA1091:BA1141)</f>
        <v>0</v>
      </c>
      <c r="BB1142" s="284">
        <f>SUM(BB1091:BB1141)</f>
        <v>0</v>
      </c>
      <c r="BC1142" s="284">
        <f>SUM(BC1091:BC1141)</f>
        <v>0</v>
      </c>
      <c r="BD1142" s="284">
        <f>SUM(BD1091:BD1141)</f>
        <v>0</v>
      </c>
      <c r="BE1142" s="284">
        <f>SUM(BE1091:BE1141)</f>
        <v>0</v>
      </c>
    </row>
    <row r="1143" spans="1:15" ht="12.75">
      <c r="A1143" s="246" t="s">
        <v>97</v>
      </c>
      <c r="B1143" s="247" t="s">
        <v>1290</v>
      </c>
      <c r="C1143" s="248" t="s">
        <v>1291</v>
      </c>
      <c r="D1143" s="249"/>
      <c r="E1143" s="250"/>
      <c r="F1143" s="250"/>
      <c r="G1143" s="251"/>
      <c r="H1143" s="252"/>
      <c r="I1143" s="253"/>
      <c r="J1143" s="254"/>
      <c r="K1143" s="255"/>
      <c r="O1143" s="256">
        <v>1</v>
      </c>
    </row>
    <row r="1144" spans="1:80" ht="12.75">
      <c r="A1144" s="257">
        <v>250</v>
      </c>
      <c r="B1144" s="258" t="s">
        <v>1293</v>
      </c>
      <c r="C1144" s="259" t="s">
        <v>1294</v>
      </c>
      <c r="D1144" s="260" t="s">
        <v>137</v>
      </c>
      <c r="E1144" s="261">
        <v>4.975</v>
      </c>
      <c r="F1144" s="261">
        <v>0</v>
      </c>
      <c r="G1144" s="262">
        <f>E1144*F1144</f>
        <v>0</v>
      </c>
      <c r="H1144" s="263">
        <v>0</v>
      </c>
      <c r="I1144" s="264">
        <f>E1144*H1144</f>
        <v>0</v>
      </c>
      <c r="J1144" s="263">
        <v>-0.042</v>
      </c>
      <c r="K1144" s="264">
        <f>E1144*J1144</f>
        <v>-0.20895</v>
      </c>
      <c r="O1144" s="256">
        <v>2</v>
      </c>
      <c r="AA1144" s="229">
        <v>1</v>
      </c>
      <c r="AB1144" s="229">
        <v>7</v>
      </c>
      <c r="AC1144" s="229">
        <v>7</v>
      </c>
      <c r="AZ1144" s="229">
        <v>2</v>
      </c>
      <c r="BA1144" s="229">
        <f>IF(AZ1144=1,G1144,0)</f>
        <v>0</v>
      </c>
      <c r="BB1144" s="229">
        <f>IF(AZ1144=2,G1144,0)</f>
        <v>0</v>
      </c>
      <c r="BC1144" s="229">
        <f>IF(AZ1144=3,G1144,0)</f>
        <v>0</v>
      </c>
      <c r="BD1144" s="229">
        <f>IF(AZ1144=4,G1144,0)</f>
        <v>0</v>
      </c>
      <c r="BE1144" s="229">
        <f>IF(AZ1144=5,G1144,0)</f>
        <v>0</v>
      </c>
      <c r="CA1144" s="256">
        <v>1</v>
      </c>
      <c r="CB1144" s="256">
        <v>7</v>
      </c>
    </row>
    <row r="1145" spans="1:15" ht="12.75">
      <c r="A1145" s="265"/>
      <c r="B1145" s="269"/>
      <c r="C1145" s="354" t="s">
        <v>1141</v>
      </c>
      <c r="D1145" s="355"/>
      <c r="E1145" s="270">
        <v>4.48</v>
      </c>
      <c r="F1145" s="271"/>
      <c r="G1145" s="272"/>
      <c r="H1145" s="273"/>
      <c r="I1145" s="267"/>
      <c r="J1145" s="274"/>
      <c r="K1145" s="267"/>
      <c r="M1145" s="268" t="s">
        <v>1141</v>
      </c>
      <c r="O1145" s="256"/>
    </row>
    <row r="1146" spans="1:15" ht="12.75">
      <c r="A1146" s="265"/>
      <c r="B1146" s="269"/>
      <c r="C1146" s="354" t="s">
        <v>1142</v>
      </c>
      <c r="D1146" s="355"/>
      <c r="E1146" s="270">
        <v>0.495</v>
      </c>
      <c r="F1146" s="271"/>
      <c r="G1146" s="272"/>
      <c r="H1146" s="273"/>
      <c r="I1146" s="267"/>
      <c r="J1146" s="274"/>
      <c r="K1146" s="267"/>
      <c r="M1146" s="268" t="s">
        <v>1142</v>
      </c>
      <c r="O1146" s="256"/>
    </row>
    <row r="1147" spans="1:80" ht="20.4">
      <c r="A1147" s="257">
        <v>251</v>
      </c>
      <c r="B1147" s="258" t="s">
        <v>1295</v>
      </c>
      <c r="C1147" s="259" t="s">
        <v>1296</v>
      </c>
      <c r="D1147" s="260" t="s">
        <v>137</v>
      </c>
      <c r="E1147" s="261">
        <v>70</v>
      </c>
      <c r="F1147" s="261">
        <v>0</v>
      </c>
      <c r="G1147" s="262">
        <f>E1147*F1147</f>
        <v>0</v>
      </c>
      <c r="H1147" s="263">
        <v>0.04052</v>
      </c>
      <c r="I1147" s="264">
        <f>E1147*H1147</f>
        <v>2.8364000000000003</v>
      </c>
      <c r="J1147" s="263">
        <v>0</v>
      </c>
      <c r="K1147" s="264">
        <f>E1147*J1147</f>
        <v>0</v>
      </c>
      <c r="O1147" s="256">
        <v>2</v>
      </c>
      <c r="AA1147" s="229">
        <v>1</v>
      </c>
      <c r="AB1147" s="229">
        <v>7</v>
      </c>
      <c r="AC1147" s="229">
        <v>7</v>
      </c>
      <c r="AZ1147" s="229">
        <v>2</v>
      </c>
      <c r="BA1147" s="229">
        <f>IF(AZ1147=1,G1147,0)</f>
        <v>0</v>
      </c>
      <c r="BB1147" s="229">
        <f>IF(AZ1147=2,G1147,0)</f>
        <v>0</v>
      </c>
      <c r="BC1147" s="229">
        <f>IF(AZ1147=3,G1147,0)</f>
        <v>0</v>
      </c>
      <c r="BD1147" s="229">
        <f>IF(AZ1147=4,G1147,0)</f>
        <v>0</v>
      </c>
      <c r="BE1147" s="229">
        <f>IF(AZ1147=5,G1147,0)</f>
        <v>0</v>
      </c>
      <c r="CA1147" s="256">
        <v>1</v>
      </c>
      <c r="CB1147" s="256">
        <v>7</v>
      </c>
    </row>
    <row r="1148" spans="1:15" ht="12.75">
      <c r="A1148" s="265"/>
      <c r="B1148" s="269"/>
      <c r="C1148" s="354" t="s">
        <v>1147</v>
      </c>
      <c r="D1148" s="355"/>
      <c r="E1148" s="270">
        <v>70</v>
      </c>
      <c r="F1148" s="271"/>
      <c r="G1148" s="272"/>
      <c r="H1148" s="273"/>
      <c r="I1148" s="267"/>
      <c r="J1148" s="274"/>
      <c r="K1148" s="267"/>
      <c r="M1148" s="268">
        <v>70</v>
      </c>
      <c r="O1148" s="256"/>
    </row>
    <row r="1149" spans="1:80" ht="20.4">
      <c r="A1149" s="257">
        <v>252</v>
      </c>
      <c r="B1149" s="258" t="s">
        <v>1297</v>
      </c>
      <c r="C1149" s="259" t="s">
        <v>1298</v>
      </c>
      <c r="D1149" s="260" t="s">
        <v>179</v>
      </c>
      <c r="E1149" s="261">
        <v>19.2</v>
      </c>
      <c r="F1149" s="261">
        <v>0</v>
      </c>
      <c r="G1149" s="262">
        <f>E1149*F1149</f>
        <v>0</v>
      </c>
      <c r="H1149" s="263">
        <v>0.00905</v>
      </c>
      <c r="I1149" s="264">
        <f>E1149*H1149</f>
        <v>0.17376</v>
      </c>
      <c r="J1149" s="263">
        <v>0</v>
      </c>
      <c r="K1149" s="264">
        <f>E1149*J1149</f>
        <v>0</v>
      </c>
      <c r="O1149" s="256">
        <v>2</v>
      </c>
      <c r="AA1149" s="229">
        <v>1</v>
      </c>
      <c r="AB1149" s="229">
        <v>7</v>
      </c>
      <c r="AC1149" s="229">
        <v>7</v>
      </c>
      <c r="AZ1149" s="229">
        <v>2</v>
      </c>
      <c r="BA1149" s="229">
        <f>IF(AZ1149=1,G1149,0)</f>
        <v>0</v>
      </c>
      <c r="BB1149" s="229">
        <f>IF(AZ1149=2,G1149,0)</f>
        <v>0</v>
      </c>
      <c r="BC1149" s="229">
        <f>IF(AZ1149=3,G1149,0)</f>
        <v>0</v>
      </c>
      <c r="BD1149" s="229">
        <f>IF(AZ1149=4,G1149,0)</f>
        <v>0</v>
      </c>
      <c r="BE1149" s="229">
        <f>IF(AZ1149=5,G1149,0)</f>
        <v>0</v>
      </c>
      <c r="CA1149" s="256">
        <v>1</v>
      </c>
      <c r="CB1149" s="256">
        <v>7</v>
      </c>
    </row>
    <row r="1150" spans="1:15" ht="12.75">
      <c r="A1150" s="265"/>
      <c r="B1150" s="269"/>
      <c r="C1150" s="354" t="s">
        <v>1299</v>
      </c>
      <c r="D1150" s="355"/>
      <c r="E1150" s="270">
        <v>19.2</v>
      </c>
      <c r="F1150" s="271"/>
      <c r="G1150" s="272"/>
      <c r="H1150" s="273"/>
      <c r="I1150" s="267"/>
      <c r="J1150" s="274"/>
      <c r="K1150" s="267"/>
      <c r="M1150" s="268" t="s">
        <v>1299</v>
      </c>
      <c r="O1150" s="256"/>
    </row>
    <row r="1151" spans="1:80" ht="20.4">
      <c r="A1151" s="257">
        <v>253</v>
      </c>
      <c r="B1151" s="258" t="s">
        <v>1300</v>
      </c>
      <c r="C1151" s="259" t="s">
        <v>1301</v>
      </c>
      <c r="D1151" s="260" t="s">
        <v>179</v>
      </c>
      <c r="E1151" s="261">
        <v>19.2</v>
      </c>
      <c r="F1151" s="261">
        <v>0</v>
      </c>
      <c r="G1151" s="262">
        <f>E1151*F1151</f>
        <v>0</v>
      </c>
      <c r="H1151" s="263">
        <v>0.00842</v>
      </c>
      <c r="I1151" s="264">
        <f>E1151*H1151</f>
        <v>0.161664</v>
      </c>
      <c r="J1151" s="263">
        <v>0</v>
      </c>
      <c r="K1151" s="264">
        <f>E1151*J1151</f>
        <v>0</v>
      </c>
      <c r="O1151" s="256">
        <v>2</v>
      </c>
      <c r="AA1151" s="229">
        <v>1</v>
      </c>
      <c r="AB1151" s="229">
        <v>7</v>
      </c>
      <c r="AC1151" s="229">
        <v>7</v>
      </c>
      <c r="AZ1151" s="229">
        <v>2</v>
      </c>
      <c r="BA1151" s="229">
        <f>IF(AZ1151=1,G1151,0)</f>
        <v>0</v>
      </c>
      <c r="BB1151" s="229">
        <f>IF(AZ1151=2,G1151,0)</f>
        <v>0</v>
      </c>
      <c r="BC1151" s="229">
        <f>IF(AZ1151=3,G1151,0)</f>
        <v>0</v>
      </c>
      <c r="BD1151" s="229">
        <f>IF(AZ1151=4,G1151,0)</f>
        <v>0</v>
      </c>
      <c r="BE1151" s="229">
        <f>IF(AZ1151=5,G1151,0)</f>
        <v>0</v>
      </c>
      <c r="CA1151" s="256">
        <v>1</v>
      </c>
      <c r="CB1151" s="256">
        <v>7</v>
      </c>
    </row>
    <row r="1152" spans="1:15" ht="12.75">
      <c r="A1152" s="265"/>
      <c r="B1152" s="269"/>
      <c r="C1152" s="354" t="s">
        <v>1299</v>
      </c>
      <c r="D1152" s="355"/>
      <c r="E1152" s="270">
        <v>19.2</v>
      </c>
      <c r="F1152" s="271"/>
      <c r="G1152" s="272"/>
      <c r="H1152" s="273"/>
      <c r="I1152" s="267"/>
      <c r="J1152" s="274"/>
      <c r="K1152" s="267"/>
      <c r="M1152" s="268" t="s">
        <v>1299</v>
      </c>
      <c r="O1152" s="256"/>
    </row>
    <row r="1153" spans="1:80" ht="12.75">
      <c r="A1153" s="257">
        <v>254</v>
      </c>
      <c r="B1153" s="258" t="s">
        <v>1302</v>
      </c>
      <c r="C1153" s="259" t="s">
        <v>1303</v>
      </c>
      <c r="D1153" s="260" t="s">
        <v>195</v>
      </c>
      <c r="E1153" s="261">
        <v>3</v>
      </c>
      <c r="F1153" s="261">
        <v>0</v>
      </c>
      <c r="G1153" s="262">
        <f>E1153*F1153</f>
        <v>0</v>
      </c>
      <c r="H1153" s="263">
        <v>0.0048</v>
      </c>
      <c r="I1153" s="264">
        <f>E1153*H1153</f>
        <v>0.0144</v>
      </c>
      <c r="J1153" s="263">
        <v>0</v>
      </c>
      <c r="K1153" s="264">
        <f>E1153*J1153</f>
        <v>0</v>
      </c>
      <c r="O1153" s="256">
        <v>2</v>
      </c>
      <c r="AA1153" s="229">
        <v>1</v>
      </c>
      <c r="AB1153" s="229">
        <v>7</v>
      </c>
      <c r="AC1153" s="229">
        <v>7</v>
      </c>
      <c r="AZ1153" s="229">
        <v>2</v>
      </c>
      <c r="BA1153" s="229">
        <f>IF(AZ1153=1,G1153,0)</f>
        <v>0</v>
      </c>
      <c r="BB1153" s="229">
        <f>IF(AZ1153=2,G1153,0)</f>
        <v>0</v>
      </c>
      <c r="BC1153" s="229">
        <f>IF(AZ1153=3,G1153,0)</f>
        <v>0</v>
      </c>
      <c r="BD1153" s="229">
        <f>IF(AZ1153=4,G1153,0)</f>
        <v>0</v>
      </c>
      <c r="BE1153" s="229">
        <f>IF(AZ1153=5,G1153,0)</f>
        <v>0</v>
      </c>
      <c r="CA1153" s="256">
        <v>1</v>
      </c>
      <c r="CB1153" s="256">
        <v>7</v>
      </c>
    </row>
    <row r="1154" spans="1:15" ht="12.75">
      <c r="A1154" s="265"/>
      <c r="B1154" s="269"/>
      <c r="C1154" s="354" t="s">
        <v>1304</v>
      </c>
      <c r="D1154" s="355"/>
      <c r="E1154" s="270">
        <v>3</v>
      </c>
      <c r="F1154" s="271"/>
      <c r="G1154" s="272"/>
      <c r="H1154" s="273"/>
      <c r="I1154" s="267"/>
      <c r="J1154" s="274"/>
      <c r="K1154" s="267"/>
      <c r="M1154" s="268" t="s">
        <v>1304</v>
      </c>
      <c r="O1154" s="256"/>
    </row>
    <row r="1155" spans="1:80" ht="12.75">
      <c r="A1155" s="257">
        <v>255</v>
      </c>
      <c r="B1155" s="258" t="s">
        <v>1305</v>
      </c>
      <c r="C1155" s="259" t="s">
        <v>1306</v>
      </c>
      <c r="D1155" s="260" t="s">
        <v>195</v>
      </c>
      <c r="E1155" s="261">
        <v>126</v>
      </c>
      <c r="F1155" s="261">
        <v>0</v>
      </c>
      <c r="G1155" s="262">
        <f>E1155*F1155</f>
        <v>0</v>
      </c>
      <c r="H1155" s="263">
        <v>0.0029</v>
      </c>
      <c r="I1155" s="264">
        <f>E1155*H1155</f>
        <v>0.36539999999999995</v>
      </c>
      <c r="J1155" s="263">
        <v>0</v>
      </c>
      <c r="K1155" s="264">
        <f>E1155*J1155</f>
        <v>0</v>
      </c>
      <c r="O1155" s="256">
        <v>2</v>
      </c>
      <c r="AA1155" s="229">
        <v>1</v>
      </c>
      <c r="AB1155" s="229">
        <v>7</v>
      </c>
      <c r="AC1155" s="229">
        <v>7</v>
      </c>
      <c r="AZ1155" s="229">
        <v>2</v>
      </c>
      <c r="BA1155" s="229">
        <f>IF(AZ1155=1,G1155,0)</f>
        <v>0</v>
      </c>
      <c r="BB1155" s="229">
        <f>IF(AZ1155=2,G1155,0)</f>
        <v>0</v>
      </c>
      <c r="BC1155" s="229">
        <f>IF(AZ1155=3,G1155,0)</f>
        <v>0</v>
      </c>
      <c r="BD1155" s="229">
        <f>IF(AZ1155=4,G1155,0)</f>
        <v>0</v>
      </c>
      <c r="BE1155" s="229">
        <f>IF(AZ1155=5,G1155,0)</f>
        <v>0</v>
      </c>
      <c r="CA1155" s="256">
        <v>1</v>
      </c>
      <c r="CB1155" s="256">
        <v>7</v>
      </c>
    </row>
    <row r="1156" spans="1:15" ht="12.75">
      <c r="A1156" s="265"/>
      <c r="B1156" s="269"/>
      <c r="C1156" s="354" t="s">
        <v>1307</v>
      </c>
      <c r="D1156" s="355"/>
      <c r="E1156" s="270">
        <v>126</v>
      </c>
      <c r="F1156" s="271"/>
      <c r="G1156" s="272"/>
      <c r="H1156" s="273"/>
      <c r="I1156" s="267"/>
      <c r="J1156" s="274"/>
      <c r="K1156" s="267"/>
      <c r="M1156" s="268" t="s">
        <v>1307</v>
      </c>
      <c r="O1156" s="256"/>
    </row>
    <row r="1157" spans="1:80" ht="12.75">
      <c r="A1157" s="257">
        <v>256</v>
      </c>
      <c r="B1157" s="258" t="s">
        <v>1308</v>
      </c>
      <c r="C1157" s="259" t="s">
        <v>1309</v>
      </c>
      <c r="D1157" s="260" t="s">
        <v>179</v>
      </c>
      <c r="E1157" s="261">
        <v>88.92</v>
      </c>
      <c r="F1157" s="261">
        <v>0</v>
      </c>
      <c r="G1157" s="262">
        <f>E1157*F1157</f>
        <v>0</v>
      </c>
      <c r="H1157" s="263">
        <v>1E-05</v>
      </c>
      <c r="I1157" s="264">
        <f>E1157*H1157</f>
        <v>0.0008892</v>
      </c>
      <c r="J1157" s="263">
        <v>0</v>
      </c>
      <c r="K1157" s="264">
        <f>E1157*J1157</f>
        <v>0</v>
      </c>
      <c r="O1157" s="256">
        <v>2</v>
      </c>
      <c r="AA1157" s="229">
        <v>1</v>
      </c>
      <c r="AB1157" s="229">
        <v>7</v>
      </c>
      <c r="AC1157" s="229">
        <v>7</v>
      </c>
      <c r="AZ1157" s="229">
        <v>2</v>
      </c>
      <c r="BA1157" s="229">
        <f>IF(AZ1157=1,G1157,0)</f>
        <v>0</v>
      </c>
      <c r="BB1157" s="229">
        <f>IF(AZ1157=2,G1157,0)</f>
        <v>0</v>
      </c>
      <c r="BC1157" s="229">
        <f>IF(AZ1157=3,G1157,0)</f>
        <v>0</v>
      </c>
      <c r="BD1157" s="229">
        <f>IF(AZ1157=4,G1157,0)</f>
        <v>0</v>
      </c>
      <c r="BE1157" s="229">
        <f>IF(AZ1157=5,G1157,0)</f>
        <v>0</v>
      </c>
      <c r="CA1157" s="256">
        <v>1</v>
      </c>
      <c r="CB1157" s="256">
        <v>7</v>
      </c>
    </row>
    <row r="1158" spans="1:15" ht="12.75">
      <c r="A1158" s="265"/>
      <c r="B1158" s="269"/>
      <c r="C1158" s="354" t="s">
        <v>1310</v>
      </c>
      <c r="D1158" s="355"/>
      <c r="E1158" s="270">
        <v>38.4</v>
      </c>
      <c r="F1158" s="271"/>
      <c r="G1158" s="272"/>
      <c r="H1158" s="273"/>
      <c r="I1158" s="267"/>
      <c r="J1158" s="274"/>
      <c r="K1158" s="267"/>
      <c r="M1158" s="268" t="s">
        <v>1310</v>
      </c>
      <c r="O1158" s="256"/>
    </row>
    <row r="1159" spans="1:15" ht="12.75">
      <c r="A1159" s="265"/>
      <c r="B1159" s="269"/>
      <c r="C1159" s="354" t="s">
        <v>1311</v>
      </c>
      <c r="D1159" s="355"/>
      <c r="E1159" s="270">
        <v>12</v>
      </c>
      <c r="F1159" s="271"/>
      <c r="G1159" s="272"/>
      <c r="H1159" s="273"/>
      <c r="I1159" s="267"/>
      <c r="J1159" s="274"/>
      <c r="K1159" s="267"/>
      <c r="M1159" s="268" t="s">
        <v>1311</v>
      </c>
      <c r="O1159" s="256"/>
    </row>
    <row r="1160" spans="1:15" ht="12.75">
      <c r="A1160" s="265"/>
      <c r="B1160" s="269"/>
      <c r="C1160" s="354" t="s">
        <v>1312</v>
      </c>
      <c r="D1160" s="355"/>
      <c r="E1160" s="270">
        <v>35.2</v>
      </c>
      <c r="F1160" s="271"/>
      <c r="G1160" s="272"/>
      <c r="H1160" s="273"/>
      <c r="I1160" s="267"/>
      <c r="J1160" s="274"/>
      <c r="K1160" s="267"/>
      <c r="M1160" s="268" t="s">
        <v>1312</v>
      </c>
      <c r="O1160" s="256"/>
    </row>
    <row r="1161" spans="1:15" ht="12.75">
      <c r="A1161" s="265"/>
      <c r="B1161" s="269"/>
      <c r="C1161" s="354" t="s">
        <v>1313</v>
      </c>
      <c r="D1161" s="355"/>
      <c r="E1161" s="270">
        <v>3.32</v>
      </c>
      <c r="F1161" s="271"/>
      <c r="G1161" s="272"/>
      <c r="H1161" s="273"/>
      <c r="I1161" s="267"/>
      <c r="J1161" s="274"/>
      <c r="K1161" s="267"/>
      <c r="M1161" s="268" t="s">
        <v>1313</v>
      </c>
      <c r="O1161" s="256"/>
    </row>
    <row r="1162" spans="1:80" ht="20.4">
      <c r="A1162" s="257">
        <v>257</v>
      </c>
      <c r="B1162" s="258" t="s">
        <v>1314</v>
      </c>
      <c r="C1162" s="259" t="s">
        <v>1315</v>
      </c>
      <c r="D1162" s="260" t="s">
        <v>195</v>
      </c>
      <c r="E1162" s="261">
        <v>1</v>
      </c>
      <c r="F1162" s="261">
        <v>0</v>
      </c>
      <c r="G1162" s="262">
        <f>E1162*F1162</f>
        <v>0</v>
      </c>
      <c r="H1162" s="263">
        <v>0.00385</v>
      </c>
      <c r="I1162" s="264">
        <f>E1162*H1162</f>
        <v>0.00385</v>
      </c>
      <c r="J1162" s="263">
        <v>0</v>
      </c>
      <c r="K1162" s="264">
        <f>E1162*J1162</f>
        <v>0</v>
      </c>
      <c r="O1162" s="256">
        <v>2</v>
      </c>
      <c r="AA1162" s="229">
        <v>1</v>
      </c>
      <c r="AB1162" s="229">
        <v>7</v>
      </c>
      <c r="AC1162" s="229">
        <v>7</v>
      </c>
      <c r="AZ1162" s="229">
        <v>2</v>
      </c>
      <c r="BA1162" s="229">
        <f>IF(AZ1162=1,G1162,0)</f>
        <v>0</v>
      </c>
      <c r="BB1162" s="229">
        <f>IF(AZ1162=2,G1162,0)</f>
        <v>0</v>
      </c>
      <c r="BC1162" s="229">
        <f>IF(AZ1162=3,G1162,0)</f>
        <v>0</v>
      </c>
      <c r="BD1162" s="229">
        <f>IF(AZ1162=4,G1162,0)</f>
        <v>0</v>
      </c>
      <c r="BE1162" s="229">
        <f>IF(AZ1162=5,G1162,0)</f>
        <v>0</v>
      </c>
      <c r="CA1162" s="256">
        <v>1</v>
      </c>
      <c r="CB1162" s="256">
        <v>7</v>
      </c>
    </row>
    <row r="1163" spans="1:80" ht="12.75">
      <c r="A1163" s="257">
        <v>258</v>
      </c>
      <c r="B1163" s="258" t="s">
        <v>1316</v>
      </c>
      <c r="C1163" s="259" t="s">
        <v>1317</v>
      </c>
      <c r="D1163" s="260" t="s">
        <v>195</v>
      </c>
      <c r="E1163" s="261">
        <v>1</v>
      </c>
      <c r="F1163" s="261">
        <v>0</v>
      </c>
      <c r="G1163" s="262">
        <f>E1163*F1163</f>
        <v>0</v>
      </c>
      <c r="H1163" s="263">
        <v>0.00385</v>
      </c>
      <c r="I1163" s="264">
        <f>E1163*H1163</f>
        <v>0.00385</v>
      </c>
      <c r="J1163" s="263">
        <v>0</v>
      </c>
      <c r="K1163" s="264">
        <f>E1163*J1163</f>
        <v>0</v>
      </c>
      <c r="O1163" s="256">
        <v>2</v>
      </c>
      <c r="AA1163" s="229">
        <v>1</v>
      </c>
      <c r="AB1163" s="229">
        <v>7</v>
      </c>
      <c r="AC1163" s="229">
        <v>7</v>
      </c>
      <c r="AZ1163" s="229">
        <v>2</v>
      </c>
      <c r="BA1163" s="229">
        <f>IF(AZ1163=1,G1163,0)</f>
        <v>0</v>
      </c>
      <c r="BB1163" s="229">
        <f>IF(AZ1163=2,G1163,0)</f>
        <v>0</v>
      </c>
      <c r="BC1163" s="229">
        <f>IF(AZ1163=3,G1163,0)</f>
        <v>0</v>
      </c>
      <c r="BD1163" s="229">
        <f>IF(AZ1163=4,G1163,0)</f>
        <v>0</v>
      </c>
      <c r="BE1163" s="229">
        <f>IF(AZ1163=5,G1163,0)</f>
        <v>0</v>
      </c>
      <c r="CA1163" s="256">
        <v>1</v>
      </c>
      <c r="CB1163" s="256">
        <v>7</v>
      </c>
    </row>
    <row r="1164" spans="1:80" ht="12.75">
      <c r="A1164" s="257">
        <v>259</v>
      </c>
      <c r="B1164" s="258" t="s">
        <v>1318</v>
      </c>
      <c r="C1164" s="259" t="s">
        <v>1319</v>
      </c>
      <c r="D1164" s="260" t="s">
        <v>179</v>
      </c>
      <c r="E1164" s="261">
        <v>23</v>
      </c>
      <c r="F1164" s="261">
        <v>0</v>
      </c>
      <c r="G1164" s="262">
        <f>E1164*F1164</f>
        <v>0</v>
      </c>
      <c r="H1164" s="263">
        <v>0.00051</v>
      </c>
      <c r="I1164" s="264">
        <f>E1164*H1164</f>
        <v>0.01173</v>
      </c>
      <c r="J1164" s="263">
        <v>0</v>
      </c>
      <c r="K1164" s="264">
        <f>E1164*J1164</f>
        <v>0</v>
      </c>
      <c r="O1164" s="256">
        <v>2</v>
      </c>
      <c r="AA1164" s="229">
        <v>1</v>
      </c>
      <c r="AB1164" s="229">
        <v>7</v>
      </c>
      <c r="AC1164" s="229">
        <v>7</v>
      </c>
      <c r="AZ1164" s="229">
        <v>2</v>
      </c>
      <c r="BA1164" s="229">
        <f>IF(AZ1164=1,G1164,0)</f>
        <v>0</v>
      </c>
      <c r="BB1164" s="229">
        <f>IF(AZ1164=2,G1164,0)</f>
        <v>0</v>
      </c>
      <c r="BC1164" s="229">
        <f>IF(AZ1164=3,G1164,0)</f>
        <v>0</v>
      </c>
      <c r="BD1164" s="229">
        <f>IF(AZ1164=4,G1164,0)</f>
        <v>0</v>
      </c>
      <c r="BE1164" s="229">
        <f>IF(AZ1164=5,G1164,0)</f>
        <v>0</v>
      </c>
      <c r="CA1164" s="256">
        <v>1</v>
      </c>
      <c r="CB1164" s="256">
        <v>7</v>
      </c>
    </row>
    <row r="1165" spans="1:15" ht="12.75">
      <c r="A1165" s="265"/>
      <c r="B1165" s="269"/>
      <c r="C1165" s="354" t="s">
        <v>1320</v>
      </c>
      <c r="D1165" s="355"/>
      <c r="E1165" s="270">
        <v>23</v>
      </c>
      <c r="F1165" s="271"/>
      <c r="G1165" s="272"/>
      <c r="H1165" s="273"/>
      <c r="I1165" s="267"/>
      <c r="J1165" s="274"/>
      <c r="K1165" s="267"/>
      <c r="M1165" s="268" t="s">
        <v>1320</v>
      </c>
      <c r="O1165" s="256"/>
    </row>
    <row r="1166" spans="1:80" ht="12.75">
      <c r="A1166" s="257">
        <v>260</v>
      </c>
      <c r="B1166" s="258" t="s">
        <v>1321</v>
      </c>
      <c r="C1166" s="259" t="s">
        <v>1322</v>
      </c>
      <c r="D1166" s="260" t="s">
        <v>179</v>
      </c>
      <c r="E1166" s="261">
        <v>23</v>
      </c>
      <c r="F1166" s="261">
        <v>0</v>
      </c>
      <c r="G1166" s="262">
        <f>E1166*F1166</f>
        <v>0</v>
      </c>
      <c r="H1166" s="263">
        <v>0.0001</v>
      </c>
      <c r="I1166" s="264">
        <f>E1166*H1166</f>
        <v>0.0023</v>
      </c>
      <c r="J1166" s="263">
        <v>0</v>
      </c>
      <c r="K1166" s="264">
        <f>E1166*J1166</f>
        <v>0</v>
      </c>
      <c r="O1166" s="256">
        <v>2</v>
      </c>
      <c r="AA1166" s="229">
        <v>1</v>
      </c>
      <c r="AB1166" s="229">
        <v>7</v>
      </c>
      <c r="AC1166" s="229">
        <v>7</v>
      </c>
      <c r="AZ1166" s="229">
        <v>2</v>
      </c>
      <c r="BA1166" s="229">
        <f>IF(AZ1166=1,G1166,0)</f>
        <v>0</v>
      </c>
      <c r="BB1166" s="229">
        <f>IF(AZ1166=2,G1166,0)</f>
        <v>0</v>
      </c>
      <c r="BC1166" s="229">
        <f>IF(AZ1166=3,G1166,0)</f>
        <v>0</v>
      </c>
      <c r="BD1166" s="229">
        <f>IF(AZ1166=4,G1166,0)</f>
        <v>0</v>
      </c>
      <c r="BE1166" s="229">
        <f>IF(AZ1166=5,G1166,0)</f>
        <v>0</v>
      </c>
      <c r="CA1166" s="256">
        <v>1</v>
      </c>
      <c r="CB1166" s="256">
        <v>7</v>
      </c>
    </row>
    <row r="1167" spans="1:80" ht="12.75">
      <c r="A1167" s="257">
        <v>261</v>
      </c>
      <c r="B1167" s="258" t="s">
        <v>1323</v>
      </c>
      <c r="C1167" s="259" t="s">
        <v>1324</v>
      </c>
      <c r="D1167" s="260" t="s">
        <v>137</v>
      </c>
      <c r="E1167" s="261">
        <v>84</v>
      </c>
      <c r="F1167" s="261">
        <v>0</v>
      </c>
      <c r="G1167" s="262">
        <f>E1167*F1167</f>
        <v>0</v>
      </c>
      <c r="H1167" s="263">
        <v>0.00015</v>
      </c>
      <c r="I1167" s="264">
        <f>E1167*H1167</f>
        <v>0.012599999999999998</v>
      </c>
      <c r="J1167" s="263">
        <v>0</v>
      </c>
      <c r="K1167" s="264">
        <f>E1167*J1167</f>
        <v>0</v>
      </c>
      <c r="O1167" s="256">
        <v>2</v>
      </c>
      <c r="AA1167" s="229">
        <v>1</v>
      </c>
      <c r="AB1167" s="229">
        <v>7</v>
      </c>
      <c r="AC1167" s="229">
        <v>7</v>
      </c>
      <c r="AZ1167" s="229">
        <v>2</v>
      </c>
      <c r="BA1167" s="229">
        <f>IF(AZ1167=1,G1167,0)</f>
        <v>0</v>
      </c>
      <c r="BB1167" s="229">
        <f>IF(AZ1167=2,G1167,0)</f>
        <v>0</v>
      </c>
      <c r="BC1167" s="229">
        <f>IF(AZ1167=3,G1167,0)</f>
        <v>0</v>
      </c>
      <c r="BD1167" s="229">
        <f>IF(AZ1167=4,G1167,0)</f>
        <v>0</v>
      </c>
      <c r="BE1167" s="229">
        <f>IF(AZ1167=5,G1167,0)</f>
        <v>0</v>
      </c>
      <c r="CA1167" s="256">
        <v>1</v>
      </c>
      <c r="CB1167" s="256">
        <v>7</v>
      </c>
    </row>
    <row r="1168" spans="1:15" ht="12.75">
      <c r="A1168" s="265"/>
      <c r="B1168" s="266"/>
      <c r="C1168" s="346" t="s">
        <v>1325</v>
      </c>
      <c r="D1168" s="347"/>
      <c r="E1168" s="347"/>
      <c r="F1168" s="347"/>
      <c r="G1168" s="348"/>
      <c r="I1168" s="267"/>
      <c r="K1168" s="267"/>
      <c r="L1168" s="268" t="s">
        <v>1325</v>
      </c>
      <c r="O1168" s="256">
        <v>3</v>
      </c>
    </row>
    <row r="1169" spans="1:15" ht="12.75">
      <c r="A1169" s="265"/>
      <c r="B1169" s="269"/>
      <c r="C1169" s="354" t="s">
        <v>1326</v>
      </c>
      <c r="D1169" s="355"/>
      <c r="E1169" s="270">
        <v>84</v>
      </c>
      <c r="F1169" s="271"/>
      <c r="G1169" s="272"/>
      <c r="H1169" s="273"/>
      <c r="I1169" s="267"/>
      <c r="J1169" s="274"/>
      <c r="K1169" s="267"/>
      <c r="M1169" s="268" t="s">
        <v>1326</v>
      </c>
      <c r="O1169" s="256"/>
    </row>
    <row r="1170" spans="1:80" ht="12.75">
      <c r="A1170" s="257">
        <v>262</v>
      </c>
      <c r="B1170" s="258" t="s">
        <v>1327</v>
      </c>
      <c r="C1170" s="259" t="s">
        <v>1328</v>
      </c>
      <c r="D1170" s="260" t="s">
        <v>12</v>
      </c>
      <c r="E1170" s="261"/>
      <c r="F1170" s="261">
        <v>0</v>
      </c>
      <c r="G1170" s="262">
        <f>E1170*F1170</f>
        <v>0</v>
      </c>
      <c r="H1170" s="263">
        <v>0</v>
      </c>
      <c r="I1170" s="264">
        <f>E1170*H1170</f>
        <v>0</v>
      </c>
      <c r="J1170" s="263"/>
      <c r="K1170" s="264">
        <f>E1170*J1170</f>
        <v>0</v>
      </c>
      <c r="O1170" s="256">
        <v>2</v>
      </c>
      <c r="AA1170" s="229">
        <v>7</v>
      </c>
      <c r="AB1170" s="229">
        <v>1002</v>
      </c>
      <c r="AC1170" s="229">
        <v>5</v>
      </c>
      <c r="AZ1170" s="229">
        <v>2</v>
      </c>
      <c r="BA1170" s="229">
        <f>IF(AZ1170=1,G1170,0)</f>
        <v>0</v>
      </c>
      <c r="BB1170" s="229">
        <f>IF(AZ1170=2,G1170,0)</f>
        <v>0</v>
      </c>
      <c r="BC1170" s="229">
        <f>IF(AZ1170=3,G1170,0)</f>
        <v>0</v>
      </c>
      <c r="BD1170" s="229">
        <f>IF(AZ1170=4,G1170,0)</f>
        <v>0</v>
      </c>
      <c r="BE1170" s="229">
        <f>IF(AZ1170=5,G1170,0)</f>
        <v>0</v>
      </c>
      <c r="CA1170" s="256">
        <v>7</v>
      </c>
      <c r="CB1170" s="256">
        <v>1002</v>
      </c>
    </row>
    <row r="1171" spans="1:57" ht="12.75">
      <c r="A1171" s="275"/>
      <c r="B1171" s="276" t="s">
        <v>101</v>
      </c>
      <c r="C1171" s="277" t="s">
        <v>1292</v>
      </c>
      <c r="D1171" s="278"/>
      <c r="E1171" s="279"/>
      <c r="F1171" s="280"/>
      <c r="G1171" s="281">
        <f>SUM(G1143:G1170)</f>
        <v>0</v>
      </c>
      <c r="H1171" s="282"/>
      <c r="I1171" s="283">
        <f>SUM(I1143:I1170)</f>
        <v>3.5868432</v>
      </c>
      <c r="J1171" s="282"/>
      <c r="K1171" s="283">
        <f>SUM(K1143:K1170)</f>
        <v>-0.20895</v>
      </c>
      <c r="O1171" s="256">
        <v>4</v>
      </c>
      <c r="BA1171" s="284">
        <f>SUM(BA1143:BA1170)</f>
        <v>0</v>
      </c>
      <c r="BB1171" s="284">
        <f>SUM(BB1143:BB1170)</f>
        <v>0</v>
      </c>
      <c r="BC1171" s="284">
        <f>SUM(BC1143:BC1170)</f>
        <v>0</v>
      </c>
      <c r="BD1171" s="284">
        <f>SUM(BD1143:BD1170)</f>
        <v>0</v>
      </c>
      <c r="BE1171" s="284">
        <f>SUM(BE1143:BE1170)</f>
        <v>0</v>
      </c>
    </row>
    <row r="1172" spans="1:15" ht="12.75">
      <c r="A1172" s="246" t="s">
        <v>97</v>
      </c>
      <c r="B1172" s="247" t="s">
        <v>1329</v>
      </c>
      <c r="C1172" s="248" t="s">
        <v>1330</v>
      </c>
      <c r="D1172" s="249"/>
      <c r="E1172" s="250"/>
      <c r="F1172" s="250"/>
      <c r="G1172" s="251"/>
      <c r="H1172" s="252"/>
      <c r="I1172" s="253"/>
      <c r="J1172" s="254"/>
      <c r="K1172" s="255"/>
      <c r="O1172" s="256">
        <v>1</v>
      </c>
    </row>
    <row r="1173" spans="1:80" ht="12.75">
      <c r="A1173" s="257">
        <v>263</v>
      </c>
      <c r="B1173" s="258" t="s">
        <v>1332</v>
      </c>
      <c r="C1173" s="259" t="s">
        <v>1333</v>
      </c>
      <c r="D1173" s="260" t="s">
        <v>195</v>
      </c>
      <c r="E1173" s="261">
        <v>1</v>
      </c>
      <c r="F1173" s="261">
        <v>0</v>
      </c>
      <c r="G1173" s="262">
        <f>E1173*F1173</f>
        <v>0</v>
      </c>
      <c r="H1173" s="263">
        <v>0</v>
      </c>
      <c r="I1173" s="264">
        <f>E1173*H1173</f>
        <v>0</v>
      </c>
      <c r="J1173" s="263">
        <v>0</v>
      </c>
      <c r="K1173" s="264">
        <f>E1173*J1173</f>
        <v>0</v>
      </c>
      <c r="O1173" s="256">
        <v>2</v>
      </c>
      <c r="AA1173" s="229">
        <v>1</v>
      </c>
      <c r="AB1173" s="229">
        <v>7</v>
      </c>
      <c r="AC1173" s="229">
        <v>7</v>
      </c>
      <c r="AZ1173" s="229">
        <v>2</v>
      </c>
      <c r="BA1173" s="229">
        <f>IF(AZ1173=1,G1173,0)</f>
        <v>0</v>
      </c>
      <c r="BB1173" s="229">
        <f>IF(AZ1173=2,G1173,0)</f>
        <v>0</v>
      </c>
      <c r="BC1173" s="229">
        <f>IF(AZ1173=3,G1173,0)</f>
        <v>0</v>
      </c>
      <c r="BD1173" s="229">
        <f>IF(AZ1173=4,G1173,0)</f>
        <v>0</v>
      </c>
      <c r="BE1173" s="229">
        <f>IF(AZ1173=5,G1173,0)</f>
        <v>0</v>
      </c>
      <c r="CA1173" s="256">
        <v>1</v>
      </c>
      <c r="CB1173" s="256">
        <v>7</v>
      </c>
    </row>
    <row r="1174" spans="1:15" ht="12.75">
      <c r="A1174" s="265"/>
      <c r="B1174" s="269"/>
      <c r="C1174" s="354" t="s">
        <v>98</v>
      </c>
      <c r="D1174" s="355"/>
      <c r="E1174" s="270">
        <v>1</v>
      </c>
      <c r="F1174" s="271"/>
      <c r="G1174" s="272"/>
      <c r="H1174" s="273"/>
      <c r="I1174" s="267"/>
      <c r="J1174" s="274"/>
      <c r="K1174" s="267"/>
      <c r="M1174" s="268">
        <v>1</v>
      </c>
      <c r="O1174" s="256"/>
    </row>
    <row r="1175" spans="1:80" ht="12.75">
      <c r="A1175" s="257">
        <v>264</v>
      </c>
      <c r="B1175" s="258" t="s">
        <v>1334</v>
      </c>
      <c r="C1175" s="259" t="s">
        <v>1335</v>
      </c>
      <c r="D1175" s="260" t="s">
        <v>137</v>
      </c>
      <c r="E1175" s="261">
        <v>398.39</v>
      </c>
      <c r="F1175" s="261">
        <v>0</v>
      </c>
      <c r="G1175" s="262">
        <f>E1175*F1175</f>
        <v>0</v>
      </c>
      <c r="H1175" s="263">
        <v>0</v>
      </c>
      <c r="I1175" s="264">
        <f>E1175*H1175</f>
        <v>0</v>
      </c>
      <c r="J1175" s="263">
        <v>-0.02465</v>
      </c>
      <c r="K1175" s="264">
        <f>E1175*J1175</f>
        <v>-9.8203135</v>
      </c>
      <c r="O1175" s="256">
        <v>2</v>
      </c>
      <c r="AA1175" s="229">
        <v>1</v>
      </c>
      <c r="AB1175" s="229">
        <v>7</v>
      </c>
      <c r="AC1175" s="229">
        <v>7</v>
      </c>
      <c r="AZ1175" s="229">
        <v>2</v>
      </c>
      <c r="BA1175" s="229">
        <f>IF(AZ1175=1,G1175,0)</f>
        <v>0</v>
      </c>
      <c r="BB1175" s="229">
        <f>IF(AZ1175=2,G1175,0)</f>
        <v>0</v>
      </c>
      <c r="BC1175" s="229">
        <f>IF(AZ1175=3,G1175,0)</f>
        <v>0</v>
      </c>
      <c r="BD1175" s="229">
        <f>IF(AZ1175=4,G1175,0)</f>
        <v>0</v>
      </c>
      <c r="BE1175" s="229">
        <f>IF(AZ1175=5,G1175,0)</f>
        <v>0</v>
      </c>
      <c r="CA1175" s="256">
        <v>1</v>
      </c>
      <c r="CB1175" s="256">
        <v>7</v>
      </c>
    </row>
    <row r="1176" spans="1:15" ht="12.75">
      <c r="A1176" s="265"/>
      <c r="B1176" s="269"/>
      <c r="C1176" s="354" t="s">
        <v>157</v>
      </c>
      <c r="D1176" s="355"/>
      <c r="E1176" s="270">
        <v>0</v>
      </c>
      <c r="F1176" s="271"/>
      <c r="G1176" s="272"/>
      <c r="H1176" s="273"/>
      <c r="I1176" s="267"/>
      <c r="J1176" s="274"/>
      <c r="K1176" s="267"/>
      <c r="M1176" s="268" t="s">
        <v>157</v>
      </c>
      <c r="O1176" s="256"/>
    </row>
    <row r="1177" spans="1:15" ht="12.75">
      <c r="A1177" s="265"/>
      <c r="B1177" s="269"/>
      <c r="C1177" s="354" t="s">
        <v>1336</v>
      </c>
      <c r="D1177" s="355"/>
      <c r="E1177" s="270">
        <v>32.1</v>
      </c>
      <c r="F1177" s="271"/>
      <c r="G1177" s="272"/>
      <c r="H1177" s="273"/>
      <c r="I1177" s="267"/>
      <c r="J1177" s="274"/>
      <c r="K1177" s="267"/>
      <c r="M1177" s="268" t="s">
        <v>1336</v>
      </c>
      <c r="O1177" s="256"/>
    </row>
    <row r="1178" spans="1:15" ht="12.75">
      <c r="A1178" s="265"/>
      <c r="B1178" s="269"/>
      <c r="C1178" s="354" t="s">
        <v>200</v>
      </c>
      <c r="D1178" s="355"/>
      <c r="E1178" s="270">
        <v>0</v>
      </c>
      <c r="F1178" s="271"/>
      <c r="G1178" s="272"/>
      <c r="H1178" s="273"/>
      <c r="I1178" s="267"/>
      <c r="J1178" s="274"/>
      <c r="K1178" s="267"/>
      <c r="M1178" s="268" t="s">
        <v>200</v>
      </c>
      <c r="O1178" s="256"/>
    </row>
    <row r="1179" spans="1:15" ht="12.75">
      <c r="A1179" s="265"/>
      <c r="B1179" s="269"/>
      <c r="C1179" s="354" t="s">
        <v>1337</v>
      </c>
      <c r="D1179" s="355"/>
      <c r="E1179" s="270">
        <v>43.71</v>
      </c>
      <c r="F1179" s="271"/>
      <c r="G1179" s="272"/>
      <c r="H1179" s="273"/>
      <c r="I1179" s="267"/>
      <c r="J1179" s="274"/>
      <c r="K1179" s="267"/>
      <c r="M1179" s="268" t="s">
        <v>1337</v>
      </c>
      <c r="O1179" s="256"/>
    </row>
    <row r="1180" spans="1:15" ht="12.75">
      <c r="A1180" s="265"/>
      <c r="B1180" s="269"/>
      <c r="C1180" s="354" t="s">
        <v>1338</v>
      </c>
      <c r="D1180" s="355"/>
      <c r="E1180" s="270">
        <v>48.455</v>
      </c>
      <c r="F1180" s="271"/>
      <c r="G1180" s="272"/>
      <c r="H1180" s="273"/>
      <c r="I1180" s="267"/>
      <c r="J1180" s="274"/>
      <c r="K1180" s="267"/>
      <c r="M1180" s="268" t="s">
        <v>1338</v>
      </c>
      <c r="O1180" s="256"/>
    </row>
    <row r="1181" spans="1:15" ht="12.75">
      <c r="A1181" s="265"/>
      <c r="B1181" s="269"/>
      <c r="C1181" s="354" t="s">
        <v>1339</v>
      </c>
      <c r="D1181" s="355"/>
      <c r="E1181" s="270">
        <v>31.405</v>
      </c>
      <c r="F1181" s="271"/>
      <c r="G1181" s="272"/>
      <c r="H1181" s="273"/>
      <c r="I1181" s="267"/>
      <c r="J1181" s="274"/>
      <c r="K1181" s="267"/>
      <c r="M1181" s="268" t="s">
        <v>1339</v>
      </c>
      <c r="O1181" s="256"/>
    </row>
    <row r="1182" spans="1:15" ht="12.75">
      <c r="A1182" s="265"/>
      <c r="B1182" s="269"/>
      <c r="C1182" s="354" t="s">
        <v>1340</v>
      </c>
      <c r="D1182" s="355"/>
      <c r="E1182" s="270">
        <v>28.645</v>
      </c>
      <c r="F1182" s="271"/>
      <c r="G1182" s="272"/>
      <c r="H1182" s="273"/>
      <c r="I1182" s="267"/>
      <c r="J1182" s="274"/>
      <c r="K1182" s="267"/>
      <c r="M1182" s="268" t="s">
        <v>1340</v>
      </c>
      <c r="O1182" s="256"/>
    </row>
    <row r="1183" spans="1:15" ht="12.75">
      <c r="A1183" s="265"/>
      <c r="B1183" s="269"/>
      <c r="C1183" s="354" t="s">
        <v>1341</v>
      </c>
      <c r="D1183" s="355"/>
      <c r="E1183" s="270">
        <v>10.68</v>
      </c>
      <c r="F1183" s="271"/>
      <c r="G1183" s="272"/>
      <c r="H1183" s="273"/>
      <c r="I1183" s="267"/>
      <c r="J1183" s="274"/>
      <c r="K1183" s="267"/>
      <c r="M1183" s="268" t="s">
        <v>1341</v>
      </c>
      <c r="O1183" s="256"/>
    </row>
    <row r="1184" spans="1:15" ht="12.75">
      <c r="A1184" s="265"/>
      <c r="B1184" s="269"/>
      <c r="C1184" s="354" t="s">
        <v>1342</v>
      </c>
      <c r="D1184" s="355"/>
      <c r="E1184" s="270">
        <v>15</v>
      </c>
      <c r="F1184" s="271"/>
      <c r="G1184" s="272"/>
      <c r="H1184" s="273"/>
      <c r="I1184" s="267"/>
      <c r="J1184" s="274"/>
      <c r="K1184" s="267"/>
      <c r="M1184" s="268" t="s">
        <v>1342</v>
      </c>
      <c r="O1184" s="256"/>
    </row>
    <row r="1185" spans="1:15" ht="12.75">
      <c r="A1185" s="265"/>
      <c r="B1185" s="269"/>
      <c r="C1185" s="354" t="s">
        <v>1343</v>
      </c>
      <c r="D1185" s="355"/>
      <c r="E1185" s="270">
        <v>48.625</v>
      </c>
      <c r="F1185" s="271"/>
      <c r="G1185" s="272"/>
      <c r="H1185" s="273"/>
      <c r="I1185" s="267"/>
      <c r="J1185" s="274"/>
      <c r="K1185" s="267"/>
      <c r="M1185" s="268" t="s">
        <v>1343</v>
      </c>
      <c r="O1185" s="256"/>
    </row>
    <row r="1186" spans="1:15" ht="12.75">
      <c r="A1186" s="265"/>
      <c r="B1186" s="269"/>
      <c r="C1186" s="354" t="s">
        <v>1344</v>
      </c>
      <c r="D1186" s="355"/>
      <c r="E1186" s="270">
        <v>42.245</v>
      </c>
      <c r="F1186" s="271"/>
      <c r="G1186" s="272"/>
      <c r="H1186" s="273"/>
      <c r="I1186" s="267"/>
      <c r="J1186" s="274"/>
      <c r="K1186" s="267"/>
      <c r="M1186" s="268" t="s">
        <v>1344</v>
      </c>
      <c r="O1186" s="256"/>
    </row>
    <row r="1187" spans="1:15" ht="12.75">
      <c r="A1187" s="265"/>
      <c r="B1187" s="269"/>
      <c r="C1187" s="354" t="s">
        <v>1345</v>
      </c>
      <c r="D1187" s="355"/>
      <c r="E1187" s="270">
        <v>32.4</v>
      </c>
      <c r="F1187" s="271"/>
      <c r="G1187" s="272"/>
      <c r="H1187" s="273"/>
      <c r="I1187" s="267"/>
      <c r="J1187" s="274"/>
      <c r="K1187" s="267"/>
      <c r="M1187" s="268" t="s">
        <v>1345</v>
      </c>
      <c r="O1187" s="256"/>
    </row>
    <row r="1188" spans="1:15" ht="12.75">
      <c r="A1188" s="265"/>
      <c r="B1188" s="269"/>
      <c r="C1188" s="354" t="s">
        <v>1346</v>
      </c>
      <c r="D1188" s="355"/>
      <c r="E1188" s="270">
        <v>32.3</v>
      </c>
      <c r="F1188" s="271"/>
      <c r="G1188" s="272"/>
      <c r="H1188" s="273"/>
      <c r="I1188" s="267"/>
      <c r="J1188" s="274"/>
      <c r="K1188" s="267"/>
      <c r="M1188" s="268" t="s">
        <v>1346</v>
      </c>
      <c r="O1188" s="256"/>
    </row>
    <row r="1189" spans="1:15" ht="12.75">
      <c r="A1189" s="265"/>
      <c r="B1189" s="269"/>
      <c r="C1189" s="354" t="s">
        <v>1347</v>
      </c>
      <c r="D1189" s="355"/>
      <c r="E1189" s="270">
        <v>32.825</v>
      </c>
      <c r="F1189" s="271"/>
      <c r="G1189" s="272"/>
      <c r="H1189" s="273"/>
      <c r="I1189" s="267"/>
      <c r="J1189" s="274"/>
      <c r="K1189" s="267"/>
      <c r="M1189" s="268" t="s">
        <v>1347</v>
      </c>
      <c r="O1189" s="256"/>
    </row>
    <row r="1190" spans="1:80" ht="12.75">
      <c r="A1190" s="257">
        <v>265</v>
      </c>
      <c r="B1190" s="258" t="s">
        <v>1348</v>
      </c>
      <c r="C1190" s="259" t="s">
        <v>1349</v>
      </c>
      <c r="D1190" s="260" t="s">
        <v>137</v>
      </c>
      <c r="E1190" s="261">
        <v>398.39</v>
      </c>
      <c r="F1190" s="261">
        <v>0</v>
      </c>
      <c r="G1190" s="262">
        <f>E1190*F1190</f>
        <v>0</v>
      </c>
      <c r="H1190" s="263">
        <v>0</v>
      </c>
      <c r="I1190" s="264">
        <f>E1190*H1190</f>
        <v>0</v>
      </c>
      <c r="J1190" s="263">
        <v>-0.008</v>
      </c>
      <c r="K1190" s="264">
        <f>E1190*J1190</f>
        <v>-3.18712</v>
      </c>
      <c r="O1190" s="256">
        <v>2</v>
      </c>
      <c r="AA1190" s="229">
        <v>1</v>
      </c>
      <c r="AB1190" s="229">
        <v>7</v>
      </c>
      <c r="AC1190" s="229">
        <v>7</v>
      </c>
      <c r="AZ1190" s="229">
        <v>2</v>
      </c>
      <c r="BA1190" s="229">
        <f>IF(AZ1190=1,G1190,0)</f>
        <v>0</v>
      </c>
      <c r="BB1190" s="229">
        <f>IF(AZ1190=2,G1190,0)</f>
        <v>0</v>
      </c>
      <c r="BC1190" s="229">
        <f>IF(AZ1190=3,G1190,0)</f>
        <v>0</v>
      </c>
      <c r="BD1190" s="229">
        <f>IF(AZ1190=4,G1190,0)</f>
        <v>0</v>
      </c>
      <c r="BE1190" s="229">
        <f>IF(AZ1190=5,G1190,0)</f>
        <v>0</v>
      </c>
      <c r="CA1190" s="256">
        <v>1</v>
      </c>
      <c r="CB1190" s="256">
        <v>7</v>
      </c>
    </row>
    <row r="1191" spans="1:15" ht="12.75">
      <c r="A1191" s="265"/>
      <c r="B1191" s="269"/>
      <c r="C1191" s="354" t="s">
        <v>157</v>
      </c>
      <c r="D1191" s="355"/>
      <c r="E1191" s="270">
        <v>0</v>
      </c>
      <c r="F1191" s="271"/>
      <c r="G1191" s="272"/>
      <c r="H1191" s="273"/>
      <c r="I1191" s="267"/>
      <c r="J1191" s="274"/>
      <c r="K1191" s="267"/>
      <c r="M1191" s="268" t="s">
        <v>157</v>
      </c>
      <c r="O1191" s="256"/>
    </row>
    <row r="1192" spans="1:15" ht="12.75">
      <c r="A1192" s="265"/>
      <c r="B1192" s="269"/>
      <c r="C1192" s="354" t="s">
        <v>1336</v>
      </c>
      <c r="D1192" s="355"/>
      <c r="E1192" s="270">
        <v>32.1</v>
      </c>
      <c r="F1192" s="271"/>
      <c r="G1192" s="272"/>
      <c r="H1192" s="273"/>
      <c r="I1192" s="267"/>
      <c r="J1192" s="274"/>
      <c r="K1192" s="267"/>
      <c r="M1192" s="268" t="s">
        <v>1336</v>
      </c>
      <c r="O1192" s="256"/>
    </row>
    <row r="1193" spans="1:15" ht="12.75">
      <c r="A1193" s="265"/>
      <c r="B1193" s="269"/>
      <c r="C1193" s="354" t="s">
        <v>200</v>
      </c>
      <c r="D1193" s="355"/>
      <c r="E1193" s="270">
        <v>0</v>
      </c>
      <c r="F1193" s="271"/>
      <c r="G1193" s="272"/>
      <c r="H1193" s="273"/>
      <c r="I1193" s="267"/>
      <c r="J1193" s="274"/>
      <c r="K1193" s="267"/>
      <c r="M1193" s="268" t="s">
        <v>200</v>
      </c>
      <c r="O1193" s="256"/>
    </row>
    <row r="1194" spans="1:15" ht="12.75">
      <c r="A1194" s="265"/>
      <c r="B1194" s="269"/>
      <c r="C1194" s="354" t="s">
        <v>1337</v>
      </c>
      <c r="D1194" s="355"/>
      <c r="E1194" s="270">
        <v>43.71</v>
      </c>
      <c r="F1194" s="271"/>
      <c r="G1194" s="272"/>
      <c r="H1194" s="273"/>
      <c r="I1194" s="267"/>
      <c r="J1194" s="274"/>
      <c r="K1194" s="267"/>
      <c r="M1194" s="268" t="s">
        <v>1337</v>
      </c>
      <c r="O1194" s="256"/>
    </row>
    <row r="1195" spans="1:15" ht="12.75">
      <c r="A1195" s="265"/>
      <c r="B1195" s="269"/>
      <c r="C1195" s="354" t="s">
        <v>1338</v>
      </c>
      <c r="D1195" s="355"/>
      <c r="E1195" s="270">
        <v>48.455</v>
      </c>
      <c r="F1195" s="271"/>
      <c r="G1195" s="272"/>
      <c r="H1195" s="273"/>
      <c r="I1195" s="267"/>
      <c r="J1195" s="274"/>
      <c r="K1195" s="267"/>
      <c r="M1195" s="268" t="s">
        <v>1338</v>
      </c>
      <c r="O1195" s="256"/>
    </row>
    <row r="1196" spans="1:15" ht="12.75">
      <c r="A1196" s="265"/>
      <c r="B1196" s="269"/>
      <c r="C1196" s="354" t="s">
        <v>1339</v>
      </c>
      <c r="D1196" s="355"/>
      <c r="E1196" s="270">
        <v>31.405</v>
      </c>
      <c r="F1196" s="271"/>
      <c r="G1196" s="272"/>
      <c r="H1196" s="273"/>
      <c r="I1196" s="267"/>
      <c r="J1196" s="274"/>
      <c r="K1196" s="267"/>
      <c r="M1196" s="268" t="s">
        <v>1339</v>
      </c>
      <c r="O1196" s="256"/>
    </row>
    <row r="1197" spans="1:15" ht="12.75">
      <c r="A1197" s="265"/>
      <c r="B1197" s="269"/>
      <c r="C1197" s="354" t="s">
        <v>1340</v>
      </c>
      <c r="D1197" s="355"/>
      <c r="E1197" s="270">
        <v>28.645</v>
      </c>
      <c r="F1197" s="271"/>
      <c r="G1197" s="272"/>
      <c r="H1197" s="273"/>
      <c r="I1197" s="267"/>
      <c r="J1197" s="274"/>
      <c r="K1197" s="267"/>
      <c r="M1197" s="268" t="s">
        <v>1340</v>
      </c>
      <c r="O1197" s="256"/>
    </row>
    <row r="1198" spans="1:15" ht="12.75">
      <c r="A1198" s="265"/>
      <c r="B1198" s="269"/>
      <c r="C1198" s="354" t="s">
        <v>1341</v>
      </c>
      <c r="D1198" s="355"/>
      <c r="E1198" s="270">
        <v>10.68</v>
      </c>
      <c r="F1198" s="271"/>
      <c r="G1198" s="272"/>
      <c r="H1198" s="273"/>
      <c r="I1198" s="267"/>
      <c r="J1198" s="274"/>
      <c r="K1198" s="267"/>
      <c r="M1198" s="268" t="s">
        <v>1341</v>
      </c>
      <c r="O1198" s="256"/>
    </row>
    <row r="1199" spans="1:15" ht="12.75">
      <c r="A1199" s="265"/>
      <c r="B1199" s="269"/>
      <c r="C1199" s="354" t="s">
        <v>1342</v>
      </c>
      <c r="D1199" s="355"/>
      <c r="E1199" s="270">
        <v>15</v>
      </c>
      <c r="F1199" s="271"/>
      <c r="G1199" s="272"/>
      <c r="H1199" s="273"/>
      <c r="I1199" s="267"/>
      <c r="J1199" s="274"/>
      <c r="K1199" s="267"/>
      <c r="M1199" s="268" t="s">
        <v>1342</v>
      </c>
      <c r="O1199" s="256"/>
    </row>
    <row r="1200" spans="1:15" ht="12.75">
      <c r="A1200" s="265"/>
      <c r="B1200" s="269"/>
      <c r="C1200" s="354" t="s">
        <v>1343</v>
      </c>
      <c r="D1200" s="355"/>
      <c r="E1200" s="270">
        <v>48.625</v>
      </c>
      <c r="F1200" s="271"/>
      <c r="G1200" s="272"/>
      <c r="H1200" s="273"/>
      <c r="I1200" s="267"/>
      <c r="J1200" s="274"/>
      <c r="K1200" s="267"/>
      <c r="M1200" s="268" t="s">
        <v>1343</v>
      </c>
      <c r="O1200" s="256"/>
    </row>
    <row r="1201" spans="1:15" ht="12.75">
      <c r="A1201" s="265"/>
      <c r="B1201" s="269"/>
      <c r="C1201" s="354" t="s">
        <v>1344</v>
      </c>
      <c r="D1201" s="355"/>
      <c r="E1201" s="270">
        <v>42.245</v>
      </c>
      <c r="F1201" s="271"/>
      <c r="G1201" s="272"/>
      <c r="H1201" s="273"/>
      <c r="I1201" s="267"/>
      <c r="J1201" s="274"/>
      <c r="K1201" s="267"/>
      <c r="M1201" s="268" t="s">
        <v>1344</v>
      </c>
      <c r="O1201" s="256"/>
    </row>
    <row r="1202" spans="1:15" ht="12.75">
      <c r="A1202" s="265"/>
      <c r="B1202" s="269"/>
      <c r="C1202" s="354" t="s">
        <v>1345</v>
      </c>
      <c r="D1202" s="355"/>
      <c r="E1202" s="270">
        <v>32.4</v>
      </c>
      <c r="F1202" s="271"/>
      <c r="G1202" s="272"/>
      <c r="H1202" s="273"/>
      <c r="I1202" s="267"/>
      <c r="J1202" s="274"/>
      <c r="K1202" s="267"/>
      <c r="M1202" s="268" t="s">
        <v>1345</v>
      </c>
      <c r="O1202" s="256"/>
    </row>
    <row r="1203" spans="1:15" ht="12.75">
      <c r="A1203" s="265"/>
      <c r="B1203" s="269"/>
      <c r="C1203" s="354" t="s">
        <v>1346</v>
      </c>
      <c r="D1203" s="355"/>
      <c r="E1203" s="270">
        <v>32.3</v>
      </c>
      <c r="F1203" s="271"/>
      <c r="G1203" s="272"/>
      <c r="H1203" s="273"/>
      <c r="I1203" s="267"/>
      <c r="J1203" s="274"/>
      <c r="K1203" s="267"/>
      <c r="M1203" s="268" t="s">
        <v>1346</v>
      </c>
      <c r="O1203" s="256"/>
    </row>
    <row r="1204" spans="1:15" ht="12.75">
      <c r="A1204" s="265"/>
      <c r="B1204" s="269"/>
      <c r="C1204" s="354" t="s">
        <v>1347</v>
      </c>
      <c r="D1204" s="355"/>
      <c r="E1204" s="270">
        <v>32.825</v>
      </c>
      <c r="F1204" s="271"/>
      <c r="G1204" s="272"/>
      <c r="H1204" s="273"/>
      <c r="I1204" s="267"/>
      <c r="J1204" s="274"/>
      <c r="K1204" s="267"/>
      <c r="M1204" s="268" t="s">
        <v>1347</v>
      </c>
      <c r="O1204" s="256"/>
    </row>
    <row r="1205" spans="1:80" ht="12.75">
      <c r="A1205" s="257">
        <v>266</v>
      </c>
      <c r="B1205" s="258" t="s">
        <v>1350</v>
      </c>
      <c r="C1205" s="259" t="s">
        <v>1351</v>
      </c>
      <c r="D1205" s="260" t="s">
        <v>195</v>
      </c>
      <c r="E1205" s="261">
        <v>9</v>
      </c>
      <c r="F1205" s="261">
        <v>0</v>
      </c>
      <c r="G1205" s="262">
        <f>E1205*F1205</f>
        <v>0</v>
      </c>
      <c r="H1205" s="263">
        <v>0.00028</v>
      </c>
      <c r="I1205" s="264">
        <f>E1205*H1205</f>
        <v>0.0025199999999999997</v>
      </c>
      <c r="J1205" s="263">
        <v>0</v>
      </c>
      <c r="K1205" s="264">
        <f>E1205*J1205</f>
        <v>0</v>
      </c>
      <c r="O1205" s="256">
        <v>2</v>
      </c>
      <c r="AA1205" s="229">
        <v>1</v>
      </c>
      <c r="AB1205" s="229">
        <v>7</v>
      </c>
      <c r="AC1205" s="229">
        <v>7</v>
      </c>
      <c r="AZ1205" s="229">
        <v>2</v>
      </c>
      <c r="BA1205" s="229">
        <f>IF(AZ1205=1,G1205,0)</f>
        <v>0</v>
      </c>
      <c r="BB1205" s="229">
        <f>IF(AZ1205=2,G1205,0)</f>
        <v>0</v>
      </c>
      <c r="BC1205" s="229">
        <f>IF(AZ1205=3,G1205,0)</f>
        <v>0</v>
      </c>
      <c r="BD1205" s="229">
        <f>IF(AZ1205=4,G1205,0)</f>
        <v>0</v>
      </c>
      <c r="BE1205" s="229">
        <f>IF(AZ1205=5,G1205,0)</f>
        <v>0</v>
      </c>
      <c r="CA1205" s="256">
        <v>1</v>
      </c>
      <c r="CB1205" s="256">
        <v>7</v>
      </c>
    </row>
    <row r="1206" spans="1:15" ht="12.75">
      <c r="A1206" s="265"/>
      <c r="B1206" s="269"/>
      <c r="C1206" s="354" t="s">
        <v>1352</v>
      </c>
      <c r="D1206" s="355"/>
      <c r="E1206" s="270">
        <v>8</v>
      </c>
      <c r="F1206" s="271"/>
      <c r="G1206" s="272"/>
      <c r="H1206" s="273"/>
      <c r="I1206" s="267"/>
      <c r="J1206" s="274"/>
      <c r="K1206" s="267"/>
      <c r="M1206" s="297">
        <v>0.6305555555555555</v>
      </c>
      <c r="O1206" s="256"/>
    </row>
    <row r="1207" spans="1:15" ht="12.75">
      <c r="A1207" s="265"/>
      <c r="B1207" s="269"/>
      <c r="C1207" s="354" t="s">
        <v>1353</v>
      </c>
      <c r="D1207" s="355"/>
      <c r="E1207" s="270">
        <v>1</v>
      </c>
      <c r="F1207" s="271"/>
      <c r="G1207" s="272"/>
      <c r="H1207" s="273"/>
      <c r="I1207" s="267"/>
      <c r="J1207" s="274"/>
      <c r="K1207" s="267"/>
      <c r="M1207" s="297">
        <v>0.7090277777777777</v>
      </c>
      <c r="O1207" s="256"/>
    </row>
    <row r="1208" spans="1:80" ht="12.75">
      <c r="A1208" s="257">
        <v>267</v>
      </c>
      <c r="B1208" s="258" t="s">
        <v>1354</v>
      </c>
      <c r="C1208" s="259" t="s">
        <v>1355</v>
      </c>
      <c r="D1208" s="260" t="s">
        <v>195</v>
      </c>
      <c r="E1208" s="261">
        <v>8</v>
      </c>
      <c r="F1208" s="261">
        <v>0</v>
      </c>
      <c r="G1208" s="262">
        <f>E1208*F1208</f>
        <v>0</v>
      </c>
      <c r="H1208" s="263">
        <v>0.00028</v>
      </c>
      <c r="I1208" s="264">
        <f>E1208*H1208</f>
        <v>0.00224</v>
      </c>
      <c r="J1208" s="263">
        <v>0</v>
      </c>
      <c r="K1208" s="264">
        <f>E1208*J1208</f>
        <v>0</v>
      </c>
      <c r="O1208" s="256">
        <v>2</v>
      </c>
      <c r="AA1208" s="229">
        <v>1</v>
      </c>
      <c r="AB1208" s="229">
        <v>7</v>
      </c>
      <c r="AC1208" s="229">
        <v>7</v>
      </c>
      <c r="AZ1208" s="229">
        <v>2</v>
      </c>
      <c r="BA1208" s="229">
        <f>IF(AZ1208=1,G1208,0)</f>
        <v>0</v>
      </c>
      <c r="BB1208" s="229">
        <f>IF(AZ1208=2,G1208,0)</f>
        <v>0</v>
      </c>
      <c r="BC1208" s="229">
        <f>IF(AZ1208=3,G1208,0)</f>
        <v>0</v>
      </c>
      <c r="BD1208" s="229">
        <f>IF(AZ1208=4,G1208,0)</f>
        <v>0</v>
      </c>
      <c r="BE1208" s="229">
        <f>IF(AZ1208=5,G1208,0)</f>
        <v>0</v>
      </c>
      <c r="CA1208" s="256">
        <v>1</v>
      </c>
      <c r="CB1208" s="256">
        <v>7</v>
      </c>
    </row>
    <row r="1209" spans="1:15" ht="12.75">
      <c r="A1209" s="265"/>
      <c r="B1209" s="269"/>
      <c r="C1209" s="354" t="s">
        <v>1352</v>
      </c>
      <c r="D1209" s="355"/>
      <c r="E1209" s="270">
        <v>8</v>
      </c>
      <c r="F1209" s="271"/>
      <c r="G1209" s="272"/>
      <c r="H1209" s="273"/>
      <c r="I1209" s="267"/>
      <c r="J1209" s="274"/>
      <c r="K1209" s="267"/>
      <c r="M1209" s="297">
        <v>0.6305555555555555</v>
      </c>
      <c r="O1209" s="256"/>
    </row>
    <row r="1210" spans="1:80" ht="12.75">
      <c r="A1210" s="257">
        <v>268</v>
      </c>
      <c r="B1210" s="258" t="s">
        <v>1356</v>
      </c>
      <c r="C1210" s="259" t="s">
        <v>1357</v>
      </c>
      <c r="D1210" s="260" t="s">
        <v>195</v>
      </c>
      <c r="E1210" s="261">
        <v>2</v>
      </c>
      <c r="F1210" s="261">
        <v>0</v>
      </c>
      <c r="G1210" s="262">
        <f>E1210*F1210</f>
        <v>0</v>
      </c>
      <c r="H1210" s="263">
        <v>0</v>
      </c>
      <c r="I1210" s="264">
        <f>E1210*H1210</f>
        <v>0</v>
      </c>
      <c r="J1210" s="263">
        <v>0</v>
      </c>
      <c r="K1210" s="264">
        <f>E1210*J1210</f>
        <v>0</v>
      </c>
      <c r="O1210" s="256">
        <v>2</v>
      </c>
      <c r="AA1210" s="229">
        <v>1</v>
      </c>
      <c r="AB1210" s="229">
        <v>7</v>
      </c>
      <c r="AC1210" s="229">
        <v>7</v>
      </c>
      <c r="AZ1210" s="229">
        <v>2</v>
      </c>
      <c r="BA1210" s="229">
        <f>IF(AZ1210=1,G1210,0)</f>
        <v>0</v>
      </c>
      <c r="BB1210" s="229">
        <f>IF(AZ1210=2,G1210,0)</f>
        <v>0</v>
      </c>
      <c r="BC1210" s="229">
        <f>IF(AZ1210=3,G1210,0)</f>
        <v>0</v>
      </c>
      <c r="BD1210" s="229">
        <f>IF(AZ1210=4,G1210,0)</f>
        <v>0</v>
      </c>
      <c r="BE1210" s="229">
        <f>IF(AZ1210=5,G1210,0)</f>
        <v>0</v>
      </c>
      <c r="CA1210" s="256">
        <v>1</v>
      </c>
      <c r="CB1210" s="256">
        <v>7</v>
      </c>
    </row>
    <row r="1211" spans="1:15" ht="12.75">
      <c r="A1211" s="265"/>
      <c r="B1211" s="269"/>
      <c r="C1211" s="354" t="s">
        <v>725</v>
      </c>
      <c r="D1211" s="355"/>
      <c r="E1211" s="270">
        <v>1</v>
      </c>
      <c r="F1211" s="271"/>
      <c r="G1211" s="272"/>
      <c r="H1211" s="273"/>
      <c r="I1211" s="267"/>
      <c r="J1211" s="274"/>
      <c r="K1211" s="267"/>
      <c r="M1211" s="297">
        <v>0.20902777777777778</v>
      </c>
      <c r="O1211" s="256"/>
    </row>
    <row r="1212" spans="1:15" ht="12.75">
      <c r="A1212" s="265"/>
      <c r="B1212" s="269"/>
      <c r="C1212" s="354" t="s">
        <v>726</v>
      </c>
      <c r="D1212" s="355"/>
      <c r="E1212" s="270">
        <v>1</v>
      </c>
      <c r="F1212" s="271"/>
      <c r="G1212" s="272"/>
      <c r="H1212" s="273"/>
      <c r="I1212" s="267"/>
      <c r="J1212" s="274"/>
      <c r="K1212" s="267"/>
      <c r="M1212" s="297">
        <v>0.25069444444444444</v>
      </c>
      <c r="O1212" s="256"/>
    </row>
    <row r="1213" spans="1:80" ht="12.75">
      <c r="A1213" s="257">
        <v>269</v>
      </c>
      <c r="B1213" s="258" t="s">
        <v>1358</v>
      </c>
      <c r="C1213" s="259" t="s">
        <v>1359</v>
      </c>
      <c r="D1213" s="260" t="s">
        <v>137</v>
      </c>
      <c r="E1213" s="261">
        <v>15.02</v>
      </c>
      <c r="F1213" s="261">
        <v>0</v>
      </c>
      <c r="G1213" s="262">
        <f>E1213*F1213</f>
        <v>0</v>
      </c>
      <c r="H1213" s="263">
        <v>0</v>
      </c>
      <c r="I1213" s="264">
        <f>E1213*H1213</f>
        <v>0</v>
      </c>
      <c r="J1213" s="263">
        <v>0</v>
      </c>
      <c r="K1213" s="264">
        <f>E1213*J1213</f>
        <v>0</v>
      </c>
      <c r="O1213" s="256">
        <v>2</v>
      </c>
      <c r="AA1213" s="229">
        <v>1</v>
      </c>
      <c r="AB1213" s="229">
        <v>7</v>
      </c>
      <c r="AC1213" s="229">
        <v>7</v>
      </c>
      <c r="AZ1213" s="229">
        <v>2</v>
      </c>
      <c r="BA1213" s="229">
        <f>IF(AZ1213=1,G1213,0)</f>
        <v>0</v>
      </c>
      <c r="BB1213" s="229">
        <f>IF(AZ1213=2,G1213,0)</f>
        <v>0</v>
      </c>
      <c r="BC1213" s="229">
        <f>IF(AZ1213=3,G1213,0)</f>
        <v>0</v>
      </c>
      <c r="BD1213" s="229">
        <f>IF(AZ1213=4,G1213,0)</f>
        <v>0</v>
      </c>
      <c r="BE1213" s="229">
        <f>IF(AZ1213=5,G1213,0)</f>
        <v>0</v>
      </c>
      <c r="CA1213" s="256">
        <v>1</v>
      </c>
      <c r="CB1213" s="256">
        <v>7</v>
      </c>
    </row>
    <row r="1214" spans="1:15" ht="12.75">
      <c r="A1214" s="265"/>
      <c r="B1214" s="269"/>
      <c r="C1214" s="354" t="s">
        <v>1360</v>
      </c>
      <c r="D1214" s="355"/>
      <c r="E1214" s="270">
        <v>0</v>
      </c>
      <c r="F1214" s="271"/>
      <c r="G1214" s="272"/>
      <c r="H1214" s="273"/>
      <c r="I1214" s="267"/>
      <c r="J1214" s="274"/>
      <c r="K1214" s="267"/>
      <c r="M1214" s="268" t="s">
        <v>1360</v>
      </c>
      <c r="O1214" s="256"/>
    </row>
    <row r="1215" spans="1:15" ht="12.75">
      <c r="A1215" s="265"/>
      <c r="B1215" s="269"/>
      <c r="C1215" s="354" t="s">
        <v>1361</v>
      </c>
      <c r="D1215" s="355"/>
      <c r="E1215" s="270">
        <v>1.4</v>
      </c>
      <c r="F1215" s="271"/>
      <c r="G1215" s="272"/>
      <c r="H1215" s="273"/>
      <c r="I1215" s="267"/>
      <c r="J1215" s="274"/>
      <c r="K1215" s="267"/>
      <c r="M1215" s="268" t="s">
        <v>1361</v>
      </c>
      <c r="O1215" s="256"/>
    </row>
    <row r="1216" spans="1:15" ht="12.75">
      <c r="A1216" s="265"/>
      <c r="B1216" s="269"/>
      <c r="C1216" s="354" t="s">
        <v>1362</v>
      </c>
      <c r="D1216" s="355"/>
      <c r="E1216" s="270">
        <v>1.6</v>
      </c>
      <c r="F1216" s="271"/>
      <c r="G1216" s="272"/>
      <c r="H1216" s="273"/>
      <c r="I1216" s="267"/>
      <c r="J1216" s="274"/>
      <c r="K1216" s="267"/>
      <c r="M1216" s="268" t="s">
        <v>1362</v>
      </c>
      <c r="O1216" s="256"/>
    </row>
    <row r="1217" spans="1:15" ht="12.75">
      <c r="A1217" s="265"/>
      <c r="B1217" s="269"/>
      <c r="C1217" s="354" t="s">
        <v>1363</v>
      </c>
      <c r="D1217" s="355"/>
      <c r="E1217" s="270">
        <v>3.6</v>
      </c>
      <c r="F1217" s="271"/>
      <c r="G1217" s="272"/>
      <c r="H1217" s="273"/>
      <c r="I1217" s="267"/>
      <c r="J1217" s="274"/>
      <c r="K1217" s="267"/>
      <c r="M1217" s="268" t="s">
        <v>1363</v>
      </c>
      <c r="O1217" s="256"/>
    </row>
    <row r="1218" spans="1:15" ht="12.75">
      <c r="A1218" s="265"/>
      <c r="B1218" s="269"/>
      <c r="C1218" s="354" t="s">
        <v>1364</v>
      </c>
      <c r="D1218" s="355"/>
      <c r="E1218" s="270">
        <v>3.2</v>
      </c>
      <c r="F1218" s="271"/>
      <c r="G1218" s="272"/>
      <c r="H1218" s="273"/>
      <c r="I1218" s="267"/>
      <c r="J1218" s="274"/>
      <c r="K1218" s="267"/>
      <c r="M1218" s="268" t="s">
        <v>1364</v>
      </c>
      <c r="O1218" s="256"/>
    </row>
    <row r="1219" spans="1:15" ht="12.75">
      <c r="A1219" s="265"/>
      <c r="B1219" s="269"/>
      <c r="C1219" s="354" t="s">
        <v>1365</v>
      </c>
      <c r="D1219" s="355"/>
      <c r="E1219" s="270">
        <v>3.22</v>
      </c>
      <c r="F1219" s="271"/>
      <c r="G1219" s="272"/>
      <c r="H1219" s="273"/>
      <c r="I1219" s="267"/>
      <c r="J1219" s="274"/>
      <c r="K1219" s="267"/>
      <c r="M1219" s="268" t="s">
        <v>1365</v>
      </c>
      <c r="O1219" s="256"/>
    </row>
    <row r="1220" spans="1:15" ht="12.75">
      <c r="A1220" s="265"/>
      <c r="B1220" s="269"/>
      <c r="C1220" s="354" t="s">
        <v>1366</v>
      </c>
      <c r="D1220" s="355"/>
      <c r="E1220" s="270">
        <v>2</v>
      </c>
      <c r="F1220" s="271"/>
      <c r="G1220" s="272"/>
      <c r="H1220" s="273"/>
      <c r="I1220" s="267"/>
      <c r="J1220" s="274"/>
      <c r="K1220" s="267"/>
      <c r="M1220" s="268" t="s">
        <v>1366</v>
      </c>
      <c r="O1220" s="256"/>
    </row>
    <row r="1221" spans="1:80" ht="12.75">
      <c r="A1221" s="257">
        <v>270</v>
      </c>
      <c r="B1221" s="258" t="s">
        <v>1367</v>
      </c>
      <c r="C1221" s="259" t="s">
        <v>1368</v>
      </c>
      <c r="D1221" s="260" t="s">
        <v>195</v>
      </c>
      <c r="E1221" s="261">
        <v>13</v>
      </c>
      <c r="F1221" s="261">
        <v>0</v>
      </c>
      <c r="G1221" s="262">
        <f>E1221*F1221</f>
        <v>0</v>
      </c>
      <c r="H1221" s="263">
        <v>0</v>
      </c>
      <c r="I1221" s="264">
        <f>E1221*H1221</f>
        <v>0</v>
      </c>
      <c r="J1221" s="263">
        <v>0</v>
      </c>
      <c r="K1221" s="264">
        <f>E1221*J1221</f>
        <v>0</v>
      </c>
      <c r="O1221" s="256">
        <v>2</v>
      </c>
      <c r="AA1221" s="229">
        <v>1</v>
      </c>
      <c r="AB1221" s="229">
        <v>7</v>
      </c>
      <c r="AC1221" s="229">
        <v>7</v>
      </c>
      <c r="AZ1221" s="229">
        <v>2</v>
      </c>
      <c r="BA1221" s="229">
        <f>IF(AZ1221=1,G1221,0)</f>
        <v>0</v>
      </c>
      <c r="BB1221" s="229">
        <f>IF(AZ1221=2,G1221,0)</f>
        <v>0</v>
      </c>
      <c r="BC1221" s="229">
        <f>IF(AZ1221=3,G1221,0)</f>
        <v>0</v>
      </c>
      <c r="BD1221" s="229">
        <f>IF(AZ1221=4,G1221,0)</f>
        <v>0</v>
      </c>
      <c r="BE1221" s="229">
        <f>IF(AZ1221=5,G1221,0)</f>
        <v>0</v>
      </c>
      <c r="CA1221" s="256">
        <v>1</v>
      </c>
      <c r="CB1221" s="256">
        <v>7</v>
      </c>
    </row>
    <row r="1222" spans="1:15" ht="12.75">
      <c r="A1222" s="265"/>
      <c r="B1222" s="269"/>
      <c r="C1222" s="354" t="s">
        <v>1369</v>
      </c>
      <c r="D1222" s="355"/>
      <c r="E1222" s="270">
        <v>4</v>
      </c>
      <c r="F1222" s="271"/>
      <c r="G1222" s="272"/>
      <c r="H1222" s="273"/>
      <c r="I1222" s="267"/>
      <c r="J1222" s="274"/>
      <c r="K1222" s="267"/>
      <c r="M1222" s="297">
        <v>0.08611111111111112</v>
      </c>
      <c r="O1222" s="256"/>
    </row>
    <row r="1223" spans="1:15" ht="12.75">
      <c r="A1223" s="265"/>
      <c r="B1223" s="269"/>
      <c r="C1223" s="354" t="s">
        <v>1370</v>
      </c>
      <c r="D1223" s="355"/>
      <c r="E1223" s="270">
        <v>3</v>
      </c>
      <c r="F1223" s="271"/>
      <c r="G1223" s="272"/>
      <c r="H1223" s="273"/>
      <c r="I1223" s="267"/>
      <c r="J1223" s="274"/>
      <c r="K1223" s="267"/>
      <c r="M1223" s="297">
        <v>0.12708333333333333</v>
      </c>
      <c r="O1223" s="256"/>
    </row>
    <row r="1224" spans="1:15" ht="12.75">
      <c r="A1224" s="265"/>
      <c r="B1224" s="269"/>
      <c r="C1224" s="354" t="s">
        <v>1371</v>
      </c>
      <c r="D1224" s="355"/>
      <c r="E1224" s="270">
        <v>1</v>
      </c>
      <c r="F1224" s="271"/>
      <c r="G1224" s="272"/>
      <c r="H1224" s="273"/>
      <c r="I1224" s="267"/>
      <c r="J1224" s="274"/>
      <c r="K1224" s="267"/>
      <c r="M1224" s="297">
        <v>0.5423611111111112</v>
      </c>
      <c r="O1224" s="256"/>
    </row>
    <row r="1225" spans="1:15" ht="12.75">
      <c r="A1225" s="265"/>
      <c r="B1225" s="269"/>
      <c r="C1225" s="354" t="s">
        <v>1372</v>
      </c>
      <c r="D1225" s="355"/>
      <c r="E1225" s="270">
        <v>1</v>
      </c>
      <c r="F1225" s="271"/>
      <c r="G1225" s="272"/>
      <c r="H1225" s="273"/>
      <c r="I1225" s="267"/>
      <c r="J1225" s="274"/>
      <c r="K1225" s="267"/>
      <c r="M1225" s="297">
        <v>0.5840277777777778</v>
      </c>
      <c r="O1225" s="256"/>
    </row>
    <row r="1226" spans="1:15" ht="12.75">
      <c r="A1226" s="265"/>
      <c r="B1226" s="269"/>
      <c r="C1226" s="354" t="s">
        <v>1373</v>
      </c>
      <c r="D1226" s="355"/>
      <c r="E1226" s="270">
        <v>2</v>
      </c>
      <c r="F1226" s="271"/>
      <c r="G1226" s="272"/>
      <c r="H1226" s="273"/>
      <c r="I1226" s="267"/>
      <c r="J1226" s="274"/>
      <c r="K1226" s="267"/>
      <c r="M1226" s="297">
        <v>0.6263888888888889</v>
      </c>
      <c r="O1226" s="256"/>
    </row>
    <row r="1227" spans="1:15" ht="12.75">
      <c r="A1227" s="265"/>
      <c r="B1227" s="269"/>
      <c r="C1227" s="354" t="s">
        <v>1374</v>
      </c>
      <c r="D1227" s="355"/>
      <c r="E1227" s="270">
        <v>2</v>
      </c>
      <c r="F1227" s="271"/>
      <c r="G1227" s="272"/>
      <c r="H1227" s="273"/>
      <c r="I1227" s="267"/>
      <c r="J1227" s="274"/>
      <c r="K1227" s="267"/>
      <c r="M1227" s="297">
        <v>0.6680555555555556</v>
      </c>
      <c r="O1227" s="256"/>
    </row>
    <row r="1228" spans="1:80" ht="12.75">
      <c r="A1228" s="257">
        <v>271</v>
      </c>
      <c r="B1228" s="258" t="s">
        <v>1375</v>
      </c>
      <c r="C1228" s="259" t="s">
        <v>1376</v>
      </c>
      <c r="D1228" s="260" t="s">
        <v>195</v>
      </c>
      <c r="E1228" s="261">
        <v>27</v>
      </c>
      <c r="F1228" s="261">
        <v>0</v>
      </c>
      <c r="G1228" s="262">
        <f>E1228*F1228</f>
        <v>0</v>
      </c>
      <c r="H1228" s="263">
        <v>2E-05</v>
      </c>
      <c r="I1228" s="264">
        <f>E1228*H1228</f>
        <v>0.00054</v>
      </c>
      <c r="J1228" s="263">
        <v>0</v>
      </c>
      <c r="K1228" s="264">
        <f>E1228*J1228</f>
        <v>0</v>
      </c>
      <c r="O1228" s="256">
        <v>2</v>
      </c>
      <c r="AA1228" s="229">
        <v>1</v>
      </c>
      <c r="AB1228" s="229">
        <v>7</v>
      </c>
      <c r="AC1228" s="229">
        <v>7</v>
      </c>
      <c r="AZ1228" s="229">
        <v>2</v>
      </c>
      <c r="BA1228" s="229">
        <f>IF(AZ1228=1,G1228,0)</f>
        <v>0</v>
      </c>
      <c r="BB1228" s="229">
        <f>IF(AZ1228=2,G1228,0)</f>
        <v>0</v>
      </c>
      <c r="BC1228" s="229">
        <f>IF(AZ1228=3,G1228,0)</f>
        <v>0</v>
      </c>
      <c r="BD1228" s="229">
        <f>IF(AZ1228=4,G1228,0)</f>
        <v>0</v>
      </c>
      <c r="BE1228" s="229">
        <f>IF(AZ1228=5,G1228,0)</f>
        <v>0</v>
      </c>
      <c r="CA1228" s="256">
        <v>1</v>
      </c>
      <c r="CB1228" s="256">
        <v>7</v>
      </c>
    </row>
    <row r="1229" spans="1:15" ht="12.75">
      <c r="A1229" s="265"/>
      <c r="B1229" s="269"/>
      <c r="C1229" s="354" t="s">
        <v>1377</v>
      </c>
      <c r="D1229" s="355"/>
      <c r="E1229" s="270">
        <v>6</v>
      </c>
      <c r="F1229" s="271"/>
      <c r="G1229" s="272"/>
      <c r="H1229" s="273"/>
      <c r="I1229" s="267"/>
      <c r="J1229" s="274"/>
      <c r="K1229" s="267"/>
      <c r="M1229" s="297">
        <v>0.29583333333333334</v>
      </c>
      <c r="O1229" s="256"/>
    </row>
    <row r="1230" spans="1:15" ht="12.75">
      <c r="A1230" s="265"/>
      <c r="B1230" s="269"/>
      <c r="C1230" s="354" t="s">
        <v>1378</v>
      </c>
      <c r="D1230" s="355"/>
      <c r="E1230" s="270">
        <v>5</v>
      </c>
      <c r="F1230" s="271"/>
      <c r="G1230" s="272"/>
      <c r="H1230" s="273"/>
      <c r="I1230" s="267"/>
      <c r="J1230" s="274"/>
      <c r="K1230" s="267"/>
      <c r="M1230" s="297">
        <v>0.3368055555555556</v>
      </c>
      <c r="O1230" s="256"/>
    </row>
    <row r="1231" spans="1:15" ht="12.75">
      <c r="A1231" s="265"/>
      <c r="B1231" s="269"/>
      <c r="C1231" s="354" t="s">
        <v>1379</v>
      </c>
      <c r="D1231" s="355"/>
      <c r="E1231" s="270">
        <v>1</v>
      </c>
      <c r="F1231" s="271"/>
      <c r="G1231" s="272"/>
      <c r="H1231" s="273"/>
      <c r="I1231" s="267"/>
      <c r="J1231" s="274"/>
      <c r="K1231" s="267"/>
      <c r="M1231" s="297">
        <v>0.3756944444444445</v>
      </c>
      <c r="O1231" s="256"/>
    </row>
    <row r="1232" spans="1:15" ht="12.75">
      <c r="A1232" s="265"/>
      <c r="B1232" s="269"/>
      <c r="C1232" s="354" t="s">
        <v>1380</v>
      </c>
      <c r="D1232" s="355"/>
      <c r="E1232" s="270">
        <v>2</v>
      </c>
      <c r="F1232" s="271"/>
      <c r="G1232" s="272"/>
      <c r="H1232" s="273"/>
      <c r="I1232" s="267"/>
      <c r="J1232" s="274"/>
      <c r="K1232" s="267"/>
      <c r="M1232" s="297">
        <v>0.41805555555555557</v>
      </c>
      <c r="O1232" s="256"/>
    </row>
    <row r="1233" spans="1:15" ht="12.75">
      <c r="A1233" s="265"/>
      <c r="B1233" s="269"/>
      <c r="C1233" s="354" t="s">
        <v>1381</v>
      </c>
      <c r="D1233" s="355"/>
      <c r="E1233" s="270">
        <v>5</v>
      </c>
      <c r="F1233" s="271"/>
      <c r="G1233" s="272"/>
      <c r="H1233" s="273"/>
      <c r="I1233" s="267"/>
      <c r="J1233" s="274"/>
      <c r="K1233" s="267"/>
      <c r="M1233" s="297">
        <v>0.4618055555555556</v>
      </c>
      <c r="O1233" s="256"/>
    </row>
    <row r="1234" spans="1:15" ht="12.75">
      <c r="A1234" s="265"/>
      <c r="B1234" s="269"/>
      <c r="C1234" s="354" t="s">
        <v>1382</v>
      </c>
      <c r="D1234" s="355"/>
      <c r="E1234" s="270">
        <v>2</v>
      </c>
      <c r="F1234" s="271"/>
      <c r="G1234" s="272"/>
      <c r="H1234" s="273"/>
      <c r="I1234" s="267"/>
      <c r="J1234" s="274"/>
      <c r="K1234" s="267"/>
      <c r="M1234" s="297">
        <v>0.5013888888888889</v>
      </c>
      <c r="O1234" s="256"/>
    </row>
    <row r="1235" spans="1:15" ht="12.75">
      <c r="A1235" s="265"/>
      <c r="B1235" s="269"/>
      <c r="C1235" s="354" t="s">
        <v>1371</v>
      </c>
      <c r="D1235" s="355"/>
      <c r="E1235" s="270">
        <v>1</v>
      </c>
      <c r="F1235" s="271"/>
      <c r="G1235" s="272"/>
      <c r="H1235" s="273"/>
      <c r="I1235" s="267"/>
      <c r="J1235" s="274"/>
      <c r="K1235" s="267"/>
      <c r="M1235" s="297">
        <v>0.5423611111111112</v>
      </c>
      <c r="O1235" s="256"/>
    </row>
    <row r="1236" spans="1:15" ht="12.75">
      <c r="A1236" s="265"/>
      <c r="B1236" s="269"/>
      <c r="C1236" s="354" t="s">
        <v>1372</v>
      </c>
      <c r="D1236" s="355"/>
      <c r="E1236" s="270">
        <v>1</v>
      </c>
      <c r="F1236" s="271"/>
      <c r="G1236" s="272"/>
      <c r="H1236" s="273"/>
      <c r="I1236" s="267"/>
      <c r="J1236" s="274"/>
      <c r="K1236" s="267"/>
      <c r="M1236" s="297">
        <v>0.5840277777777778</v>
      </c>
      <c r="O1236" s="256"/>
    </row>
    <row r="1237" spans="1:15" ht="12.75">
      <c r="A1237" s="265"/>
      <c r="B1237" s="269"/>
      <c r="C1237" s="354" t="s">
        <v>1373</v>
      </c>
      <c r="D1237" s="355"/>
      <c r="E1237" s="270">
        <v>2</v>
      </c>
      <c r="F1237" s="271"/>
      <c r="G1237" s="272"/>
      <c r="H1237" s="273"/>
      <c r="I1237" s="267"/>
      <c r="J1237" s="274"/>
      <c r="K1237" s="267"/>
      <c r="M1237" s="297">
        <v>0.6263888888888889</v>
      </c>
      <c r="O1237" s="256"/>
    </row>
    <row r="1238" spans="1:15" ht="12.75">
      <c r="A1238" s="265"/>
      <c r="B1238" s="269"/>
      <c r="C1238" s="354" t="s">
        <v>1374</v>
      </c>
      <c r="D1238" s="355"/>
      <c r="E1238" s="270">
        <v>2</v>
      </c>
      <c r="F1238" s="271"/>
      <c r="G1238" s="272"/>
      <c r="H1238" s="273"/>
      <c r="I1238" s="267"/>
      <c r="J1238" s="274"/>
      <c r="K1238" s="267"/>
      <c r="M1238" s="297">
        <v>0.6680555555555556</v>
      </c>
      <c r="O1238" s="256"/>
    </row>
    <row r="1239" spans="1:80" ht="12.75">
      <c r="A1239" s="257">
        <v>272</v>
      </c>
      <c r="B1239" s="258" t="s">
        <v>1383</v>
      </c>
      <c r="C1239" s="259" t="s">
        <v>1384</v>
      </c>
      <c r="D1239" s="260" t="s">
        <v>195</v>
      </c>
      <c r="E1239" s="261">
        <v>44</v>
      </c>
      <c r="F1239" s="261">
        <v>0</v>
      </c>
      <c r="G1239" s="262">
        <f>E1239*F1239</f>
        <v>0</v>
      </c>
      <c r="H1239" s="263">
        <v>0</v>
      </c>
      <c r="I1239" s="264">
        <f>E1239*H1239</f>
        <v>0</v>
      </c>
      <c r="J1239" s="263">
        <v>0</v>
      </c>
      <c r="K1239" s="264">
        <f>E1239*J1239</f>
        <v>0</v>
      </c>
      <c r="O1239" s="256">
        <v>2</v>
      </c>
      <c r="AA1239" s="229">
        <v>1</v>
      </c>
      <c r="AB1239" s="229">
        <v>7</v>
      </c>
      <c r="AC1239" s="229">
        <v>7</v>
      </c>
      <c r="AZ1239" s="229">
        <v>2</v>
      </c>
      <c r="BA1239" s="229">
        <f>IF(AZ1239=1,G1239,0)</f>
        <v>0</v>
      </c>
      <c r="BB1239" s="229">
        <f>IF(AZ1239=2,G1239,0)</f>
        <v>0</v>
      </c>
      <c r="BC1239" s="229">
        <f>IF(AZ1239=3,G1239,0)</f>
        <v>0</v>
      </c>
      <c r="BD1239" s="229">
        <f>IF(AZ1239=4,G1239,0)</f>
        <v>0</v>
      </c>
      <c r="BE1239" s="229">
        <f>IF(AZ1239=5,G1239,0)</f>
        <v>0</v>
      </c>
      <c r="CA1239" s="256">
        <v>1</v>
      </c>
      <c r="CB1239" s="256">
        <v>7</v>
      </c>
    </row>
    <row r="1240" spans="1:15" ht="12.75">
      <c r="A1240" s="265"/>
      <c r="B1240" s="269"/>
      <c r="C1240" s="354" t="s">
        <v>1385</v>
      </c>
      <c r="D1240" s="355"/>
      <c r="E1240" s="270">
        <v>37</v>
      </c>
      <c r="F1240" s="271"/>
      <c r="G1240" s="272"/>
      <c r="H1240" s="273"/>
      <c r="I1240" s="267"/>
      <c r="J1240" s="274"/>
      <c r="K1240" s="267"/>
      <c r="M1240" s="268" t="s">
        <v>1385</v>
      </c>
      <c r="O1240" s="256"/>
    </row>
    <row r="1241" spans="1:15" ht="12.75">
      <c r="A1241" s="265"/>
      <c r="B1241" s="269"/>
      <c r="C1241" s="354" t="s">
        <v>1386</v>
      </c>
      <c r="D1241" s="355"/>
      <c r="E1241" s="270">
        <v>7</v>
      </c>
      <c r="F1241" s="271"/>
      <c r="G1241" s="272"/>
      <c r="H1241" s="273"/>
      <c r="I1241" s="267"/>
      <c r="J1241" s="274"/>
      <c r="K1241" s="267"/>
      <c r="M1241" s="268" t="s">
        <v>1386</v>
      </c>
      <c r="O1241" s="256"/>
    </row>
    <row r="1242" spans="1:80" ht="20.4">
      <c r="A1242" s="257">
        <v>273</v>
      </c>
      <c r="B1242" s="258" t="s">
        <v>1387</v>
      </c>
      <c r="C1242" s="259" t="s">
        <v>1388</v>
      </c>
      <c r="D1242" s="260" t="s">
        <v>195</v>
      </c>
      <c r="E1242" s="261">
        <v>1</v>
      </c>
      <c r="F1242" s="261">
        <v>0</v>
      </c>
      <c r="G1242" s="262">
        <f>E1242*F1242</f>
        <v>0</v>
      </c>
      <c r="H1242" s="263">
        <v>0</v>
      </c>
      <c r="I1242" s="264">
        <f>E1242*H1242</f>
        <v>0</v>
      </c>
      <c r="J1242" s="263"/>
      <c r="K1242" s="264">
        <f>E1242*J1242</f>
        <v>0</v>
      </c>
      <c r="O1242" s="256">
        <v>2</v>
      </c>
      <c r="AA1242" s="229">
        <v>12</v>
      </c>
      <c r="AB1242" s="229">
        <v>0</v>
      </c>
      <c r="AC1242" s="229">
        <v>225</v>
      </c>
      <c r="AZ1242" s="229">
        <v>2</v>
      </c>
      <c r="BA1242" s="229">
        <f>IF(AZ1242=1,G1242,0)</f>
        <v>0</v>
      </c>
      <c r="BB1242" s="229">
        <f>IF(AZ1242=2,G1242,0)</f>
        <v>0</v>
      </c>
      <c r="BC1242" s="229">
        <f>IF(AZ1242=3,G1242,0)</f>
        <v>0</v>
      </c>
      <c r="BD1242" s="229">
        <f>IF(AZ1242=4,G1242,0)</f>
        <v>0</v>
      </c>
      <c r="BE1242" s="229">
        <f>IF(AZ1242=5,G1242,0)</f>
        <v>0</v>
      </c>
      <c r="CA1242" s="256">
        <v>12</v>
      </c>
      <c r="CB1242" s="256">
        <v>0</v>
      </c>
    </row>
    <row r="1243" spans="1:15" ht="12.75">
      <c r="A1243" s="265"/>
      <c r="B1243" s="266"/>
      <c r="C1243" s="346" t="s">
        <v>1389</v>
      </c>
      <c r="D1243" s="347"/>
      <c r="E1243" s="347"/>
      <c r="F1243" s="347"/>
      <c r="G1243" s="348"/>
      <c r="I1243" s="267"/>
      <c r="K1243" s="267"/>
      <c r="L1243" s="268" t="s">
        <v>1389</v>
      </c>
      <c r="O1243" s="256">
        <v>3</v>
      </c>
    </row>
    <row r="1244" spans="1:15" ht="12.75">
      <c r="A1244" s="265"/>
      <c r="B1244" s="269"/>
      <c r="C1244" s="354" t="s">
        <v>1390</v>
      </c>
      <c r="D1244" s="355"/>
      <c r="E1244" s="270">
        <v>1</v>
      </c>
      <c r="F1244" s="271"/>
      <c r="G1244" s="272"/>
      <c r="H1244" s="273"/>
      <c r="I1244" s="267"/>
      <c r="J1244" s="274"/>
      <c r="K1244" s="267"/>
      <c r="M1244" s="268" t="s">
        <v>1390</v>
      </c>
      <c r="O1244" s="256"/>
    </row>
    <row r="1245" spans="1:80" ht="20.4">
      <c r="A1245" s="257">
        <v>274</v>
      </c>
      <c r="B1245" s="258" t="s">
        <v>1391</v>
      </c>
      <c r="C1245" s="259" t="s">
        <v>1392</v>
      </c>
      <c r="D1245" s="260" t="s">
        <v>195</v>
      </c>
      <c r="E1245" s="261">
        <v>1</v>
      </c>
      <c r="F1245" s="261">
        <v>0</v>
      </c>
      <c r="G1245" s="262">
        <f>E1245*F1245</f>
        <v>0</v>
      </c>
      <c r="H1245" s="263">
        <v>0</v>
      </c>
      <c r="I1245" s="264">
        <f>E1245*H1245</f>
        <v>0</v>
      </c>
      <c r="J1245" s="263"/>
      <c r="K1245" s="264">
        <f>E1245*J1245</f>
        <v>0</v>
      </c>
      <c r="O1245" s="256">
        <v>2</v>
      </c>
      <c r="AA1245" s="229">
        <v>12</v>
      </c>
      <c r="AB1245" s="229">
        <v>0</v>
      </c>
      <c r="AC1245" s="229">
        <v>226</v>
      </c>
      <c r="AZ1245" s="229">
        <v>2</v>
      </c>
      <c r="BA1245" s="229">
        <f>IF(AZ1245=1,G1245,0)</f>
        <v>0</v>
      </c>
      <c r="BB1245" s="229">
        <f>IF(AZ1245=2,G1245,0)</f>
        <v>0</v>
      </c>
      <c r="BC1245" s="229">
        <f>IF(AZ1245=3,G1245,0)</f>
        <v>0</v>
      </c>
      <c r="BD1245" s="229">
        <f>IF(AZ1245=4,G1245,0)</f>
        <v>0</v>
      </c>
      <c r="BE1245" s="229">
        <f>IF(AZ1245=5,G1245,0)</f>
        <v>0</v>
      </c>
      <c r="CA1245" s="256">
        <v>12</v>
      </c>
      <c r="CB1245" s="256">
        <v>0</v>
      </c>
    </row>
    <row r="1246" spans="1:15" ht="12.75">
      <c r="A1246" s="265"/>
      <c r="B1246" s="266"/>
      <c r="C1246" s="346" t="s">
        <v>1393</v>
      </c>
      <c r="D1246" s="347"/>
      <c r="E1246" s="347"/>
      <c r="F1246" s="347"/>
      <c r="G1246" s="348"/>
      <c r="I1246" s="267"/>
      <c r="K1246" s="267"/>
      <c r="L1246" s="268" t="s">
        <v>1393</v>
      </c>
      <c r="O1246" s="256">
        <v>3</v>
      </c>
    </row>
    <row r="1247" spans="1:15" ht="12.75">
      <c r="A1247" s="265"/>
      <c r="B1247" s="266"/>
      <c r="C1247" s="346" t="s">
        <v>1394</v>
      </c>
      <c r="D1247" s="347"/>
      <c r="E1247" s="347"/>
      <c r="F1247" s="347"/>
      <c r="G1247" s="348"/>
      <c r="I1247" s="267"/>
      <c r="K1247" s="267"/>
      <c r="L1247" s="268" t="s">
        <v>1394</v>
      </c>
      <c r="O1247" s="256">
        <v>3</v>
      </c>
    </row>
    <row r="1248" spans="1:15" ht="12.75">
      <c r="A1248" s="265"/>
      <c r="B1248" s="269"/>
      <c r="C1248" s="354" t="s">
        <v>1390</v>
      </c>
      <c r="D1248" s="355"/>
      <c r="E1248" s="270">
        <v>1</v>
      </c>
      <c r="F1248" s="271"/>
      <c r="G1248" s="272"/>
      <c r="H1248" s="273"/>
      <c r="I1248" s="267"/>
      <c r="J1248" s="274"/>
      <c r="K1248" s="267"/>
      <c r="M1248" s="268" t="s">
        <v>1390</v>
      </c>
      <c r="O1248" s="256"/>
    </row>
    <row r="1249" spans="1:80" ht="20.4">
      <c r="A1249" s="257">
        <v>275</v>
      </c>
      <c r="B1249" s="258" t="s">
        <v>1395</v>
      </c>
      <c r="C1249" s="259" t="s">
        <v>1396</v>
      </c>
      <c r="D1249" s="260" t="s">
        <v>195</v>
      </c>
      <c r="E1249" s="261">
        <v>1</v>
      </c>
      <c r="F1249" s="261">
        <v>0</v>
      </c>
      <c r="G1249" s="262">
        <f>E1249*F1249</f>
        <v>0</v>
      </c>
      <c r="H1249" s="263">
        <v>0.035</v>
      </c>
      <c r="I1249" s="264">
        <f>E1249*H1249</f>
        <v>0.035</v>
      </c>
      <c r="J1249" s="263"/>
      <c r="K1249" s="264">
        <f>E1249*J1249</f>
        <v>0</v>
      </c>
      <c r="O1249" s="256">
        <v>2</v>
      </c>
      <c r="AA1249" s="229">
        <v>12</v>
      </c>
      <c r="AB1249" s="229">
        <v>0</v>
      </c>
      <c r="AC1249" s="229">
        <v>215</v>
      </c>
      <c r="AZ1249" s="229">
        <v>2</v>
      </c>
      <c r="BA1249" s="229">
        <f>IF(AZ1249=1,G1249,0)</f>
        <v>0</v>
      </c>
      <c r="BB1249" s="229">
        <f>IF(AZ1249=2,G1249,0)</f>
        <v>0</v>
      </c>
      <c r="BC1249" s="229">
        <f>IF(AZ1249=3,G1249,0)</f>
        <v>0</v>
      </c>
      <c r="BD1249" s="229">
        <f>IF(AZ1249=4,G1249,0)</f>
        <v>0</v>
      </c>
      <c r="BE1249" s="229">
        <f>IF(AZ1249=5,G1249,0)</f>
        <v>0</v>
      </c>
      <c r="CA1249" s="256">
        <v>12</v>
      </c>
      <c r="CB1249" s="256">
        <v>0</v>
      </c>
    </row>
    <row r="1250" spans="1:15" ht="12.75">
      <c r="A1250" s="265"/>
      <c r="B1250" s="266"/>
      <c r="C1250" s="346" t="s">
        <v>1393</v>
      </c>
      <c r="D1250" s="347"/>
      <c r="E1250" s="347"/>
      <c r="F1250" s="347"/>
      <c r="G1250" s="348"/>
      <c r="I1250" s="267"/>
      <c r="K1250" s="267"/>
      <c r="L1250" s="268" t="s">
        <v>1393</v>
      </c>
      <c r="O1250" s="256">
        <v>3</v>
      </c>
    </row>
    <row r="1251" spans="1:15" ht="12.75">
      <c r="A1251" s="265"/>
      <c r="B1251" s="266"/>
      <c r="C1251" s="346" t="s">
        <v>1397</v>
      </c>
      <c r="D1251" s="347"/>
      <c r="E1251" s="347"/>
      <c r="F1251" s="347"/>
      <c r="G1251" s="348"/>
      <c r="I1251" s="267"/>
      <c r="K1251" s="267"/>
      <c r="L1251" s="268" t="s">
        <v>1397</v>
      </c>
      <c r="O1251" s="256">
        <v>3</v>
      </c>
    </row>
    <row r="1252" spans="1:15" ht="12.75">
      <c r="A1252" s="265"/>
      <c r="B1252" s="266"/>
      <c r="C1252" s="346" t="s">
        <v>795</v>
      </c>
      <c r="D1252" s="347"/>
      <c r="E1252" s="347"/>
      <c r="F1252" s="347"/>
      <c r="G1252" s="348"/>
      <c r="I1252" s="267"/>
      <c r="K1252" s="267"/>
      <c r="L1252" s="268" t="s">
        <v>795</v>
      </c>
      <c r="O1252" s="256">
        <v>3</v>
      </c>
    </row>
    <row r="1253" spans="1:15" ht="12.75">
      <c r="A1253" s="265"/>
      <c r="B1253" s="269"/>
      <c r="C1253" s="354" t="s">
        <v>1398</v>
      </c>
      <c r="D1253" s="355"/>
      <c r="E1253" s="270">
        <v>1</v>
      </c>
      <c r="F1253" s="271"/>
      <c r="G1253" s="272"/>
      <c r="H1253" s="273"/>
      <c r="I1253" s="267"/>
      <c r="J1253" s="274"/>
      <c r="K1253" s="267"/>
      <c r="M1253" s="297">
        <v>0.6673611111111111</v>
      </c>
      <c r="O1253" s="256"/>
    </row>
    <row r="1254" spans="1:80" ht="20.4">
      <c r="A1254" s="257">
        <v>276</v>
      </c>
      <c r="B1254" s="258" t="s">
        <v>1399</v>
      </c>
      <c r="C1254" s="259" t="s">
        <v>1400</v>
      </c>
      <c r="D1254" s="260" t="s">
        <v>114</v>
      </c>
      <c r="E1254" s="261">
        <v>1</v>
      </c>
      <c r="F1254" s="261">
        <v>0</v>
      </c>
      <c r="G1254" s="262">
        <f>E1254*F1254</f>
        <v>0</v>
      </c>
      <c r="H1254" s="263">
        <v>0</v>
      </c>
      <c r="I1254" s="264">
        <f>E1254*H1254</f>
        <v>0</v>
      </c>
      <c r="J1254" s="263"/>
      <c r="K1254" s="264">
        <f>E1254*J1254</f>
        <v>0</v>
      </c>
      <c r="O1254" s="256">
        <v>2</v>
      </c>
      <c r="AA1254" s="229">
        <v>12</v>
      </c>
      <c r="AB1254" s="229">
        <v>0</v>
      </c>
      <c r="AC1254" s="229">
        <v>352</v>
      </c>
      <c r="AZ1254" s="229">
        <v>2</v>
      </c>
      <c r="BA1254" s="229">
        <f>IF(AZ1254=1,G1254,0)</f>
        <v>0</v>
      </c>
      <c r="BB1254" s="229">
        <f>IF(AZ1254=2,G1254,0)</f>
        <v>0</v>
      </c>
      <c r="BC1254" s="229">
        <f>IF(AZ1254=3,G1254,0)</f>
        <v>0</v>
      </c>
      <c r="BD1254" s="229">
        <f>IF(AZ1254=4,G1254,0)</f>
        <v>0</v>
      </c>
      <c r="BE1254" s="229">
        <f>IF(AZ1254=5,G1254,0)</f>
        <v>0</v>
      </c>
      <c r="CA1254" s="256">
        <v>12</v>
      </c>
      <c r="CB1254" s="256">
        <v>0</v>
      </c>
    </row>
    <row r="1255" spans="1:15" ht="12.75">
      <c r="A1255" s="265"/>
      <c r="B1255" s="266"/>
      <c r="C1255" s="346" t="s">
        <v>1401</v>
      </c>
      <c r="D1255" s="347"/>
      <c r="E1255" s="347"/>
      <c r="F1255" s="347"/>
      <c r="G1255" s="348"/>
      <c r="I1255" s="267"/>
      <c r="K1255" s="267"/>
      <c r="L1255" s="268" t="s">
        <v>1401</v>
      </c>
      <c r="O1255" s="256">
        <v>3</v>
      </c>
    </row>
    <row r="1256" spans="1:15" ht="12.75">
      <c r="A1256" s="265"/>
      <c r="B1256" s="266"/>
      <c r="C1256" s="346" t="s">
        <v>1402</v>
      </c>
      <c r="D1256" s="347"/>
      <c r="E1256" s="347"/>
      <c r="F1256" s="347"/>
      <c r="G1256" s="348"/>
      <c r="I1256" s="267"/>
      <c r="K1256" s="267"/>
      <c r="L1256" s="268" t="s">
        <v>1402</v>
      </c>
      <c r="O1256" s="256">
        <v>3</v>
      </c>
    </row>
    <row r="1257" spans="1:15" ht="36" customHeight="1">
      <c r="A1257" s="265"/>
      <c r="B1257" s="266"/>
      <c r="C1257" s="357" t="s">
        <v>2812</v>
      </c>
      <c r="D1257" s="347"/>
      <c r="E1257" s="347"/>
      <c r="F1257" s="347"/>
      <c r="G1257" s="348"/>
      <c r="I1257" s="267"/>
      <c r="K1257" s="267"/>
      <c r="L1257" s="268"/>
      <c r="O1257" s="256">
        <v>3</v>
      </c>
    </row>
    <row r="1258" spans="1:15" ht="12.75">
      <c r="A1258" s="265"/>
      <c r="B1258" s="266"/>
      <c r="C1258" s="346"/>
      <c r="D1258" s="347"/>
      <c r="E1258" s="347"/>
      <c r="F1258" s="347"/>
      <c r="G1258" s="348"/>
      <c r="I1258" s="267"/>
      <c r="K1258" s="267"/>
      <c r="L1258" s="268" t="s">
        <v>1403</v>
      </c>
      <c r="O1258" s="256">
        <v>3</v>
      </c>
    </row>
    <row r="1259" spans="1:80" ht="12.75">
      <c r="A1259" s="257">
        <v>277</v>
      </c>
      <c r="B1259" s="258" t="s">
        <v>1404</v>
      </c>
      <c r="C1259" s="259" t="s">
        <v>1405</v>
      </c>
      <c r="D1259" s="260" t="s">
        <v>195</v>
      </c>
      <c r="E1259" s="261">
        <v>44</v>
      </c>
      <c r="F1259" s="261">
        <v>0</v>
      </c>
      <c r="G1259" s="262">
        <f>E1259*F1259</f>
        <v>0</v>
      </c>
      <c r="H1259" s="263">
        <v>0.00075</v>
      </c>
      <c r="I1259" s="264">
        <f>E1259*H1259</f>
        <v>0.033</v>
      </c>
      <c r="J1259" s="263"/>
      <c r="K1259" s="264">
        <f>E1259*J1259</f>
        <v>0</v>
      </c>
      <c r="O1259" s="256">
        <v>2</v>
      </c>
      <c r="AA1259" s="229">
        <v>3</v>
      </c>
      <c r="AB1259" s="229">
        <v>7</v>
      </c>
      <c r="AC1259" s="229">
        <v>54914591</v>
      </c>
      <c r="AZ1259" s="229">
        <v>2</v>
      </c>
      <c r="BA1259" s="229">
        <f>IF(AZ1259=1,G1259,0)</f>
        <v>0</v>
      </c>
      <c r="BB1259" s="229">
        <f>IF(AZ1259=2,G1259,0)</f>
        <v>0</v>
      </c>
      <c r="BC1259" s="229">
        <f>IF(AZ1259=3,G1259,0)</f>
        <v>0</v>
      </c>
      <c r="BD1259" s="229">
        <f>IF(AZ1259=4,G1259,0)</f>
        <v>0</v>
      </c>
      <c r="BE1259" s="229">
        <f>IF(AZ1259=5,G1259,0)</f>
        <v>0</v>
      </c>
      <c r="CA1259" s="256">
        <v>3</v>
      </c>
      <c r="CB1259" s="256">
        <v>7</v>
      </c>
    </row>
    <row r="1260" spans="1:15" ht="12.75">
      <c r="A1260" s="265"/>
      <c r="B1260" s="269"/>
      <c r="C1260" s="354" t="s">
        <v>1385</v>
      </c>
      <c r="D1260" s="355"/>
      <c r="E1260" s="270">
        <v>37</v>
      </c>
      <c r="F1260" s="271"/>
      <c r="G1260" s="272"/>
      <c r="H1260" s="273"/>
      <c r="I1260" s="267"/>
      <c r="J1260" s="274"/>
      <c r="K1260" s="267"/>
      <c r="M1260" s="268" t="s">
        <v>1385</v>
      </c>
      <c r="O1260" s="256"/>
    </row>
    <row r="1261" spans="1:15" ht="12.75">
      <c r="A1261" s="265"/>
      <c r="B1261" s="269"/>
      <c r="C1261" s="354" t="s">
        <v>1386</v>
      </c>
      <c r="D1261" s="355"/>
      <c r="E1261" s="270">
        <v>7</v>
      </c>
      <c r="F1261" s="271"/>
      <c r="G1261" s="272"/>
      <c r="H1261" s="273"/>
      <c r="I1261" s="267"/>
      <c r="J1261" s="274"/>
      <c r="K1261" s="267"/>
      <c r="M1261" s="268" t="s">
        <v>1386</v>
      </c>
      <c r="O1261" s="256"/>
    </row>
    <row r="1262" spans="1:80" ht="12.75">
      <c r="A1262" s="257">
        <v>278</v>
      </c>
      <c r="B1262" s="258" t="s">
        <v>1406</v>
      </c>
      <c r="C1262" s="259" t="s">
        <v>1407</v>
      </c>
      <c r="D1262" s="260" t="s">
        <v>195</v>
      </c>
      <c r="E1262" s="261">
        <v>13</v>
      </c>
      <c r="F1262" s="261">
        <v>0</v>
      </c>
      <c r="G1262" s="262">
        <f>E1262*F1262</f>
        <v>0</v>
      </c>
      <c r="H1262" s="263">
        <v>0.00045</v>
      </c>
      <c r="I1262" s="264">
        <f>E1262*H1262</f>
        <v>0.00585</v>
      </c>
      <c r="J1262" s="263"/>
      <c r="K1262" s="264">
        <f>E1262*J1262</f>
        <v>0</v>
      </c>
      <c r="O1262" s="256">
        <v>2</v>
      </c>
      <c r="AA1262" s="229">
        <v>3</v>
      </c>
      <c r="AB1262" s="229">
        <v>7</v>
      </c>
      <c r="AC1262" s="229">
        <v>54926046</v>
      </c>
      <c r="AZ1262" s="229">
        <v>2</v>
      </c>
      <c r="BA1262" s="229">
        <f>IF(AZ1262=1,G1262,0)</f>
        <v>0</v>
      </c>
      <c r="BB1262" s="229">
        <f>IF(AZ1262=2,G1262,0)</f>
        <v>0</v>
      </c>
      <c r="BC1262" s="229">
        <f>IF(AZ1262=3,G1262,0)</f>
        <v>0</v>
      </c>
      <c r="BD1262" s="229">
        <f>IF(AZ1262=4,G1262,0)</f>
        <v>0</v>
      </c>
      <c r="BE1262" s="229">
        <f>IF(AZ1262=5,G1262,0)</f>
        <v>0</v>
      </c>
      <c r="CA1262" s="256">
        <v>3</v>
      </c>
      <c r="CB1262" s="256">
        <v>7</v>
      </c>
    </row>
    <row r="1263" spans="1:15" ht="12.75">
      <c r="A1263" s="265"/>
      <c r="B1263" s="266"/>
      <c r="C1263" s="346" t="s">
        <v>1408</v>
      </c>
      <c r="D1263" s="347"/>
      <c r="E1263" s="347"/>
      <c r="F1263" s="347"/>
      <c r="G1263" s="348"/>
      <c r="I1263" s="267"/>
      <c r="K1263" s="267"/>
      <c r="L1263" s="268" t="s">
        <v>1408</v>
      </c>
      <c r="O1263" s="256">
        <v>3</v>
      </c>
    </row>
    <row r="1264" spans="1:15" ht="12.75">
      <c r="A1264" s="265"/>
      <c r="B1264" s="269"/>
      <c r="C1264" s="354" t="s">
        <v>1369</v>
      </c>
      <c r="D1264" s="355"/>
      <c r="E1264" s="270">
        <v>4</v>
      </c>
      <c r="F1264" s="271"/>
      <c r="G1264" s="272"/>
      <c r="H1264" s="273"/>
      <c r="I1264" s="267"/>
      <c r="J1264" s="274"/>
      <c r="K1264" s="267"/>
      <c r="M1264" s="297">
        <v>0.08611111111111112</v>
      </c>
      <c r="O1264" s="256"/>
    </row>
    <row r="1265" spans="1:15" ht="12.75">
      <c r="A1265" s="265"/>
      <c r="B1265" s="269"/>
      <c r="C1265" s="354" t="s">
        <v>1370</v>
      </c>
      <c r="D1265" s="355"/>
      <c r="E1265" s="270">
        <v>3</v>
      </c>
      <c r="F1265" s="271"/>
      <c r="G1265" s="272"/>
      <c r="H1265" s="273"/>
      <c r="I1265" s="267"/>
      <c r="J1265" s="274"/>
      <c r="K1265" s="267"/>
      <c r="M1265" s="297">
        <v>0.12708333333333333</v>
      </c>
      <c r="O1265" s="256"/>
    </row>
    <row r="1266" spans="1:15" ht="12.75">
      <c r="A1266" s="265"/>
      <c r="B1266" s="269"/>
      <c r="C1266" s="354" t="s">
        <v>1371</v>
      </c>
      <c r="D1266" s="355"/>
      <c r="E1266" s="270">
        <v>1</v>
      </c>
      <c r="F1266" s="271"/>
      <c r="G1266" s="272"/>
      <c r="H1266" s="273"/>
      <c r="I1266" s="267"/>
      <c r="J1266" s="274"/>
      <c r="K1266" s="267"/>
      <c r="M1266" s="297">
        <v>0.5423611111111112</v>
      </c>
      <c r="O1266" s="256"/>
    </row>
    <row r="1267" spans="1:15" ht="12.75">
      <c r="A1267" s="265"/>
      <c r="B1267" s="269"/>
      <c r="C1267" s="354" t="s">
        <v>1372</v>
      </c>
      <c r="D1267" s="355"/>
      <c r="E1267" s="270">
        <v>1</v>
      </c>
      <c r="F1267" s="271"/>
      <c r="G1267" s="272"/>
      <c r="H1267" s="273"/>
      <c r="I1267" s="267"/>
      <c r="J1267" s="274"/>
      <c r="K1267" s="267"/>
      <c r="M1267" s="297">
        <v>0.5840277777777778</v>
      </c>
      <c r="O1267" s="256"/>
    </row>
    <row r="1268" spans="1:15" ht="12.75">
      <c r="A1268" s="265"/>
      <c r="B1268" s="269"/>
      <c r="C1268" s="354" t="s">
        <v>1373</v>
      </c>
      <c r="D1268" s="355"/>
      <c r="E1268" s="270">
        <v>2</v>
      </c>
      <c r="F1268" s="271"/>
      <c r="G1268" s="272"/>
      <c r="H1268" s="273"/>
      <c r="I1268" s="267"/>
      <c r="J1268" s="274"/>
      <c r="K1268" s="267"/>
      <c r="M1268" s="297">
        <v>0.6263888888888889</v>
      </c>
      <c r="O1268" s="256"/>
    </row>
    <row r="1269" spans="1:15" ht="12.75">
      <c r="A1269" s="265"/>
      <c r="B1269" s="269"/>
      <c r="C1269" s="354" t="s">
        <v>1374</v>
      </c>
      <c r="D1269" s="355"/>
      <c r="E1269" s="270">
        <v>2</v>
      </c>
      <c r="F1269" s="271"/>
      <c r="G1269" s="272"/>
      <c r="H1269" s="273"/>
      <c r="I1269" s="267"/>
      <c r="J1269" s="274"/>
      <c r="K1269" s="267"/>
      <c r="M1269" s="297">
        <v>0.6680555555555556</v>
      </c>
      <c r="O1269" s="256"/>
    </row>
    <row r="1270" spans="1:80" ht="20.4">
      <c r="A1270" s="257">
        <v>279</v>
      </c>
      <c r="B1270" s="258" t="s">
        <v>1409</v>
      </c>
      <c r="C1270" s="259" t="s">
        <v>1410</v>
      </c>
      <c r="D1270" s="260" t="s">
        <v>195</v>
      </c>
      <c r="E1270" s="261">
        <v>8</v>
      </c>
      <c r="F1270" s="261">
        <v>0</v>
      </c>
      <c r="G1270" s="262">
        <f>E1270*F1270</f>
        <v>0</v>
      </c>
      <c r="H1270" s="263">
        <v>0.0571</v>
      </c>
      <c r="I1270" s="264">
        <f>E1270*H1270</f>
        <v>0.4568</v>
      </c>
      <c r="J1270" s="263"/>
      <c r="K1270" s="264">
        <f>E1270*J1270</f>
        <v>0</v>
      </c>
      <c r="O1270" s="256">
        <v>2</v>
      </c>
      <c r="AA1270" s="229">
        <v>3</v>
      </c>
      <c r="AB1270" s="229">
        <v>7</v>
      </c>
      <c r="AC1270" s="229">
        <v>6114022056</v>
      </c>
      <c r="AZ1270" s="229">
        <v>2</v>
      </c>
      <c r="BA1270" s="229">
        <f>IF(AZ1270=1,G1270,0)</f>
        <v>0</v>
      </c>
      <c r="BB1270" s="229">
        <f>IF(AZ1270=2,G1270,0)</f>
        <v>0</v>
      </c>
      <c r="BC1270" s="229">
        <f>IF(AZ1270=3,G1270,0)</f>
        <v>0</v>
      </c>
      <c r="BD1270" s="229">
        <f>IF(AZ1270=4,G1270,0)</f>
        <v>0</v>
      </c>
      <c r="BE1270" s="229">
        <f>IF(AZ1270=5,G1270,0)</f>
        <v>0</v>
      </c>
      <c r="CA1270" s="256">
        <v>3</v>
      </c>
      <c r="CB1270" s="256">
        <v>7</v>
      </c>
    </row>
    <row r="1271" spans="1:15" ht="12.75">
      <c r="A1271" s="265"/>
      <c r="B1271" s="269"/>
      <c r="C1271" s="354" t="s">
        <v>1352</v>
      </c>
      <c r="D1271" s="355"/>
      <c r="E1271" s="270">
        <v>8</v>
      </c>
      <c r="F1271" s="271"/>
      <c r="G1271" s="272"/>
      <c r="H1271" s="273"/>
      <c r="I1271" s="267"/>
      <c r="J1271" s="274"/>
      <c r="K1271" s="267"/>
      <c r="M1271" s="297">
        <v>0.6305555555555555</v>
      </c>
      <c r="O1271" s="256"/>
    </row>
    <row r="1272" spans="1:80" ht="20.4">
      <c r="A1272" s="257">
        <v>280</v>
      </c>
      <c r="B1272" s="258" t="s">
        <v>1411</v>
      </c>
      <c r="C1272" s="259" t="s">
        <v>1412</v>
      </c>
      <c r="D1272" s="260" t="s">
        <v>195</v>
      </c>
      <c r="E1272" s="261">
        <v>8</v>
      </c>
      <c r="F1272" s="261">
        <v>0</v>
      </c>
      <c r="G1272" s="262">
        <f>E1272*F1272</f>
        <v>0</v>
      </c>
      <c r="H1272" s="263">
        <v>0.00457</v>
      </c>
      <c r="I1272" s="264">
        <f>E1272*H1272</f>
        <v>0.03656</v>
      </c>
      <c r="J1272" s="263"/>
      <c r="K1272" s="264">
        <f>E1272*J1272</f>
        <v>0</v>
      </c>
      <c r="O1272" s="256">
        <v>2</v>
      </c>
      <c r="AA1272" s="229">
        <v>3</v>
      </c>
      <c r="AB1272" s="229">
        <v>7</v>
      </c>
      <c r="AC1272" s="229" t="s">
        <v>1411</v>
      </c>
      <c r="AZ1272" s="229">
        <v>2</v>
      </c>
      <c r="BA1272" s="229">
        <f>IF(AZ1272=1,G1272,0)</f>
        <v>0</v>
      </c>
      <c r="BB1272" s="229">
        <f>IF(AZ1272=2,G1272,0)</f>
        <v>0</v>
      </c>
      <c r="BC1272" s="229">
        <f>IF(AZ1272=3,G1272,0)</f>
        <v>0</v>
      </c>
      <c r="BD1272" s="229">
        <f>IF(AZ1272=4,G1272,0)</f>
        <v>0</v>
      </c>
      <c r="BE1272" s="229">
        <f>IF(AZ1272=5,G1272,0)</f>
        <v>0</v>
      </c>
      <c r="CA1272" s="256">
        <v>3</v>
      </c>
      <c r="CB1272" s="256">
        <v>7</v>
      </c>
    </row>
    <row r="1273" spans="1:15" ht="12.75">
      <c r="A1273" s="265"/>
      <c r="B1273" s="269"/>
      <c r="C1273" s="354" t="s">
        <v>1352</v>
      </c>
      <c r="D1273" s="355"/>
      <c r="E1273" s="270">
        <v>8</v>
      </c>
      <c r="F1273" s="271"/>
      <c r="G1273" s="272"/>
      <c r="H1273" s="273"/>
      <c r="I1273" s="267"/>
      <c r="J1273" s="274"/>
      <c r="K1273" s="267"/>
      <c r="M1273" s="297">
        <v>0.6305555555555555</v>
      </c>
      <c r="O1273" s="256"/>
    </row>
    <row r="1274" spans="1:80" ht="20.4">
      <c r="A1274" s="257">
        <v>281</v>
      </c>
      <c r="B1274" s="258" t="s">
        <v>1413</v>
      </c>
      <c r="C1274" s="259" t="s">
        <v>1414</v>
      </c>
      <c r="D1274" s="260" t="s">
        <v>195</v>
      </c>
      <c r="E1274" s="261">
        <v>8</v>
      </c>
      <c r="F1274" s="261">
        <v>0</v>
      </c>
      <c r="G1274" s="262">
        <f>E1274*F1274</f>
        <v>0</v>
      </c>
      <c r="H1274" s="263">
        <v>0.00137</v>
      </c>
      <c r="I1274" s="264">
        <f>E1274*H1274</f>
        <v>0.01096</v>
      </c>
      <c r="J1274" s="263"/>
      <c r="K1274" s="264">
        <f>E1274*J1274</f>
        <v>0</v>
      </c>
      <c r="O1274" s="256">
        <v>2</v>
      </c>
      <c r="AA1274" s="229">
        <v>3</v>
      </c>
      <c r="AB1274" s="229">
        <v>7</v>
      </c>
      <c r="AC1274" s="229">
        <v>61140554</v>
      </c>
      <c r="AZ1274" s="229">
        <v>2</v>
      </c>
      <c r="BA1274" s="229">
        <f>IF(AZ1274=1,G1274,0)</f>
        <v>0</v>
      </c>
      <c r="BB1274" s="229">
        <f>IF(AZ1274=2,G1274,0)</f>
        <v>0</v>
      </c>
      <c r="BC1274" s="229">
        <f>IF(AZ1274=3,G1274,0)</f>
        <v>0</v>
      </c>
      <c r="BD1274" s="229">
        <f>IF(AZ1274=4,G1274,0)</f>
        <v>0</v>
      </c>
      <c r="BE1274" s="229">
        <f>IF(AZ1274=5,G1274,0)</f>
        <v>0</v>
      </c>
      <c r="CA1274" s="256">
        <v>3</v>
      </c>
      <c r="CB1274" s="256">
        <v>7</v>
      </c>
    </row>
    <row r="1275" spans="1:15" ht="12.75">
      <c r="A1275" s="265"/>
      <c r="B1275" s="269"/>
      <c r="C1275" s="354" t="s">
        <v>1352</v>
      </c>
      <c r="D1275" s="355"/>
      <c r="E1275" s="270">
        <v>8</v>
      </c>
      <c r="F1275" s="271"/>
      <c r="G1275" s="272"/>
      <c r="H1275" s="273"/>
      <c r="I1275" s="267"/>
      <c r="J1275" s="274"/>
      <c r="K1275" s="267"/>
      <c r="M1275" s="297">
        <v>0.6305555555555555</v>
      </c>
      <c r="O1275" s="256"/>
    </row>
    <row r="1276" spans="1:80" ht="20.4">
      <c r="A1276" s="257">
        <v>282</v>
      </c>
      <c r="B1276" s="258" t="s">
        <v>1415</v>
      </c>
      <c r="C1276" s="259" t="s">
        <v>1416</v>
      </c>
      <c r="D1276" s="260" t="s">
        <v>195</v>
      </c>
      <c r="E1276" s="261">
        <v>1</v>
      </c>
      <c r="F1276" s="261">
        <v>0</v>
      </c>
      <c r="G1276" s="262">
        <f>E1276*F1276</f>
        <v>0</v>
      </c>
      <c r="H1276" s="263">
        <v>0.0332</v>
      </c>
      <c r="I1276" s="264">
        <f>E1276*H1276</f>
        <v>0.0332</v>
      </c>
      <c r="J1276" s="263"/>
      <c r="K1276" s="264">
        <f>E1276*J1276</f>
        <v>0</v>
      </c>
      <c r="O1276" s="256">
        <v>2</v>
      </c>
      <c r="AA1276" s="229">
        <v>3</v>
      </c>
      <c r="AB1276" s="229">
        <v>7</v>
      </c>
      <c r="AC1276" s="229">
        <v>611406002</v>
      </c>
      <c r="AZ1276" s="229">
        <v>2</v>
      </c>
      <c r="BA1276" s="229">
        <f>IF(AZ1276=1,G1276,0)</f>
        <v>0</v>
      </c>
      <c r="BB1276" s="229">
        <f>IF(AZ1276=2,G1276,0)</f>
        <v>0</v>
      </c>
      <c r="BC1276" s="229">
        <f>IF(AZ1276=3,G1276,0)</f>
        <v>0</v>
      </c>
      <c r="BD1276" s="229">
        <f>IF(AZ1276=4,G1276,0)</f>
        <v>0</v>
      </c>
      <c r="BE1276" s="229">
        <f>IF(AZ1276=5,G1276,0)</f>
        <v>0</v>
      </c>
      <c r="CA1276" s="256">
        <v>3</v>
      </c>
      <c r="CB1276" s="256">
        <v>7</v>
      </c>
    </row>
    <row r="1277" spans="1:15" ht="12.75">
      <c r="A1277" s="265"/>
      <c r="B1277" s="269"/>
      <c r="C1277" s="354" t="s">
        <v>1353</v>
      </c>
      <c r="D1277" s="355"/>
      <c r="E1277" s="270">
        <v>1</v>
      </c>
      <c r="F1277" s="271"/>
      <c r="G1277" s="272"/>
      <c r="H1277" s="273"/>
      <c r="I1277" s="267"/>
      <c r="J1277" s="274"/>
      <c r="K1277" s="267"/>
      <c r="M1277" s="297">
        <v>0.7090277777777777</v>
      </c>
      <c r="O1277" s="256"/>
    </row>
    <row r="1278" spans="1:80" ht="12.75">
      <c r="A1278" s="257">
        <v>283</v>
      </c>
      <c r="B1278" s="258" t="s">
        <v>2822</v>
      </c>
      <c r="C1278" s="259" t="s">
        <v>2823</v>
      </c>
      <c r="D1278" s="260" t="s">
        <v>195</v>
      </c>
      <c r="E1278" s="261">
        <v>7</v>
      </c>
      <c r="F1278" s="261">
        <v>0</v>
      </c>
      <c r="G1278" s="262">
        <f>E1278*F1278</f>
        <v>0</v>
      </c>
      <c r="H1278" s="263">
        <v>0.018</v>
      </c>
      <c r="I1278" s="264">
        <f>E1278*H1278</f>
        <v>0.126</v>
      </c>
      <c r="J1278" s="263"/>
      <c r="K1278" s="264">
        <f>E1278*J1278</f>
        <v>0</v>
      </c>
      <c r="O1278" s="256">
        <v>2</v>
      </c>
      <c r="AA1278" s="229">
        <v>3</v>
      </c>
      <c r="AB1278" s="229">
        <v>7</v>
      </c>
      <c r="AC1278" s="229">
        <v>611617012</v>
      </c>
      <c r="AZ1278" s="229">
        <v>2</v>
      </c>
      <c r="BA1278" s="229">
        <f>IF(AZ1278=1,G1278,0)</f>
        <v>0</v>
      </c>
      <c r="BB1278" s="229">
        <f>IF(AZ1278=2,G1278,0)</f>
        <v>0</v>
      </c>
      <c r="BC1278" s="229">
        <f>IF(AZ1278=3,G1278,0)</f>
        <v>0</v>
      </c>
      <c r="BD1278" s="229">
        <f>IF(AZ1278=4,G1278,0)</f>
        <v>0</v>
      </c>
      <c r="BE1278" s="229">
        <f>IF(AZ1278=5,G1278,0)</f>
        <v>0</v>
      </c>
      <c r="CA1278" s="256">
        <v>3</v>
      </c>
      <c r="CB1278" s="256">
        <v>7</v>
      </c>
    </row>
    <row r="1279" spans="1:15" ht="12.75">
      <c r="A1279" s="265"/>
      <c r="B1279" s="266"/>
      <c r="C1279" s="346" t="s">
        <v>1389</v>
      </c>
      <c r="D1279" s="347"/>
      <c r="E1279" s="347"/>
      <c r="F1279" s="347"/>
      <c r="G1279" s="348"/>
      <c r="I1279" s="267"/>
      <c r="K1279" s="267"/>
      <c r="L1279" s="268" t="s">
        <v>1389</v>
      </c>
      <c r="O1279" s="256">
        <v>3</v>
      </c>
    </row>
    <row r="1280" spans="1:15" ht="12.75">
      <c r="A1280" s="265"/>
      <c r="B1280" s="269"/>
      <c r="C1280" s="354" t="s">
        <v>1381</v>
      </c>
      <c r="D1280" s="355"/>
      <c r="E1280" s="270">
        <v>5</v>
      </c>
      <c r="F1280" s="271"/>
      <c r="G1280" s="272"/>
      <c r="H1280" s="273"/>
      <c r="I1280" s="267"/>
      <c r="J1280" s="274"/>
      <c r="K1280" s="267"/>
      <c r="M1280" s="297">
        <v>0.4618055555555556</v>
      </c>
      <c r="O1280" s="256"/>
    </row>
    <row r="1281" spans="1:15" ht="12.75">
      <c r="A1281" s="265"/>
      <c r="B1281" s="269"/>
      <c r="C1281" s="354" t="s">
        <v>1382</v>
      </c>
      <c r="D1281" s="355"/>
      <c r="E1281" s="270">
        <v>2</v>
      </c>
      <c r="F1281" s="271"/>
      <c r="G1281" s="272"/>
      <c r="H1281" s="273"/>
      <c r="I1281" s="267"/>
      <c r="J1281" s="274"/>
      <c r="K1281" s="267"/>
      <c r="M1281" s="297">
        <v>0.5013888888888889</v>
      </c>
      <c r="O1281" s="256"/>
    </row>
    <row r="1282" spans="1:80" ht="12.75">
      <c r="A1282" s="257">
        <v>284</v>
      </c>
      <c r="B1282" s="258" t="s">
        <v>2824</v>
      </c>
      <c r="C1282" s="259" t="s">
        <v>2825</v>
      </c>
      <c r="D1282" s="260" t="s">
        <v>195</v>
      </c>
      <c r="E1282" s="261">
        <v>3</v>
      </c>
      <c r="F1282" s="261">
        <v>0</v>
      </c>
      <c r="G1282" s="262">
        <f>E1282*F1282</f>
        <v>0</v>
      </c>
      <c r="H1282" s="263">
        <v>0.02</v>
      </c>
      <c r="I1282" s="264">
        <f>E1282*H1282</f>
        <v>0.06</v>
      </c>
      <c r="J1282" s="263"/>
      <c r="K1282" s="264">
        <f>E1282*J1282</f>
        <v>0</v>
      </c>
      <c r="O1282" s="256">
        <v>2</v>
      </c>
      <c r="AA1282" s="229">
        <v>3</v>
      </c>
      <c r="AB1282" s="229">
        <v>7</v>
      </c>
      <c r="AC1282" s="229">
        <v>611617013</v>
      </c>
      <c r="AZ1282" s="229">
        <v>2</v>
      </c>
      <c r="BA1282" s="229">
        <f>IF(AZ1282=1,G1282,0)</f>
        <v>0</v>
      </c>
      <c r="BB1282" s="229">
        <f>IF(AZ1282=2,G1282,0)</f>
        <v>0</v>
      </c>
      <c r="BC1282" s="229">
        <f>IF(AZ1282=3,G1282,0)</f>
        <v>0</v>
      </c>
      <c r="BD1282" s="229">
        <f>IF(AZ1282=4,G1282,0)</f>
        <v>0</v>
      </c>
      <c r="BE1282" s="229">
        <f>IF(AZ1282=5,G1282,0)</f>
        <v>0</v>
      </c>
      <c r="CA1282" s="256">
        <v>3</v>
      </c>
      <c r="CB1282" s="256">
        <v>7</v>
      </c>
    </row>
    <row r="1283" spans="1:15" ht="12.75">
      <c r="A1283" s="265"/>
      <c r="B1283" s="266"/>
      <c r="C1283" s="346" t="s">
        <v>1389</v>
      </c>
      <c r="D1283" s="347"/>
      <c r="E1283" s="347"/>
      <c r="F1283" s="347"/>
      <c r="G1283" s="348"/>
      <c r="I1283" s="267"/>
      <c r="K1283" s="267"/>
      <c r="L1283" s="268" t="s">
        <v>1389</v>
      </c>
      <c r="O1283" s="256">
        <v>3</v>
      </c>
    </row>
    <row r="1284" spans="1:15" ht="12.75">
      <c r="A1284" s="265"/>
      <c r="B1284" s="269"/>
      <c r="C1284" s="354" t="s">
        <v>1379</v>
      </c>
      <c r="D1284" s="355"/>
      <c r="E1284" s="270">
        <v>1</v>
      </c>
      <c r="F1284" s="271"/>
      <c r="G1284" s="272"/>
      <c r="H1284" s="273"/>
      <c r="I1284" s="267"/>
      <c r="J1284" s="274"/>
      <c r="K1284" s="267"/>
      <c r="M1284" s="297">
        <v>0.3756944444444445</v>
      </c>
      <c r="O1284" s="256"/>
    </row>
    <row r="1285" spans="1:15" ht="12.75">
      <c r="A1285" s="265"/>
      <c r="B1285" s="269"/>
      <c r="C1285" s="354" t="s">
        <v>1380</v>
      </c>
      <c r="D1285" s="355"/>
      <c r="E1285" s="270">
        <v>2</v>
      </c>
      <c r="F1285" s="271"/>
      <c r="G1285" s="272"/>
      <c r="H1285" s="273"/>
      <c r="I1285" s="267"/>
      <c r="J1285" s="274"/>
      <c r="K1285" s="267"/>
      <c r="M1285" s="297">
        <v>0.41805555555555557</v>
      </c>
      <c r="O1285" s="256"/>
    </row>
    <row r="1286" spans="1:80" ht="20.4">
      <c r="A1286" s="257">
        <v>285</v>
      </c>
      <c r="B1286" s="258" t="s">
        <v>2826</v>
      </c>
      <c r="C1286" s="259" t="s">
        <v>2827</v>
      </c>
      <c r="D1286" s="260" t="s">
        <v>195</v>
      </c>
      <c r="E1286" s="261">
        <v>11</v>
      </c>
      <c r="F1286" s="261">
        <v>0</v>
      </c>
      <c r="G1286" s="262">
        <f>E1286*F1286</f>
        <v>0</v>
      </c>
      <c r="H1286" s="263">
        <v>0.021</v>
      </c>
      <c r="I1286" s="264">
        <f>E1286*H1286</f>
        <v>0.231</v>
      </c>
      <c r="J1286" s="263"/>
      <c r="K1286" s="264">
        <f>E1286*J1286</f>
        <v>0</v>
      </c>
      <c r="O1286" s="256">
        <v>2</v>
      </c>
      <c r="AA1286" s="229">
        <v>3</v>
      </c>
      <c r="AB1286" s="229">
        <v>7</v>
      </c>
      <c r="AC1286" s="229">
        <v>611617033</v>
      </c>
      <c r="AZ1286" s="229">
        <v>2</v>
      </c>
      <c r="BA1286" s="229">
        <f>IF(AZ1286=1,G1286,0)</f>
        <v>0</v>
      </c>
      <c r="BB1286" s="229">
        <f>IF(AZ1286=2,G1286,0)</f>
        <v>0</v>
      </c>
      <c r="BC1286" s="229">
        <f>IF(AZ1286=3,G1286,0)</f>
        <v>0</v>
      </c>
      <c r="BD1286" s="229">
        <f>IF(AZ1286=4,G1286,0)</f>
        <v>0</v>
      </c>
      <c r="BE1286" s="229">
        <f>IF(AZ1286=5,G1286,0)</f>
        <v>0</v>
      </c>
      <c r="CA1286" s="256">
        <v>3</v>
      </c>
      <c r="CB1286" s="256">
        <v>7</v>
      </c>
    </row>
    <row r="1287" spans="1:15" ht="12.75">
      <c r="A1287" s="265"/>
      <c r="B1287" s="266"/>
      <c r="C1287" s="346" t="s">
        <v>1389</v>
      </c>
      <c r="D1287" s="347"/>
      <c r="E1287" s="347"/>
      <c r="F1287" s="347"/>
      <c r="G1287" s="348"/>
      <c r="I1287" s="267"/>
      <c r="K1287" s="267"/>
      <c r="L1287" s="268" t="s">
        <v>1389</v>
      </c>
      <c r="O1287" s="256">
        <v>3</v>
      </c>
    </row>
    <row r="1288" spans="1:15" ht="12.75">
      <c r="A1288" s="265"/>
      <c r="B1288" s="269"/>
      <c r="C1288" s="354" t="s">
        <v>1377</v>
      </c>
      <c r="D1288" s="355"/>
      <c r="E1288" s="270">
        <v>6</v>
      </c>
      <c r="F1288" s="271"/>
      <c r="G1288" s="272"/>
      <c r="H1288" s="273"/>
      <c r="I1288" s="267"/>
      <c r="J1288" s="274"/>
      <c r="K1288" s="267"/>
      <c r="M1288" s="297">
        <v>0.29583333333333334</v>
      </c>
      <c r="O1288" s="256"/>
    </row>
    <row r="1289" spans="1:15" ht="12.75">
      <c r="A1289" s="265"/>
      <c r="B1289" s="269"/>
      <c r="C1289" s="354" t="s">
        <v>1378</v>
      </c>
      <c r="D1289" s="355"/>
      <c r="E1289" s="270">
        <v>5</v>
      </c>
      <c r="F1289" s="271"/>
      <c r="G1289" s="272"/>
      <c r="H1289" s="273"/>
      <c r="I1289" s="267"/>
      <c r="J1289" s="274"/>
      <c r="K1289" s="267"/>
      <c r="M1289" s="297">
        <v>0.3368055555555556</v>
      </c>
      <c r="O1289" s="256"/>
    </row>
    <row r="1290" spans="1:80" ht="20.4">
      <c r="A1290" s="257">
        <v>286</v>
      </c>
      <c r="B1290" s="258" t="s">
        <v>1417</v>
      </c>
      <c r="C1290" s="259" t="s">
        <v>1418</v>
      </c>
      <c r="D1290" s="260" t="s">
        <v>195</v>
      </c>
      <c r="E1290" s="261">
        <v>1</v>
      </c>
      <c r="F1290" s="261">
        <v>0</v>
      </c>
      <c r="G1290" s="262">
        <f>E1290*F1290</f>
        <v>0</v>
      </c>
      <c r="H1290" s="263">
        <v>0.029</v>
      </c>
      <c r="I1290" s="264">
        <f>E1290*H1290</f>
        <v>0.029</v>
      </c>
      <c r="J1290" s="263"/>
      <c r="K1290" s="264">
        <f>E1290*J1290</f>
        <v>0</v>
      </c>
      <c r="O1290" s="256">
        <v>2</v>
      </c>
      <c r="AA1290" s="229">
        <v>3</v>
      </c>
      <c r="AB1290" s="229">
        <v>7</v>
      </c>
      <c r="AC1290" s="229">
        <v>61165401</v>
      </c>
      <c r="AZ1290" s="229">
        <v>2</v>
      </c>
      <c r="BA1290" s="229">
        <f>IF(AZ1290=1,G1290,0)</f>
        <v>0</v>
      </c>
      <c r="BB1290" s="229">
        <f>IF(AZ1290=2,G1290,0)</f>
        <v>0</v>
      </c>
      <c r="BC1290" s="229">
        <f>IF(AZ1290=3,G1290,0)</f>
        <v>0</v>
      </c>
      <c r="BD1290" s="229">
        <f>IF(AZ1290=4,G1290,0)</f>
        <v>0</v>
      </c>
      <c r="BE1290" s="229">
        <f>IF(AZ1290=5,G1290,0)</f>
        <v>0</v>
      </c>
      <c r="CA1290" s="256">
        <v>3</v>
      </c>
      <c r="CB1290" s="256">
        <v>7</v>
      </c>
    </row>
    <row r="1291" spans="1:15" ht="12.75">
      <c r="A1291" s="265"/>
      <c r="B1291" s="266"/>
      <c r="C1291" s="346" t="s">
        <v>1389</v>
      </c>
      <c r="D1291" s="347"/>
      <c r="E1291" s="347"/>
      <c r="F1291" s="347"/>
      <c r="G1291" s="348"/>
      <c r="I1291" s="267"/>
      <c r="K1291" s="267"/>
      <c r="L1291" s="268" t="s">
        <v>1389</v>
      </c>
      <c r="O1291" s="256">
        <v>3</v>
      </c>
    </row>
    <row r="1292" spans="1:15" ht="12.75">
      <c r="A1292" s="265"/>
      <c r="B1292" s="269"/>
      <c r="C1292" s="354" t="s">
        <v>1419</v>
      </c>
      <c r="D1292" s="355"/>
      <c r="E1292" s="270">
        <v>1</v>
      </c>
      <c r="F1292" s="271"/>
      <c r="G1292" s="272"/>
      <c r="H1292" s="273"/>
      <c r="I1292" s="267"/>
      <c r="J1292" s="274"/>
      <c r="K1292" s="267"/>
      <c r="M1292" s="297">
        <v>0.1673611111111111</v>
      </c>
      <c r="O1292" s="256"/>
    </row>
    <row r="1293" spans="1:80" ht="20.4">
      <c r="A1293" s="257">
        <v>287</v>
      </c>
      <c r="B1293" s="258" t="s">
        <v>1420</v>
      </c>
      <c r="C1293" s="259" t="s">
        <v>1421</v>
      </c>
      <c r="D1293" s="260" t="s">
        <v>195</v>
      </c>
      <c r="E1293" s="261">
        <v>7</v>
      </c>
      <c r="F1293" s="261">
        <v>0</v>
      </c>
      <c r="G1293" s="262">
        <f>E1293*F1293</f>
        <v>0</v>
      </c>
      <c r="H1293" s="263">
        <v>0.033</v>
      </c>
      <c r="I1293" s="264">
        <f>E1293*H1293</f>
        <v>0.231</v>
      </c>
      <c r="J1293" s="263"/>
      <c r="K1293" s="264">
        <f>E1293*J1293</f>
        <v>0</v>
      </c>
      <c r="O1293" s="256">
        <v>2</v>
      </c>
      <c r="AA1293" s="229">
        <v>3</v>
      </c>
      <c r="AB1293" s="229">
        <v>7</v>
      </c>
      <c r="AC1293" s="229">
        <v>61165402</v>
      </c>
      <c r="AZ1293" s="229">
        <v>2</v>
      </c>
      <c r="BA1293" s="229">
        <f>IF(AZ1293=1,G1293,0)</f>
        <v>0</v>
      </c>
      <c r="BB1293" s="229">
        <f>IF(AZ1293=2,G1293,0)</f>
        <v>0</v>
      </c>
      <c r="BC1293" s="229">
        <f>IF(AZ1293=3,G1293,0)</f>
        <v>0</v>
      </c>
      <c r="BD1293" s="229">
        <f>IF(AZ1293=4,G1293,0)</f>
        <v>0</v>
      </c>
      <c r="BE1293" s="229">
        <f>IF(AZ1293=5,G1293,0)</f>
        <v>0</v>
      </c>
      <c r="CA1293" s="256">
        <v>3</v>
      </c>
      <c r="CB1293" s="256">
        <v>7</v>
      </c>
    </row>
    <row r="1294" spans="1:15" ht="12.75">
      <c r="A1294" s="265"/>
      <c r="B1294" s="266"/>
      <c r="C1294" s="346" t="s">
        <v>1389</v>
      </c>
      <c r="D1294" s="347"/>
      <c r="E1294" s="347"/>
      <c r="F1294" s="347"/>
      <c r="G1294" s="348"/>
      <c r="I1294" s="267"/>
      <c r="K1294" s="267"/>
      <c r="L1294" s="268" t="s">
        <v>1389</v>
      </c>
      <c r="O1294" s="256">
        <v>3</v>
      </c>
    </row>
    <row r="1295" spans="1:15" ht="12.75">
      <c r="A1295" s="265"/>
      <c r="B1295" s="269"/>
      <c r="C1295" s="354" t="s">
        <v>1369</v>
      </c>
      <c r="D1295" s="355"/>
      <c r="E1295" s="270">
        <v>4</v>
      </c>
      <c r="F1295" s="271"/>
      <c r="G1295" s="272"/>
      <c r="H1295" s="273"/>
      <c r="I1295" s="267"/>
      <c r="J1295" s="274"/>
      <c r="K1295" s="267"/>
      <c r="M1295" s="297">
        <v>0.08611111111111112</v>
      </c>
      <c r="O1295" s="256"/>
    </row>
    <row r="1296" spans="1:15" ht="12.75">
      <c r="A1296" s="265"/>
      <c r="B1296" s="269"/>
      <c r="C1296" s="354" t="s">
        <v>1370</v>
      </c>
      <c r="D1296" s="355"/>
      <c r="E1296" s="270">
        <v>3</v>
      </c>
      <c r="F1296" s="271"/>
      <c r="G1296" s="272"/>
      <c r="H1296" s="273"/>
      <c r="I1296" s="267"/>
      <c r="J1296" s="274"/>
      <c r="K1296" s="267"/>
      <c r="M1296" s="297">
        <v>0.12708333333333333</v>
      </c>
      <c r="O1296" s="256"/>
    </row>
    <row r="1297" spans="1:80" ht="12.75">
      <c r="A1297" s="257">
        <v>288</v>
      </c>
      <c r="B1297" s="258" t="s">
        <v>2814</v>
      </c>
      <c r="C1297" s="259" t="s">
        <v>2815</v>
      </c>
      <c r="D1297" s="260" t="s">
        <v>195</v>
      </c>
      <c r="E1297" s="261">
        <v>4</v>
      </c>
      <c r="F1297" s="261">
        <v>0</v>
      </c>
      <c r="G1297" s="262">
        <f>E1297*F1297</f>
        <v>0</v>
      </c>
      <c r="H1297" s="263">
        <v>0.026</v>
      </c>
      <c r="I1297" s="264">
        <f>E1297*H1297</f>
        <v>0.104</v>
      </c>
      <c r="J1297" s="263"/>
      <c r="K1297" s="264">
        <f>E1297*J1297</f>
        <v>0</v>
      </c>
      <c r="O1297" s="256">
        <v>2</v>
      </c>
      <c r="AA1297" s="229">
        <v>3</v>
      </c>
      <c r="AB1297" s="229">
        <v>7</v>
      </c>
      <c r="AC1297" s="229">
        <v>61165619</v>
      </c>
      <c r="AZ1297" s="229">
        <v>2</v>
      </c>
      <c r="BA1297" s="229">
        <f>IF(AZ1297=1,G1297,0)</f>
        <v>0</v>
      </c>
      <c r="BB1297" s="229">
        <f>IF(AZ1297=2,G1297,0)</f>
        <v>0</v>
      </c>
      <c r="BC1297" s="229">
        <f>IF(AZ1297=3,G1297,0)</f>
        <v>0</v>
      </c>
      <c r="BD1297" s="229">
        <f>IF(AZ1297=4,G1297,0)</f>
        <v>0</v>
      </c>
      <c r="BE1297" s="229">
        <f>IF(AZ1297=5,G1297,0)</f>
        <v>0</v>
      </c>
      <c r="CA1297" s="256">
        <v>3</v>
      </c>
      <c r="CB1297" s="256">
        <v>7</v>
      </c>
    </row>
    <row r="1298" spans="1:15" ht="12.75">
      <c r="A1298" s="265"/>
      <c r="B1298" s="266"/>
      <c r="C1298" s="346" t="s">
        <v>1389</v>
      </c>
      <c r="D1298" s="347"/>
      <c r="E1298" s="347"/>
      <c r="F1298" s="347"/>
      <c r="G1298" s="348"/>
      <c r="I1298" s="267"/>
      <c r="K1298" s="267"/>
      <c r="L1298" s="268" t="s">
        <v>1389</v>
      </c>
      <c r="O1298" s="256">
        <v>3</v>
      </c>
    </row>
    <row r="1299" spans="1:15" ht="12.75">
      <c r="A1299" s="265"/>
      <c r="B1299" s="269"/>
      <c r="C1299" s="354" t="s">
        <v>1373</v>
      </c>
      <c r="D1299" s="355"/>
      <c r="E1299" s="270">
        <v>2</v>
      </c>
      <c r="F1299" s="271"/>
      <c r="G1299" s="272"/>
      <c r="H1299" s="273"/>
      <c r="I1299" s="267"/>
      <c r="J1299" s="274"/>
      <c r="K1299" s="267"/>
      <c r="M1299" s="297">
        <v>0.6263888888888889</v>
      </c>
      <c r="O1299" s="256"/>
    </row>
    <row r="1300" spans="1:15" ht="12.75">
      <c r="A1300" s="265"/>
      <c r="B1300" s="269"/>
      <c r="C1300" s="354" t="s">
        <v>1374</v>
      </c>
      <c r="D1300" s="355"/>
      <c r="E1300" s="270">
        <v>2</v>
      </c>
      <c r="F1300" s="271"/>
      <c r="G1300" s="272"/>
      <c r="H1300" s="273"/>
      <c r="I1300" s="267"/>
      <c r="J1300" s="274"/>
      <c r="K1300" s="267"/>
      <c r="M1300" s="297">
        <v>0.6680555555555556</v>
      </c>
      <c r="O1300" s="256"/>
    </row>
    <row r="1301" spans="1:80" ht="12.75">
      <c r="A1301" s="257">
        <v>289</v>
      </c>
      <c r="B1301" s="258" t="s">
        <v>2816</v>
      </c>
      <c r="C1301" s="259" t="s">
        <v>2817</v>
      </c>
      <c r="D1301" s="260" t="s">
        <v>195</v>
      </c>
      <c r="E1301" s="317">
        <v>2</v>
      </c>
      <c r="F1301" s="261">
        <v>0</v>
      </c>
      <c r="G1301" s="262">
        <f>E1301*F1301</f>
        <v>0</v>
      </c>
      <c r="H1301" s="263">
        <v>0.028</v>
      </c>
      <c r="I1301" s="264">
        <f>E1301*H1301</f>
        <v>0.056</v>
      </c>
      <c r="J1301" s="263"/>
      <c r="K1301" s="264">
        <f>E1301*J1301</f>
        <v>0</v>
      </c>
      <c r="O1301" s="256">
        <v>2</v>
      </c>
      <c r="AA1301" s="229">
        <v>3</v>
      </c>
      <c r="AB1301" s="229">
        <v>7</v>
      </c>
      <c r="AC1301" s="229">
        <v>61165620</v>
      </c>
      <c r="AZ1301" s="229">
        <v>2</v>
      </c>
      <c r="BA1301" s="229">
        <f>IF(AZ1301=1,G1301,0)</f>
        <v>0</v>
      </c>
      <c r="BB1301" s="229">
        <f>IF(AZ1301=2,G1301,0)</f>
        <v>0</v>
      </c>
      <c r="BC1301" s="229">
        <f>IF(AZ1301=3,G1301,0)</f>
        <v>0</v>
      </c>
      <c r="BD1301" s="229">
        <f>IF(AZ1301=4,G1301,0)</f>
        <v>0</v>
      </c>
      <c r="BE1301" s="229">
        <f>IF(AZ1301=5,G1301,0)</f>
        <v>0</v>
      </c>
      <c r="CA1301" s="256">
        <v>3</v>
      </c>
      <c r="CB1301" s="256">
        <v>7</v>
      </c>
    </row>
    <row r="1302" spans="1:15" ht="12.75">
      <c r="A1302" s="265"/>
      <c r="B1302" s="266"/>
      <c r="C1302" s="346" t="s">
        <v>1389</v>
      </c>
      <c r="D1302" s="347"/>
      <c r="E1302" s="347"/>
      <c r="F1302" s="347"/>
      <c r="G1302" s="348"/>
      <c r="I1302" s="267"/>
      <c r="K1302" s="267"/>
      <c r="L1302" s="268" t="s">
        <v>1389</v>
      </c>
      <c r="O1302" s="256">
        <v>3</v>
      </c>
    </row>
    <row r="1303" spans="1:15" ht="12.75">
      <c r="A1303" s="265"/>
      <c r="B1303" s="269"/>
      <c r="C1303" s="354" t="s">
        <v>1371</v>
      </c>
      <c r="D1303" s="355"/>
      <c r="E1303" s="270">
        <v>1</v>
      </c>
      <c r="F1303" s="271"/>
      <c r="G1303" s="272"/>
      <c r="H1303" s="273"/>
      <c r="I1303" s="267"/>
      <c r="J1303" s="274"/>
      <c r="K1303" s="267"/>
      <c r="M1303" s="297">
        <v>0.5423611111111112</v>
      </c>
      <c r="O1303" s="256"/>
    </row>
    <row r="1304" spans="1:15" ht="12.75">
      <c r="A1304" s="265"/>
      <c r="B1304" s="269"/>
      <c r="C1304" s="354" t="s">
        <v>1372</v>
      </c>
      <c r="D1304" s="355"/>
      <c r="E1304" s="316">
        <v>1</v>
      </c>
      <c r="F1304" s="271"/>
      <c r="G1304" s="272"/>
      <c r="H1304" s="273"/>
      <c r="I1304" s="267"/>
      <c r="J1304" s="274"/>
      <c r="K1304" s="267"/>
      <c r="M1304" s="297">
        <v>0.5847222222222223</v>
      </c>
      <c r="O1304" s="256"/>
    </row>
    <row r="1305" spans="1:80" ht="12.75">
      <c r="A1305" s="257">
        <v>290</v>
      </c>
      <c r="B1305" s="258" t="s">
        <v>1422</v>
      </c>
      <c r="C1305" s="259" t="s">
        <v>1423</v>
      </c>
      <c r="D1305" s="260" t="s">
        <v>195</v>
      </c>
      <c r="E1305" s="261">
        <v>4</v>
      </c>
      <c r="F1305" s="261">
        <v>0</v>
      </c>
      <c r="G1305" s="262">
        <f>E1305*F1305</f>
        <v>0</v>
      </c>
      <c r="H1305" s="263">
        <v>0.024</v>
      </c>
      <c r="I1305" s="264">
        <f>E1305*H1305</f>
        <v>0.096</v>
      </c>
      <c r="J1305" s="263"/>
      <c r="K1305" s="264">
        <f>E1305*J1305</f>
        <v>0</v>
      </c>
      <c r="O1305" s="256">
        <v>2</v>
      </c>
      <c r="AA1305" s="229">
        <v>3</v>
      </c>
      <c r="AB1305" s="229">
        <v>7</v>
      </c>
      <c r="AC1305" s="229">
        <v>61181103</v>
      </c>
      <c r="AZ1305" s="229">
        <v>2</v>
      </c>
      <c r="BA1305" s="229">
        <f>IF(AZ1305=1,G1305,0)</f>
        <v>0</v>
      </c>
      <c r="BB1305" s="229">
        <f>IF(AZ1305=2,G1305,0)</f>
        <v>0</v>
      </c>
      <c r="BC1305" s="229">
        <f>IF(AZ1305=3,G1305,0)</f>
        <v>0</v>
      </c>
      <c r="BD1305" s="229">
        <f>IF(AZ1305=4,G1305,0)</f>
        <v>0</v>
      </c>
      <c r="BE1305" s="229">
        <f>IF(AZ1305=5,G1305,0)</f>
        <v>0</v>
      </c>
      <c r="CA1305" s="256">
        <v>3</v>
      </c>
      <c r="CB1305" s="256">
        <v>7</v>
      </c>
    </row>
    <row r="1306" spans="1:15" ht="12.75">
      <c r="A1306" s="265"/>
      <c r="B1306" s="269"/>
      <c r="C1306" s="354" t="s">
        <v>1373</v>
      </c>
      <c r="D1306" s="355"/>
      <c r="E1306" s="270">
        <v>2</v>
      </c>
      <c r="F1306" s="271"/>
      <c r="G1306" s="272"/>
      <c r="H1306" s="273"/>
      <c r="I1306" s="267"/>
      <c r="J1306" s="274"/>
      <c r="K1306" s="267"/>
      <c r="M1306" s="297">
        <v>0.6263888888888889</v>
      </c>
      <c r="O1306" s="256"/>
    </row>
    <row r="1307" spans="1:15" ht="12.75">
      <c r="A1307" s="265"/>
      <c r="B1307" s="269"/>
      <c r="C1307" s="354" t="s">
        <v>1424</v>
      </c>
      <c r="D1307" s="355"/>
      <c r="E1307" s="270">
        <v>0</v>
      </c>
      <c r="F1307" s="271"/>
      <c r="G1307" s="272"/>
      <c r="H1307" s="273"/>
      <c r="I1307" s="267"/>
      <c r="J1307" s="274"/>
      <c r="K1307" s="267"/>
      <c r="M1307" s="297">
        <v>0.6666666666666666</v>
      </c>
      <c r="O1307" s="256"/>
    </row>
    <row r="1308" spans="1:15" ht="12.75">
      <c r="A1308" s="265"/>
      <c r="B1308" s="269"/>
      <c r="C1308" s="354" t="s">
        <v>168</v>
      </c>
      <c r="D1308" s="355"/>
      <c r="E1308" s="270">
        <v>2</v>
      </c>
      <c r="F1308" s="271"/>
      <c r="G1308" s="272"/>
      <c r="H1308" s="273"/>
      <c r="I1308" s="267"/>
      <c r="J1308" s="274"/>
      <c r="K1308" s="267"/>
      <c r="M1308" s="268">
        <v>2</v>
      </c>
      <c r="O1308" s="256"/>
    </row>
    <row r="1309" spans="1:80" ht="12.75">
      <c r="A1309" s="257">
        <v>291</v>
      </c>
      <c r="B1309" s="258" t="s">
        <v>1425</v>
      </c>
      <c r="C1309" s="259" t="s">
        <v>1426</v>
      </c>
      <c r="D1309" s="260" t="s">
        <v>195</v>
      </c>
      <c r="E1309" s="261">
        <v>2</v>
      </c>
      <c r="F1309" s="261">
        <v>0</v>
      </c>
      <c r="G1309" s="262">
        <f>E1309*F1309</f>
        <v>0</v>
      </c>
      <c r="H1309" s="263">
        <v>0.025</v>
      </c>
      <c r="I1309" s="264">
        <f>E1309*H1309</f>
        <v>0.05</v>
      </c>
      <c r="J1309" s="263"/>
      <c r="K1309" s="264">
        <f>E1309*J1309</f>
        <v>0</v>
      </c>
      <c r="O1309" s="256">
        <v>2</v>
      </c>
      <c r="AA1309" s="229">
        <v>3</v>
      </c>
      <c r="AB1309" s="229">
        <v>7</v>
      </c>
      <c r="AC1309" s="229">
        <v>61181104</v>
      </c>
      <c r="AZ1309" s="229">
        <v>2</v>
      </c>
      <c r="BA1309" s="229">
        <f>IF(AZ1309=1,G1309,0)</f>
        <v>0</v>
      </c>
      <c r="BB1309" s="229">
        <f>IF(AZ1309=2,G1309,0)</f>
        <v>0</v>
      </c>
      <c r="BC1309" s="229">
        <f>IF(AZ1309=3,G1309,0)</f>
        <v>0</v>
      </c>
      <c r="BD1309" s="229">
        <f>IF(AZ1309=4,G1309,0)</f>
        <v>0</v>
      </c>
      <c r="BE1309" s="229">
        <f>IF(AZ1309=5,G1309,0)</f>
        <v>0</v>
      </c>
      <c r="CA1309" s="256">
        <v>3</v>
      </c>
      <c r="CB1309" s="256">
        <v>7</v>
      </c>
    </row>
    <row r="1310" spans="1:15" ht="12.75">
      <c r="A1310" s="265"/>
      <c r="B1310" s="269"/>
      <c r="C1310" s="354" t="s">
        <v>1371</v>
      </c>
      <c r="D1310" s="355"/>
      <c r="E1310" s="270">
        <v>1</v>
      </c>
      <c r="F1310" s="271"/>
      <c r="G1310" s="272"/>
      <c r="H1310" s="273"/>
      <c r="I1310" s="267"/>
      <c r="J1310" s="274"/>
      <c r="K1310" s="267"/>
      <c r="M1310" s="297">
        <v>0.5423611111111112</v>
      </c>
      <c r="O1310" s="256"/>
    </row>
    <row r="1311" spans="1:15" ht="12.75">
      <c r="A1311" s="265"/>
      <c r="B1311" s="269"/>
      <c r="C1311" s="354" t="s">
        <v>1372</v>
      </c>
      <c r="D1311" s="355"/>
      <c r="E1311" s="270">
        <v>1</v>
      </c>
      <c r="F1311" s="271"/>
      <c r="G1311" s="272"/>
      <c r="H1311" s="273"/>
      <c r="I1311" s="267"/>
      <c r="J1311" s="274"/>
      <c r="K1311" s="267"/>
      <c r="M1311" s="297">
        <v>0.5840277777777778</v>
      </c>
      <c r="O1311" s="256"/>
    </row>
    <row r="1312" spans="1:80" ht="12.75">
      <c r="A1312" s="257">
        <v>292</v>
      </c>
      <c r="B1312" s="258" t="s">
        <v>2818</v>
      </c>
      <c r="C1312" s="259" t="s">
        <v>2819</v>
      </c>
      <c r="D1312" s="260" t="s">
        <v>195</v>
      </c>
      <c r="E1312" s="261">
        <v>7</v>
      </c>
      <c r="F1312" s="261">
        <v>0</v>
      </c>
      <c r="G1312" s="262">
        <f>E1312*F1312</f>
        <v>0</v>
      </c>
      <c r="H1312" s="263">
        <v>0.02</v>
      </c>
      <c r="I1312" s="264">
        <f>E1312*H1312</f>
        <v>0.14</v>
      </c>
      <c r="J1312" s="263"/>
      <c r="K1312" s="264">
        <f>E1312*J1312</f>
        <v>0</v>
      </c>
      <c r="O1312" s="256">
        <v>2</v>
      </c>
      <c r="AA1312" s="229">
        <v>3</v>
      </c>
      <c r="AB1312" s="229">
        <v>7</v>
      </c>
      <c r="AC1312" s="229" t="s">
        <v>1427</v>
      </c>
      <c r="AZ1312" s="229">
        <v>2</v>
      </c>
      <c r="BA1312" s="229">
        <f>IF(AZ1312=1,G1312,0)</f>
        <v>0</v>
      </c>
      <c r="BB1312" s="229">
        <f>IF(AZ1312=2,G1312,0)</f>
        <v>0</v>
      </c>
      <c r="BC1312" s="229">
        <f>IF(AZ1312=3,G1312,0)</f>
        <v>0</v>
      </c>
      <c r="BD1312" s="229">
        <f>IF(AZ1312=4,G1312,0)</f>
        <v>0</v>
      </c>
      <c r="BE1312" s="229">
        <f>IF(AZ1312=5,G1312,0)</f>
        <v>0</v>
      </c>
      <c r="CA1312" s="256">
        <v>3</v>
      </c>
      <c r="CB1312" s="256">
        <v>7</v>
      </c>
    </row>
    <row r="1313" spans="1:15" ht="12.75">
      <c r="A1313" s="265"/>
      <c r="B1313" s="269"/>
      <c r="C1313" s="354" t="s">
        <v>1381</v>
      </c>
      <c r="D1313" s="355"/>
      <c r="E1313" s="270">
        <v>5</v>
      </c>
      <c r="F1313" s="271"/>
      <c r="G1313" s="272"/>
      <c r="H1313" s="273"/>
      <c r="I1313" s="267"/>
      <c r="J1313" s="274"/>
      <c r="K1313" s="267"/>
      <c r="M1313" s="297">
        <v>0.4618055555555556</v>
      </c>
      <c r="O1313" s="256"/>
    </row>
    <row r="1314" spans="1:15" ht="12.75">
      <c r="A1314" s="265"/>
      <c r="B1314" s="269"/>
      <c r="C1314" s="354" t="s">
        <v>1382</v>
      </c>
      <c r="D1314" s="355"/>
      <c r="E1314" s="270">
        <v>2</v>
      </c>
      <c r="F1314" s="271"/>
      <c r="G1314" s="272"/>
      <c r="H1314" s="273"/>
      <c r="I1314" s="267"/>
      <c r="J1314" s="274"/>
      <c r="K1314" s="267"/>
      <c r="M1314" s="297">
        <v>0.5013888888888889</v>
      </c>
      <c r="O1314" s="256"/>
    </row>
    <row r="1315" spans="1:80" ht="12.75">
      <c r="A1315" s="257">
        <v>293</v>
      </c>
      <c r="B1315" s="258" t="s">
        <v>2820</v>
      </c>
      <c r="C1315" s="259" t="s">
        <v>2821</v>
      </c>
      <c r="D1315" s="260" t="s">
        <v>195</v>
      </c>
      <c r="E1315" s="261">
        <v>14</v>
      </c>
      <c r="F1315" s="261">
        <v>0</v>
      </c>
      <c r="G1315" s="262">
        <f>E1315*F1315</f>
        <v>0</v>
      </c>
      <c r="H1315" s="263">
        <v>0.02</v>
      </c>
      <c r="I1315" s="264">
        <f>E1315*H1315</f>
        <v>0.28</v>
      </c>
      <c r="J1315" s="263"/>
      <c r="K1315" s="264">
        <f>E1315*J1315</f>
        <v>0</v>
      </c>
      <c r="O1315" s="256">
        <v>2</v>
      </c>
      <c r="AA1315" s="229">
        <v>3</v>
      </c>
      <c r="AB1315" s="229">
        <v>7</v>
      </c>
      <c r="AC1315" s="229" t="s">
        <v>1428</v>
      </c>
      <c r="AZ1315" s="229">
        <v>2</v>
      </c>
      <c r="BA1315" s="229">
        <f>IF(AZ1315=1,G1315,0)</f>
        <v>0</v>
      </c>
      <c r="BB1315" s="229">
        <f>IF(AZ1315=2,G1315,0)</f>
        <v>0</v>
      </c>
      <c r="BC1315" s="229">
        <f>IF(AZ1315=3,G1315,0)</f>
        <v>0</v>
      </c>
      <c r="BD1315" s="229">
        <f>IF(AZ1315=4,G1315,0)</f>
        <v>0</v>
      </c>
      <c r="BE1315" s="229">
        <f>IF(AZ1315=5,G1315,0)</f>
        <v>0</v>
      </c>
      <c r="CA1315" s="256">
        <v>3</v>
      </c>
      <c r="CB1315" s="256">
        <v>7</v>
      </c>
    </row>
    <row r="1316" spans="1:15" ht="12.75">
      <c r="A1316" s="265"/>
      <c r="B1316" s="269"/>
      <c r="C1316" s="354" t="s">
        <v>1377</v>
      </c>
      <c r="D1316" s="355"/>
      <c r="E1316" s="270">
        <v>6</v>
      </c>
      <c r="F1316" s="271"/>
      <c r="G1316" s="272"/>
      <c r="H1316" s="273"/>
      <c r="I1316" s="267"/>
      <c r="J1316" s="274"/>
      <c r="K1316" s="267"/>
      <c r="M1316" s="297">
        <v>0.29583333333333334</v>
      </c>
      <c r="O1316" s="256"/>
    </row>
    <row r="1317" spans="1:15" ht="12.75">
      <c r="A1317" s="265"/>
      <c r="B1317" s="269"/>
      <c r="C1317" s="354" t="s">
        <v>1378</v>
      </c>
      <c r="D1317" s="355"/>
      <c r="E1317" s="270">
        <v>5</v>
      </c>
      <c r="F1317" s="271"/>
      <c r="G1317" s="272"/>
      <c r="H1317" s="273"/>
      <c r="I1317" s="267"/>
      <c r="J1317" s="274"/>
      <c r="K1317" s="267"/>
      <c r="M1317" s="297">
        <v>0.3368055555555556</v>
      </c>
      <c r="O1317" s="256"/>
    </row>
    <row r="1318" spans="1:15" ht="12.75">
      <c r="A1318" s="265"/>
      <c r="B1318" s="269"/>
      <c r="C1318" s="354" t="s">
        <v>1379</v>
      </c>
      <c r="D1318" s="355"/>
      <c r="E1318" s="270">
        <v>1</v>
      </c>
      <c r="F1318" s="271"/>
      <c r="G1318" s="272"/>
      <c r="H1318" s="273"/>
      <c r="I1318" s="267"/>
      <c r="J1318" s="274"/>
      <c r="K1318" s="267"/>
      <c r="M1318" s="297">
        <v>0.3756944444444445</v>
      </c>
      <c r="O1318" s="256"/>
    </row>
    <row r="1319" spans="1:15" ht="12.75">
      <c r="A1319" s="265"/>
      <c r="B1319" s="269"/>
      <c r="C1319" s="354" t="s">
        <v>1380</v>
      </c>
      <c r="D1319" s="355"/>
      <c r="E1319" s="270">
        <v>2</v>
      </c>
      <c r="F1319" s="271"/>
      <c r="G1319" s="272"/>
      <c r="H1319" s="273"/>
      <c r="I1319" s="267"/>
      <c r="J1319" s="274"/>
      <c r="K1319" s="267"/>
      <c r="M1319" s="297">
        <v>0.41805555555555557</v>
      </c>
      <c r="O1319" s="256"/>
    </row>
    <row r="1320" spans="1:80" ht="12.75">
      <c r="A1320" s="257">
        <v>294</v>
      </c>
      <c r="B1320" s="258" t="s">
        <v>1429</v>
      </c>
      <c r="C1320" s="259" t="s">
        <v>1430</v>
      </c>
      <c r="D1320" s="260" t="s">
        <v>166</v>
      </c>
      <c r="E1320" s="261">
        <v>2.04767</v>
      </c>
      <c r="F1320" s="261">
        <v>0</v>
      </c>
      <c r="G1320" s="262">
        <f>E1320*F1320</f>
        <v>0</v>
      </c>
      <c r="H1320" s="263">
        <v>0</v>
      </c>
      <c r="I1320" s="264">
        <f>E1320*H1320</f>
        <v>0</v>
      </c>
      <c r="J1320" s="263"/>
      <c r="K1320" s="264">
        <f>E1320*J1320</f>
        <v>0</v>
      </c>
      <c r="O1320" s="256">
        <v>2</v>
      </c>
      <c r="AA1320" s="229">
        <v>7</v>
      </c>
      <c r="AB1320" s="229">
        <v>1001</v>
      </c>
      <c r="AC1320" s="229">
        <v>5</v>
      </c>
      <c r="AZ1320" s="229">
        <v>2</v>
      </c>
      <c r="BA1320" s="229">
        <f>IF(AZ1320=1,G1320,0)</f>
        <v>0</v>
      </c>
      <c r="BB1320" s="229">
        <f>IF(AZ1320=2,G1320,0)</f>
        <v>0</v>
      </c>
      <c r="BC1320" s="229">
        <f>IF(AZ1320=3,G1320,0)</f>
        <v>0</v>
      </c>
      <c r="BD1320" s="229">
        <f>IF(AZ1320=4,G1320,0)</f>
        <v>0</v>
      </c>
      <c r="BE1320" s="229">
        <f>IF(AZ1320=5,G1320,0)</f>
        <v>0</v>
      </c>
      <c r="CA1320" s="256">
        <v>7</v>
      </c>
      <c r="CB1320" s="256">
        <v>1001</v>
      </c>
    </row>
    <row r="1321" spans="1:57" ht="12.75">
      <c r="A1321" s="275"/>
      <c r="B1321" s="276" t="s">
        <v>101</v>
      </c>
      <c r="C1321" s="277" t="s">
        <v>1331</v>
      </c>
      <c r="D1321" s="278"/>
      <c r="E1321" s="279"/>
      <c r="F1321" s="280"/>
      <c r="G1321" s="281">
        <f>SUM(G1172:G1320)</f>
        <v>0</v>
      </c>
      <c r="H1321" s="282"/>
      <c r="I1321" s="283">
        <f>SUM(I1172:I1320)</f>
        <v>2.0196700000000005</v>
      </c>
      <c r="J1321" s="282"/>
      <c r="K1321" s="283">
        <f>SUM(K1172:K1320)</f>
        <v>-13.0074335</v>
      </c>
      <c r="O1321" s="256">
        <v>4</v>
      </c>
      <c r="BA1321" s="284">
        <f>SUM(BA1172:BA1320)</f>
        <v>0</v>
      </c>
      <c r="BB1321" s="284">
        <f>SUM(BB1172:BB1320)</f>
        <v>0</v>
      </c>
      <c r="BC1321" s="284">
        <f>SUM(BC1172:BC1320)</f>
        <v>0</v>
      </c>
      <c r="BD1321" s="284">
        <f>SUM(BD1172:BD1320)</f>
        <v>0</v>
      </c>
      <c r="BE1321" s="284">
        <f>SUM(BE1172:BE1320)</f>
        <v>0</v>
      </c>
    </row>
    <row r="1322" spans="1:15" ht="12.75">
      <c r="A1322" s="246" t="s">
        <v>97</v>
      </c>
      <c r="B1322" s="247" t="s">
        <v>1431</v>
      </c>
      <c r="C1322" s="248" t="s">
        <v>1432</v>
      </c>
      <c r="D1322" s="249"/>
      <c r="E1322" s="250"/>
      <c r="F1322" s="250"/>
      <c r="G1322" s="251"/>
      <c r="H1322" s="252"/>
      <c r="I1322" s="253"/>
      <c r="J1322" s="254"/>
      <c r="K1322" s="255"/>
      <c r="O1322" s="256">
        <v>1</v>
      </c>
    </row>
    <row r="1323" spans="1:80" ht="12.75">
      <c r="A1323" s="257">
        <v>295</v>
      </c>
      <c r="B1323" s="258" t="s">
        <v>1434</v>
      </c>
      <c r="C1323" s="259" t="s">
        <v>1435</v>
      </c>
      <c r="D1323" s="260" t="s">
        <v>794</v>
      </c>
      <c r="E1323" s="261">
        <v>31.4</v>
      </c>
      <c r="F1323" s="261">
        <v>0</v>
      </c>
      <c r="G1323" s="262">
        <f>E1323*F1323</f>
        <v>0</v>
      </c>
      <c r="H1323" s="263">
        <v>6E-05</v>
      </c>
      <c r="I1323" s="264">
        <f>E1323*H1323</f>
        <v>0.001884</v>
      </c>
      <c r="J1323" s="263">
        <v>0</v>
      </c>
      <c r="K1323" s="264">
        <f>E1323*J1323</f>
        <v>0</v>
      </c>
      <c r="O1323" s="256">
        <v>2</v>
      </c>
      <c r="AA1323" s="229">
        <v>1</v>
      </c>
      <c r="AB1323" s="229">
        <v>7</v>
      </c>
      <c r="AC1323" s="229">
        <v>7</v>
      </c>
      <c r="AZ1323" s="229">
        <v>2</v>
      </c>
      <c r="BA1323" s="229">
        <f>IF(AZ1323=1,G1323,0)</f>
        <v>0</v>
      </c>
      <c r="BB1323" s="229">
        <f>IF(AZ1323=2,G1323,0)</f>
        <v>0</v>
      </c>
      <c r="BC1323" s="229">
        <f>IF(AZ1323=3,G1323,0)</f>
        <v>0</v>
      </c>
      <c r="BD1323" s="229">
        <f>IF(AZ1323=4,G1323,0)</f>
        <v>0</v>
      </c>
      <c r="BE1323" s="229">
        <f>IF(AZ1323=5,G1323,0)</f>
        <v>0</v>
      </c>
      <c r="CA1323" s="256">
        <v>1</v>
      </c>
      <c r="CB1323" s="256">
        <v>7</v>
      </c>
    </row>
    <row r="1324" spans="1:15" ht="12.75">
      <c r="A1324" s="265"/>
      <c r="B1324" s="269"/>
      <c r="C1324" s="354" t="s">
        <v>398</v>
      </c>
      <c r="D1324" s="355"/>
      <c r="E1324" s="270">
        <v>0</v>
      </c>
      <c r="F1324" s="271"/>
      <c r="G1324" s="272"/>
      <c r="H1324" s="273"/>
      <c r="I1324" s="267"/>
      <c r="J1324" s="274"/>
      <c r="K1324" s="267"/>
      <c r="M1324" s="268" t="s">
        <v>398</v>
      </c>
      <c r="O1324" s="256"/>
    </row>
    <row r="1325" spans="1:15" ht="12.75">
      <c r="A1325" s="265"/>
      <c r="B1325" s="269"/>
      <c r="C1325" s="354" t="s">
        <v>1436</v>
      </c>
      <c r="D1325" s="355"/>
      <c r="E1325" s="270">
        <v>14.287</v>
      </c>
      <c r="F1325" s="271"/>
      <c r="G1325" s="272"/>
      <c r="H1325" s="273"/>
      <c r="I1325" s="267"/>
      <c r="J1325" s="274"/>
      <c r="K1325" s="267"/>
      <c r="M1325" s="268" t="s">
        <v>1436</v>
      </c>
      <c r="O1325" s="256"/>
    </row>
    <row r="1326" spans="1:15" ht="12.75">
      <c r="A1326" s="265"/>
      <c r="B1326" s="269"/>
      <c r="C1326" s="354" t="s">
        <v>1437</v>
      </c>
      <c r="D1326" s="355"/>
      <c r="E1326" s="270">
        <v>0</v>
      </c>
      <c r="F1326" s="271"/>
      <c r="G1326" s="272"/>
      <c r="H1326" s="273"/>
      <c r="I1326" s="267"/>
      <c r="J1326" s="274"/>
      <c r="K1326" s="267"/>
      <c r="M1326" s="268" t="s">
        <v>1437</v>
      </c>
      <c r="O1326" s="256"/>
    </row>
    <row r="1327" spans="1:15" ht="12.75">
      <c r="A1327" s="265"/>
      <c r="B1327" s="269"/>
      <c r="C1327" s="354" t="s">
        <v>1438</v>
      </c>
      <c r="D1327" s="355"/>
      <c r="E1327" s="270">
        <v>17.113</v>
      </c>
      <c r="F1327" s="271"/>
      <c r="G1327" s="272"/>
      <c r="H1327" s="273"/>
      <c r="I1327" s="267"/>
      <c r="J1327" s="274"/>
      <c r="K1327" s="267"/>
      <c r="M1327" s="268" t="s">
        <v>1438</v>
      </c>
      <c r="O1327" s="256"/>
    </row>
    <row r="1328" spans="1:80" ht="12.75">
      <c r="A1328" s="257">
        <v>296</v>
      </c>
      <c r="B1328" s="258" t="s">
        <v>1439</v>
      </c>
      <c r="C1328" s="259" t="s">
        <v>1440</v>
      </c>
      <c r="D1328" s="260" t="s">
        <v>137</v>
      </c>
      <c r="E1328" s="261">
        <v>1.44</v>
      </c>
      <c r="F1328" s="261">
        <v>0</v>
      </c>
      <c r="G1328" s="262">
        <f>E1328*F1328</f>
        <v>0</v>
      </c>
      <c r="H1328" s="263">
        <v>0.02017</v>
      </c>
      <c r="I1328" s="264">
        <f>E1328*H1328</f>
        <v>0.0290448</v>
      </c>
      <c r="J1328" s="263">
        <v>0</v>
      </c>
      <c r="K1328" s="264">
        <f>E1328*J1328</f>
        <v>0</v>
      </c>
      <c r="O1328" s="256">
        <v>2</v>
      </c>
      <c r="AA1328" s="229">
        <v>2</v>
      </c>
      <c r="AB1328" s="229">
        <v>7</v>
      </c>
      <c r="AC1328" s="229">
        <v>7</v>
      </c>
      <c r="AZ1328" s="229">
        <v>2</v>
      </c>
      <c r="BA1328" s="229">
        <f>IF(AZ1328=1,G1328,0)</f>
        <v>0</v>
      </c>
      <c r="BB1328" s="229">
        <f>IF(AZ1328=2,G1328,0)</f>
        <v>0</v>
      </c>
      <c r="BC1328" s="229">
        <f>IF(AZ1328=3,G1328,0)</f>
        <v>0</v>
      </c>
      <c r="BD1328" s="229">
        <f>IF(AZ1328=4,G1328,0)</f>
        <v>0</v>
      </c>
      <c r="BE1328" s="229">
        <f>IF(AZ1328=5,G1328,0)</f>
        <v>0</v>
      </c>
      <c r="CA1328" s="256">
        <v>2</v>
      </c>
      <c r="CB1328" s="256">
        <v>7</v>
      </c>
    </row>
    <row r="1329" spans="1:15" ht="12.75">
      <c r="A1329" s="265"/>
      <c r="B1329" s="266"/>
      <c r="C1329" s="346" t="s">
        <v>1441</v>
      </c>
      <c r="D1329" s="347"/>
      <c r="E1329" s="347"/>
      <c r="F1329" s="347"/>
      <c r="G1329" s="348"/>
      <c r="I1329" s="267"/>
      <c r="K1329" s="267"/>
      <c r="L1329" s="268" t="s">
        <v>1441</v>
      </c>
      <c r="O1329" s="256">
        <v>3</v>
      </c>
    </row>
    <row r="1330" spans="1:15" ht="12.75">
      <c r="A1330" s="265"/>
      <c r="B1330" s="266"/>
      <c r="C1330" s="346" t="s">
        <v>1442</v>
      </c>
      <c r="D1330" s="347"/>
      <c r="E1330" s="347"/>
      <c r="F1330" s="347"/>
      <c r="G1330" s="348"/>
      <c r="I1330" s="267"/>
      <c r="K1330" s="267"/>
      <c r="L1330" s="268" t="s">
        <v>1442</v>
      </c>
      <c r="O1330" s="256">
        <v>3</v>
      </c>
    </row>
    <row r="1331" spans="1:15" ht="12.75">
      <c r="A1331" s="265"/>
      <c r="B1331" s="269"/>
      <c r="C1331" s="354" t="s">
        <v>1443</v>
      </c>
      <c r="D1331" s="355"/>
      <c r="E1331" s="270">
        <v>1.44</v>
      </c>
      <c r="F1331" s="271"/>
      <c r="G1331" s="272"/>
      <c r="H1331" s="273"/>
      <c r="I1331" s="267"/>
      <c r="J1331" s="274"/>
      <c r="K1331" s="267"/>
      <c r="M1331" s="268" t="s">
        <v>1443</v>
      </c>
      <c r="O1331" s="256"/>
    </row>
    <row r="1332" spans="1:80" ht="12.75">
      <c r="A1332" s="257">
        <v>297</v>
      </c>
      <c r="B1332" s="258" t="s">
        <v>1444</v>
      </c>
      <c r="C1332" s="259" t="s">
        <v>1445</v>
      </c>
      <c r="D1332" s="260" t="s">
        <v>166</v>
      </c>
      <c r="E1332" s="261">
        <v>0.0339</v>
      </c>
      <c r="F1332" s="261">
        <v>0</v>
      </c>
      <c r="G1332" s="262">
        <f>E1332*F1332</f>
        <v>0</v>
      </c>
      <c r="H1332" s="263">
        <v>1</v>
      </c>
      <c r="I1332" s="264">
        <f>E1332*H1332</f>
        <v>0.0339</v>
      </c>
      <c r="J1332" s="263"/>
      <c r="K1332" s="264">
        <f>E1332*J1332</f>
        <v>0</v>
      </c>
      <c r="O1332" s="256">
        <v>2</v>
      </c>
      <c r="AA1332" s="229">
        <v>3</v>
      </c>
      <c r="AB1332" s="229">
        <v>7</v>
      </c>
      <c r="AC1332" s="229">
        <v>13359130</v>
      </c>
      <c r="AZ1332" s="229">
        <v>2</v>
      </c>
      <c r="BA1332" s="229">
        <f>IF(AZ1332=1,G1332,0)</f>
        <v>0</v>
      </c>
      <c r="BB1332" s="229">
        <f>IF(AZ1332=2,G1332,0)</f>
        <v>0</v>
      </c>
      <c r="BC1332" s="229">
        <f>IF(AZ1332=3,G1332,0)</f>
        <v>0</v>
      </c>
      <c r="BD1332" s="229">
        <f>IF(AZ1332=4,G1332,0)</f>
        <v>0</v>
      </c>
      <c r="BE1332" s="229">
        <f>IF(AZ1332=5,G1332,0)</f>
        <v>0</v>
      </c>
      <c r="CA1332" s="256">
        <v>3</v>
      </c>
      <c r="CB1332" s="256">
        <v>7</v>
      </c>
    </row>
    <row r="1333" spans="1:15" ht="12.75">
      <c r="A1333" s="265"/>
      <c r="B1333" s="269"/>
      <c r="C1333" s="354" t="s">
        <v>398</v>
      </c>
      <c r="D1333" s="355"/>
      <c r="E1333" s="270">
        <v>0</v>
      </c>
      <c r="F1333" s="271"/>
      <c r="G1333" s="272"/>
      <c r="H1333" s="273"/>
      <c r="I1333" s="267"/>
      <c r="J1333" s="274"/>
      <c r="K1333" s="267"/>
      <c r="M1333" s="268" t="s">
        <v>398</v>
      </c>
      <c r="O1333" s="256"/>
    </row>
    <row r="1334" spans="1:15" ht="12.75">
      <c r="A1334" s="265"/>
      <c r="B1334" s="269"/>
      <c r="C1334" s="354" t="s">
        <v>1446</v>
      </c>
      <c r="D1334" s="355"/>
      <c r="E1334" s="270">
        <v>0.0154</v>
      </c>
      <c r="F1334" s="271"/>
      <c r="G1334" s="272"/>
      <c r="H1334" s="273"/>
      <c r="I1334" s="267"/>
      <c r="J1334" s="274"/>
      <c r="K1334" s="267"/>
      <c r="M1334" s="268" t="s">
        <v>1446</v>
      </c>
      <c r="O1334" s="256"/>
    </row>
    <row r="1335" spans="1:15" ht="12.75">
      <c r="A1335" s="265"/>
      <c r="B1335" s="269"/>
      <c r="C1335" s="354" t="s">
        <v>1437</v>
      </c>
      <c r="D1335" s="355"/>
      <c r="E1335" s="270">
        <v>0</v>
      </c>
      <c r="F1335" s="271"/>
      <c r="G1335" s="272"/>
      <c r="H1335" s="273"/>
      <c r="I1335" s="267"/>
      <c r="J1335" s="274"/>
      <c r="K1335" s="267"/>
      <c r="M1335" s="268" t="s">
        <v>1437</v>
      </c>
      <c r="O1335" s="256"/>
    </row>
    <row r="1336" spans="1:15" ht="12.75">
      <c r="A1336" s="265"/>
      <c r="B1336" s="269"/>
      <c r="C1336" s="354" t="s">
        <v>1447</v>
      </c>
      <c r="D1336" s="355"/>
      <c r="E1336" s="270">
        <v>0.0185</v>
      </c>
      <c r="F1336" s="271"/>
      <c r="G1336" s="272"/>
      <c r="H1336" s="273"/>
      <c r="I1336" s="267"/>
      <c r="J1336" s="274"/>
      <c r="K1336" s="267"/>
      <c r="M1336" s="268" t="s">
        <v>1447</v>
      </c>
      <c r="O1336" s="256"/>
    </row>
    <row r="1337" spans="1:80" ht="12.75">
      <c r="A1337" s="257">
        <v>298</v>
      </c>
      <c r="B1337" s="258" t="s">
        <v>1448</v>
      </c>
      <c r="C1337" s="259" t="s">
        <v>1449</v>
      </c>
      <c r="D1337" s="260" t="s">
        <v>166</v>
      </c>
      <c r="E1337" s="261">
        <v>0.035784</v>
      </c>
      <c r="F1337" s="261">
        <v>0</v>
      </c>
      <c r="G1337" s="262">
        <f>E1337*F1337</f>
        <v>0</v>
      </c>
      <c r="H1337" s="263">
        <v>0</v>
      </c>
      <c r="I1337" s="264">
        <f>E1337*H1337</f>
        <v>0</v>
      </c>
      <c r="J1337" s="263"/>
      <c r="K1337" s="264">
        <f>E1337*J1337</f>
        <v>0</v>
      </c>
      <c r="O1337" s="256">
        <v>2</v>
      </c>
      <c r="AA1337" s="229">
        <v>7</v>
      </c>
      <c r="AB1337" s="229">
        <v>1001</v>
      </c>
      <c r="AC1337" s="229">
        <v>5</v>
      </c>
      <c r="AZ1337" s="229">
        <v>2</v>
      </c>
      <c r="BA1337" s="229">
        <f>IF(AZ1337=1,G1337,0)</f>
        <v>0</v>
      </c>
      <c r="BB1337" s="229">
        <f>IF(AZ1337=2,G1337,0)</f>
        <v>0</v>
      </c>
      <c r="BC1337" s="229">
        <f>IF(AZ1337=3,G1337,0)</f>
        <v>0</v>
      </c>
      <c r="BD1337" s="229">
        <f>IF(AZ1337=4,G1337,0)</f>
        <v>0</v>
      </c>
      <c r="BE1337" s="229">
        <f>IF(AZ1337=5,G1337,0)</f>
        <v>0</v>
      </c>
      <c r="CA1337" s="256">
        <v>7</v>
      </c>
      <c r="CB1337" s="256">
        <v>1001</v>
      </c>
    </row>
    <row r="1338" spans="1:57" ht="12.75">
      <c r="A1338" s="275"/>
      <c r="B1338" s="276" t="s">
        <v>101</v>
      </c>
      <c r="C1338" s="277" t="s">
        <v>1433</v>
      </c>
      <c r="D1338" s="278"/>
      <c r="E1338" s="279"/>
      <c r="F1338" s="280"/>
      <c r="G1338" s="281">
        <f>SUM(G1322:G1337)</f>
        <v>0</v>
      </c>
      <c r="H1338" s="282"/>
      <c r="I1338" s="283">
        <f>SUM(I1322:I1337)</f>
        <v>0.06482879999999999</v>
      </c>
      <c r="J1338" s="282"/>
      <c r="K1338" s="283">
        <f>SUM(K1322:K1337)</f>
        <v>0</v>
      </c>
      <c r="O1338" s="256">
        <v>4</v>
      </c>
      <c r="BA1338" s="284">
        <f>SUM(BA1322:BA1337)</f>
        <v>0</v>
      </c>
      <c r="BB1338" s="284">
        <f>SUM(BB1322:BB1337)</f>
        <v>0</v>
      </c>
      <c r="BC1338" s="284">
        <f>SUM(BC1322:BC1337)</f>
        <v>0</v>
      </c>
      <c r="BD1338" s="284">
        <f>SUM(BD1322:BD1337)</f>
        <v>0</v>
      </c>
      <c r="BE1338" s="284">
        <f>SUM(BE1322:BE1337)</f>
        <v>0</v>
      </c>
    </row>
    <row r="1339" spans="1:15" ht="12.75">
      <c r="A1339" s="246" t="s">
        <v>97</v>
      </c>
      <c r="B1339" s="247" t="s">
        <v>1450</v>
      </c>
      <c r="C1339" s="248" t="s">
        <v>1451</v>
      </c>
      <c r="D1339" s="249"/>
      <c r="E1339" s="250"/>
      <c r="F1339" s="250"/>
      <c r="G1339" s="251"/>
      <c r="H1339" s="252"/>
      <c r="I1339" s="253"/>
      <c r="J1339" s="254"/>
      <c r="K1339" s="255"/>
      <c r="O1339" s="256">
        <v>1</v>
      </c>
    </row>
    <row r="1340" spans="1:80" ht="20.4">
      <c r="A1340" s="257">
        <v>299</v>
      </c>
      <c r="B1340" s="258" t="s">
        <v>1453</v>
      </c>
      <c r="C1340" s="259" t="s">
        <v>1454</v>
      </c>
      <c r="D1340" s="260" t="s">
        <v>137</v>
      </c>
      <c r="E1340" s="261">
        <v>8.3</v>
      </c>
      <c r="F1340" s="261">
        <v>0</v>
      </c>
      <c r="G1340" s="262">
        <f>E1340*F1340</f>
        <v>0</v>
      </c>
      <c r="H1340" s="263">
        <v>0.00305</v>
      </c>
      <c r="I1340" s="264">
        <f>E1340*H1340</f>
        <v>0.025315000000000004</v>
      </c>
      <c r="J1340" s="263">
        <v>0</v>
      </c>
      <c r="K1340" s="264">
        <f>E1340*J1340</f>
        <v>0</v>
      </c>
      <c r="O1340" s="256">
        <v>2</v>
      </c>
      <c r="AA1340" s="229">
        <v>1</v>
      </c>
      <c r="AB1340" s="229">
        <v>7</v>
      </c>
      <c r="AC1340" s="229">
        <v>7</v>
      </c>
      <c r="AZ1340" s="229">
        <v>2</v>
      </c>
      <c r="BA1340" s="229">
        <f>IF(AZ1340=1,G1340,0)</f>
        <v>0</v>
      </c>
      <c r="BB1340" s="229">
        <f>IF(AZ1340=2,G1340,0)</f>
        <v>0</v>
      </c>
      <c r="BC1340" s="229">
        <f>IF(AZ1340=3,G1340,0)</f>
        <v>0</v>
      </c>
      <c r="BD1340" s="229">
        <f>IF(AZ1340=4,G1340,0)</f>
        <v>0</v>
      </c>
      <c r="BE1340" s="229">
        <f>IF(AZ1340=5,G1340,0)</f>
        <v>0</v>
      </c>
      <c r="CA1340" s="256">
        <v>1</v>
      </c>
      <c r="CB1340" s="256">
        <v>7</v>
      </c>
    </row>
    <row r="1341" spans="1:15" ht="12.75">
      <c r="A1341" s="265"/>
      <c r="B1341" s="269"/>
      <c r="C1341" s="354" t="s">
        <v>157</v>
      </c>
      <c r="D1341" s="355"/>
      <c r="E1341" s="270">
        <v>0</v>
      </c>
      <c r="F1341" s="271"/>
      <c r="G1341" s="272"/>
      <c r="H1341" s="273"/>
      <c r="I1341" s="267"/>
      <c r="J1341" s="274"/>
      <c r="K1341" s="267"/>
      <c r="M1341" s="268" t="s">
        <v>157</v>
      </c>
      <c r="O1341" s="256"/>
    </row>
    <row r="1342" spans="1:15" ht="12.75">
      <c r="A1342" s="265"/>
      <c r="B1342" s="269"/>
      <c r="C1342" s="354" t="s">
        <v>1455</v>
      </c>
      <c r="D1342" s="355"/>
      <c r="E1342" s="270">
        <v>4.5</v>
      </c>
      <c r="F1342" s="271"/>
      <c r="G1342" s="272"/>
      <c r="H1342" s="273"/>
      <c r="I1342" s="267"/>
      <c r="J1342" s="274"/>
      <c r="K1342" s="267"/>
      <c r="M1342" s="268" t="s">
        <v>1455</v>
      </c>
      <c r="O1342" s="256"/>
    </row>
    <row r="1343" spans="1:15" ht="12.75">
      <c r="A1343" s="265"/>
      <c r="B1343" s="269"/>
      <c r="C1343" s="354" t="s">
        <v>200</v>
      </c>
      <c r="D1343" s="355"/>
      <c r="E1343" s="270">
        <v>0</v>
      </c>
      <c r="F1343" s="271"/>
      <c r="G1343" s="272"/>
      <c r="H1343" s="273"/>
      <c r="I1343" s="267"/>
      <c r="J1343" s="274"/>
      <c r="K1343" s="267"/>
      <c r="M1343" s="268" t="s">
        <v>200</v>
      </c>
      <c r="O1343" s="256"/>
    </row>
    <row r="1344" spans="1:15" ht="12.75">
      <c r="A1344" s="265"/>
      <c r="B1344" s="269"/>
      <c r="C1344" s="354" t="s">
        <v>1456</v>
      </c>
      <c r="D1344" s="355"/>
      <c r="E1344" s="270">
        <v>3.8</v>
      </c>
      <c r="F1344" s="271"/>
      <c r="G1344" s="272"/>
      <c r="H1344" s="273"/>
      <c r="I1344" s="267"/>
      <c r="J1344" s="274"/>
      <c r="K1344" s="267"/>
      <c r="M1344" s="268" t="s">
        <v>1456</v>
      </c>
      <c r="O1344" s="256"/>
    </row>
    <row r="1345" spans="1:80" ht="12.75">
      <c r="A1345" s="257">
        <v>300</v>
      </c>
      <c r="B1345" s="258" t="s">
        <v>1457</v>
      </c>
      <c r="C1345" s="259" t="s">
        <v>1458</v>
      </c>
      <c r="D1345" s="260" t="s">
        <v>179</v>
      </c>
      <c r="E1345" s="261">
        <v>16.6</v>
      </c>
      <c r="F1345" s="261">
        <v>0</v>
      </c>
      <c r="G1345" s="262">
        <f>E1345*F1345</f>
        <v>0</v>
      </c>
      <c r="H1345" s="263">
        <v>0</v>
      </c>
      <c r="I1345" s="264">
        <f>E1345*H1345</f>
        <v>0</v>
      </c>
      <c r="J1345" s="263">
        <v>0</v>
      </c>
      <c r="K1345" s="264">
        <f>E1345*J1345</f>
        <v>0</v>
      </c>
      <c r="O1345" s="256">
        <v>2</v>
      </c>
      <c r="AA1345" s="229">
        <v>1</v>
      </c>
      <c r="AB1345" s="229">
        <v>7</v>
      </c>
      <c r="AC1345" s="229">
        <v>7</v>
      </c>
      <c r="AZ1345" s="229">
        <v>2</v>
      </c>
      <c r="BA1345" s="229">
        <f>IF(AZ1345=1,G1345,0)</f>
        <v>0</v>
      </c>
      <c r="BB1345" s="229">
        <f>IF(AZ1345=2,G1345,0)</f>
        <v>0</v>
      </c>
      <c r="BC1345" s="229">
        <f>IF(AZ1345=3,G1345,0)</f>
        <v>0</v>
      </c>
      <c r="BD1345" s="229">
        <f>IF(AZ1345=4,G1345,0)</f>
        <v>0</v>
      </c>
      <c r="BE1345" s="229">
        <f>IF(AZ1345=5,G1345,0)</f>
        <v>0</v>
      </c>
      <c r="CA1345" s="256">
        <v>1</v>
      </c>
      <c r="CB1345" s="256">
        <v>7</v>
      </c>
    </row>
    <row r="1346" spans="1:15" ht="12.75">
      <c r="A1346" s="265"/>
      <c r="B1346" s="269"/>
      <c r="C1346" s="354" t="s">
        <v>157</v>
      </c>
      <c r="D1346" s="355"/>
      <c r="E1346" s="270">
        <v>0</v>
      </c>
      <c r="F1346" s="271"/>
      <c r="G1346" s="272"/>
      <c r="H1346" s="273"/>
      <c r="I1346" s="267"/>
      <c r="J1346" s="274"/>
      <c r="K1346" s="267"/>
      <c r="M1346" s="268" t="s">
        <v>157</v>
      </c>
      <c r="O1346" s="256"/>
    </row>
    <row r="1347" spans="1:15" ht="12.75">
      <c r="A1347" s="265"/>
      <c r="B1347" s="269"/>
      <c r="C1347" s="354" t="s">
        <v>1459</v>
      </c>
      <c r="D1347" s="355"/>
      <c r="E1347" s="270">
        <v>9</v>
      </c>
      <c r="F1347" s="271"/>
      <c r="G1347" s="272"/>
      <c r="H1347" s="273"/>
      <c r="I1347" s="267"/>
      <c r="J1347" s="274"/>
      <c r="K1347" s="267"/>
      <c r="M1347" s="268" t="s">
        <v>1459</v>
      </c>
      <c r="O1347" s="256"/>
    </row>
    <row r="1348" spans="1:15" ht="12.75">
      <c r="A1348" s="265"/>
      <c r="B1348" s="269"/>
      <c r="C1348" s="354" t="s">
        <v>200</v>
      </c>
      <c r="D1348" s="355"/>
      <c r="E1348" s="270">
        <v>0</v>
      </c>
      <c r="F1348" s="271"/>
      <c r="G1348" s="272"/>
      <c r="H1348" s="273"/>
      <c r="I1348" s="267"/>
      <c r="J1348" s="274"/>
      <c r="K1348" s="267"/>
      <c r="M1348" s="268" t="s">
        <v>200</v>
      </c>
      <c r="O1348" s="256"/>
    </row>
    <row r="1349" spans="1:15" ht="12.75">
      <c r="A1349" s="265"/>
      <c r="B1349" s="269"/>
      <c r="C1349" s="354" t="s">
        <v>1460</v>
      </c>
      <c r="D1349" s="355"/>
      <c r="E1349" s="270">
        <v>7.6</v>
      </c>
      <c r="F1349" s="271"/>
      <c r="G1349" s="272"/>
      <c r="H1349" s="273"/>
      <c r="I1349" s="267"/>
      <c r="J1349" s="274"/>
      <c r="K1349" s="267"/>
      <c r="M1349" s="268" t="s">
        <v>1460</v>
      </c>
      <c r="O1349" s="256"/>
    </row>
    <row r="1350" spans="1:80" ht="20.4">
      <c r="A1350" s="257">
        <v>301</v>
      </c>
      <c r="B1350" s="258" t="s">
        <v>1461</v>
      </c>
      <c r="C1350" s="259" t="s">
        <v>1462</v>
      </c>
      <c r="D1350" s="260" t="s">
        <v>179</v>
      </c>
      <c r="E1350" s="261">
        <v>226.67</v>
      </c>
      <c r="F1350" s="261">
        <v>0</v>
      </c>
      <c r="G1350" s="262">
        <f>E1350*F1350</f>
        <v>0</v>
      </c>
      <c r="H1350" s="263">
        <v>0.00032</v>
      </c>
      <c r="I1350" s="264">
        <f>E1350*H1350</f>
        <v>0.0725344</v>
      </c>
      <c r="J1350" s="263">
        <v>0</v>
      </c>
      <c r="K1350" s="264">
        <f>E1350*J1350</f>
        <v>0</v>
      </c>
      <c r="O1350" s="256">
        <v>2</v>
      </c>
      <c r="AA1350" s="229">
        <v>1</v>
      </c>
      <c r="AB1350" s="229">
        <v>7</v>
      </c>
      <c r="AC1350" s="229">
        <v>7</v>
      </c>
      <c r="AZ1350" s="229">
        <v>2</v>
      </c>
      <c r="BA1350" s="229">
        <f>IF(AZ1350=1,G1350,0)</f>
        <v>0</v>
      </c>
      <c r="BB1350" s="229">
        <f>IF(AZ1350=2,G1350,0)</f>
        <v>0</v>
      </c>
      <c r="BC1350" s="229">
        <f>IF(AZ1350=3,G1350,0)</f>
        <v>0</v>
      </c>
      <c r="BD1350" s="229">
        <f>IF(AZ1350=4,G1350,0)</f>
        <v>0</v>
      </c>
      <c r="BE1350" s="229">
        <f>IF(AZ1350=5,G1350,0)</f>
        <v>0</v>
      </c>
      <c r="CA1350" s="256">
        <v>1</v>
      </c>
      <c r="CB1350" s="256">
        <v>7</v>
      </c>
    </row>
    <row r="1351" spans="1:15" ht="12.75">
      <c r="A1351" s="265"/>
      <c r="B1351" s="269"/>
      <c r="C1351" s="354" t="s">
        <v>157</v>
      </c>
      <c r="D1351" s="355"/>
      <c r="E1351" s="270">
        <v>0</v>
      </c>
      <c r="F1351" s="271"/>
      <c r="G1351" s="272"/>
      <c r="H1351" s="273"/>
      <c r="I1351" s="267"/>
      <c r="J1351" s="274"/>
      <c r="K1351" s="267"/>
      <c r="M1351" s="268" t="s">
        <v>157</v>
      </c>
      <c r="O1351" s="256"/>
    </row>
    <row r="1352" spans="1:15" ht="12.75">
      <c r="A1352" s="265"/>
      <c r="B1352" s="269"/>
      <c r="C1352" s="354" t="s">
        <v>1463</v>
      </c>
      <c r="D1352" s="355"/>
      <c r="E1352" s="270">
        <v>8.1</v>
      </c>
      <c r="F1352" s="271"/>
      <c r="G1352" s="272"/>
      <c r="H1352" s="273"/>
      <c r="I1352" s="267"/>
      <c r="J1352" s="274"/>
      <c r="K1352" s="267"/>
      <c r="M1352" s="268" t="s">
        <v>1463</v>
      </c>
      <c r="O1352" s="256"/>
    </row>
    <row r="1353" spans="1:15" ht="12.75">
      <c r="A1353" s="265"/>
      <c r="B1353" s="269"/>
      <c r="C1353" s="354" t="s">
        <v>1464</v>
      </c>
      <c r="D1353" s="355"/>
      <c r="E1353" s="270">
        <v>15.16</v>
      </c>
      <c r="F1353" s="271"/>
      <c r="G1353" s="272"/>
      <c r="H1353" s="273"/>
      <c r="I1353" s="267"/>
      <c r="J1353" s="274"/>
      <c r="K1353" s="267"/>
      <c r="M1353" s="268" t="s">
        <v>1464</v>
      </c>
      <c r="O1353" s="256"/>
    </row>
    <row r="1354" spans="1:15" ht="12.75">
      <c r="A1354" s="265"/>
      <c r="B1354" s="269"/>
      <c r="C1354" s="354" t="s">
        <v>1465</v>
      </c>
      <c r="D1354" s="355"/>
      <c r="E1354" s="270">
        <v>8.1</v>
      </c>
      <c r="F1354" s="271"/>
      <c r="G1354" s="272"/>
      <c r="H1354" s="273"/>
      <c r="I1354" s="267"/>
      <c r="J1354" s="274"/>
      <c r="K1354" s="267"/>
      <c r="M1354" s="268" t="s">
        <v>1465</v>
      </c>
      <c r="O1354" s="256"/>
    </row>
    <row r="1355" spans="1:15" ht="12.75">
      <c r="A1355" s="265"/>
      <c r="B1355" s="269"/>
      <c r="C1355" s="354" t="s">
        <v>1466</v>
      </c>
      <c r="D1355" s="355"/>
      <c r="E1355" s="270">
        <v>9.76</v>
      </c>
      <c r="F1355" s="271"/>
      <c r="G1355" s="272"/>
      <c r="H1355" s="273"/>
      <c r="I1355" s="267"/>
      <c r="J1355" s="274"/>
      <c r="K1355" s="267"/>
      <c r="M1355" s="268" t="s">
        <v>1466</v>
      </c>
      <c r="O1355" s="256"/>
    </row>
    <row r="1356" spans="1:15" ht="12.75">
      <c r="A1356" s="265"/>
      <c r="B1356" s="269"/>
      <c r="C1356" s="354" t="s">
        <v>1467</v>
      </c>
      <c r="D1356" s="355"/>
      <c r="E1356" s="270">
        <v>16.6</v>
      </c>
      <c r="F1356" s="271"/>
      <c r="G1356" s="272"/>
      <c r="H1356" s="273"/>
      <c r="I1356" s="267"/>
      <c r="J1356" s="274"/>
      <c r="K1356" s="267"/>
      <c r="M1356" s="268" t="s">
        <v>1467</v>
      </c>
      <c r="O1356" s="256"/>
    </row>
    <row r="1357" spans="1:15" ht="12.75">
      <c r="A1357" s="265"/>
      <c r="B1357" s="269"/>
      <c r="C1357" s="354" t="s">
        <v>1468</v>
      </c>
      <c r="D1357" s="355"/>
      <c r="E1357" s="270">
        <v>10</v>
      </c>
      <c r="F1357" s="271"/>
      <c r="G1357" s="272"/>
      <c r="H1357" s="273"/>
      <c r="I1357" s="267"/>
      <c r="J1357" s="274"/>
      <c r="K1357" s="267"/>
      <c r="M1357" s="268" t="s">
        <v>1468</v>
      </c>
      <c r="O1357" s="256"/>
    </row>
    <row r="1358" spans="1:15" ht="12.75">
      <c r="A1358" s="265"/>
      <c r="B1358" s="269"/>
      <c r="C1358" s="354" t="s">
        <v>1469</v>
      </c>
      <c r="D1358" s="355"/>
      <c r="E1358" s="270">
        <v>17.24</v>
      </c>
      <c r="F1358" s="271"/>
      <c r="G1358" s="272"/>
      <c r="H1358" s="273"/>
      <c r="I1358" s="267"/>
      <c r="J1358" s="274"/>
      <c r="K1358" s="267"/>
      <c r="M1358" s="268" t="s">
        <v>1469</v>
      </c>
      <c r="O1358" s="256"/>
    </row>
    <row r="1359" spans="1:15" ht="12.75">
      <c r="A1359" s="265"/>
      <c r="B1359" s="269"/>
      <c r="C1359" s="354" t="s">
        <v>1470</v>
      </c>
      <c r="D1359" s="355"/>
      <c r="E1359" s="270">
        <v>14.32</v>
      </c>
      <c r="F1359" s="271"/>
      <c r="G1359" s="272"/>
      <c r="H1359" s="273"/>
      <c r="I1359" s="267"/>
      <c r="J1359" s="274"/>
      <c r="K1359" s="267"/>
      <c r="M1359" s="268" t="s">
        <v>1470</v>
      </c>
      <c r="O1359" s="256"/>
    </row>
    <row r="1360" spans="1:15" ht="12.75">
      <c r="A1360" s="265"/>
      <c r="B1360" s="269"/>
      <c r="C1360" s="354" t="s">
        <v>1471</v>
      </c>
      <c r="D1360" s="355"/>
      <c r="E1360" s="270">
        <v>12.26</v>
      </c>
      <c r="F1360" s="271"/>
      <c r="G1360" s="272"/>
      <c r="H1360" s="273"/>
      <c r="I1360" s="267"/>
      <c r="J1360" s="274"/>
      <c r="K1360" s="267"/>
      <c r="M1360" s="268" t="s">
        <v>1471</v>
      </c>
      <c r="O1360" s="256"/>
    </row>
    <row r="1361" spans="1:15" ht="12.75">
      <c r="A1361" s="265"/>
      <c r="B1361" s="269"/>
      <c r="C1361" s="354" t="s">
        <v>1472</v>
      </c>
      <c r="D1361" s="355"/>
      <c r="E1361" s="270">
        <v>6.54</v>
      </c>
      <c r="F1361" s="271"/>
      <c r="G1361" s="272"/>
      <c r="H1361" s="273"/>
      <c r="I1361" s="267"/>
      <c r="J1361" s="274"/>
      <c r="K1361" s="267"/>
      <c r="M1361" s="268" t="s">
        <v>1472</v>
      </c>
      <c r="O1361" s="256"/>
    </row>
    <row r="1362" spans="1:15" ht="12.75">
      <c r="A1362" s="265"/>
      <c r="B1362" s="269"/>
      <c r="C1362" s="354" t="s">
        <v>1473</v>
      </c>
      <c r="D1362" s="355"/>
      <c r="E1362" s="270">
        <v>10.14</v>
      </c>
      <c r="F1362" s="271"/>
      <c r="G1362" s="272"/>
      <c r="H1362" s="273"/>
      <c r="I1362" s="267"/>
      <c r="J1362" s="274"/>
      <c r="K1362" s="267"/>
      <c r="M1362" s="268" t="s">
        <v>1473</v>
      </c>
      <c r="O1362" s="256"/>
    </row>
    <row r="1363" spans="1:15" ht="12.75">
      <c r="A1363" s="265"/>
      <c r="B1363" s="269"/>
      <c r="C1363" s="354" t="s">
        <v>200</v>
      </c>
      <c r="D1363" s="355"/>
      <c r="E1363" s="270">
        <v>0</v>
      </c>
      <c r="F1363" s="271"/>
      <c r="G1363" s="272"/>
      <c r="H1363" s="273"/>
      <c r="I1363" s="267"/>
      <c r="J1363" s="274"/>
      <c r="K1363" s="267"/>
      <c r="M1363" s="268" t="s">
        <v>200</v>
      </c>
      <c r="O1363" s="256"/>
    </row>
    <row r="1364" spans="1:15" ht="12.75">
      <c r="A1364" s="265"/>
      <c r="B1364" s="269"/>
      <c r="C1364" s="354" t="s">
        <v>1474</v>
      </c>
      <c r="D1364" s="355"/>
      <c r="E1364" s="270">
        <v>2.93</v>
      </c>
      <c r="F1364" s="271"/>
      <c r="G1364" s="272"/>
      <c r="H1364" s="273"/>
      <c r="I1364" s="267"/>
      <c r="J1364" s="274"/>
      <c r="K1364" s="267"/>
      <c r="M1364" s="268" t="s">
        <v>1474</v>
      </c>
      <c r="O1364" s="256"/>
    </row>
    <row r="1365" spans="1:15" ht="12.75">
      <c r="A1365" s="265"/>
      <c r="B1365" s="269"/>
      <c r="C1365" s="354" t="s">
        <v>1475</v>
      </c>
      <c r="D1365" s="355"/>
      <c r="E1365" s="270">
        <v>6</v>
      </c>
      <c r="F1365" s="271"/>
      <c r="G1365" s="272"/>
      <c r="H1365" s="273"/>
      <c r="I1365" s="267"/>
      <c r="J1365" s="274"/>
      <c r="K1365" s="267"/>
      <c r="M1365" s="268" t="s">
        <v>1475</v>
      </c>
      <c r="O1365" s="256"/>
    </row>
    <row r="1366" spans="1:15" ht="12.75">
      <c r="A1366" s="265"/>
      <c r="B1366" s="269"/>
      <c r="C1366" s="354" t="s">
        <v>1476</v>
      </c>
      <c r="D1366" s="355"/>
      <c r="E1366" s="270">
        <v>11.6</v>
      </c>
      <c r="F1366" s="271"/>
      <c r="G1366" s="272"/>
      <c r="H1366" s="273"/>
      <c r="I1366" s="267"/>
      <c r="J1366" s="274"/>
      <c r="K1366" s="267"/>
      <c r="M1366" s="268" t="s">
        <v>1476</v>
      </c>
      <c r="O1366" s="256"/>
    </row>
    <row r="1367" spans="1:15" ht="12.75">
      <c r="A1367" s="265"/>
      <c r="B1367" s="269"/>
      <c r="C1367" s="354" t="s">
        <v>1477</v>
      </c>
      <c r="D1367" s="355"/>
      <c r="E1367" s="270">
        <v>20.15</v>
      </c>
      <c r="F1367" s="271"/>
      <c r="G1367" s="272"/>
      <c r="H1367" s="273"/>
      <c r="I1367" s="267"/>
      <c r="J1367" s="274"/>
      <c r="K1367" s="267"/>
      <c r="M1367" s="268" t="s">
        <v>1477</v>
      </c>
      <c r="O1367" s="256"/>
    </row>
    <row r="1368" spans="1:15" ht="12.75">
      <c r="A1368" s="265"/>
      <c r="B1368" s="269"/>
      <c r="C1368" s="354" t="s">
        <v>1478</v>
      </c>
      <c r="D1368" s="355"/>
      <c r="E1368" s="270">
        <v>9.51</v>
      </c>
      <c r="F1368" s="271"/>
      <c r="G1368" s="272"/>
      <c r="H1368" s="273"/>
      <c r="I1368" s="267"/>
      <c r="J1368" s="274"/>
      <c r="K1368" s="267"/>
      <c r="M1368" s="268" t="s">
        <v>1478</v>
      </c>
      <c r="O1368" s="256"/>
    </row>
    <row r="1369" spans="1:15" ht="12.75">
      <c r="A1369" s="265"/>
      <c r="B1369" s="269"/>
      <c r="C1369" s="354" t="s">
        <v>1479</v>
      </c>
      <c r="D1369" s="355"/>
      <c r="E1369" s="270">
        <v>6.3</v>
      </c>
      <c r="F1369" s="271"/>
      <c r="G1369" s="272"/>
      <c r="H1369" s="273"/>
      <c r="I1369" s="267"/>
      <c r="J1369" s="274"/>
      <c r="K1369" s="267"/>
      <c r="M1369" s="268" t="s">
        <v>1479</v>
      </c>
      <c r="O1369" s="256"/>
    </row>
    <row r="1370" spans="1:15" ht="12.75">
      <c r="A1370" s="265"/>
      <c r="B1370" s="269"/>
      <c r="C1370" s="354" t="s">
        <v>1480</v>
      </c>
      <c r="D1370" s="355"/>
      <c r="E1370" s="270">
        <v>21.6</v>
      </c>
      <c r="F1370" s="271"/>
      <c r="G1370" s="272"/>
      <c r="H1370" s="273"/>
      <c r="I1370" s="267"/>
      <c r="J1370" s="274"/>
      <c r="K1370" s="267"/>
      <c r="M1370" s="268" t="s">
        <v>1480</v>
      </c>
      <c r="O1370" s="256"/>
    </row>
    <row r="1371" spans="1:15" ht="12.75">
      <c r="A1371" s="265"/>
      <c r="B1371" s="269"/>
      <c r="C1371" s="354" t="s">
        <v>206</v>
      </c>
      <c r="D1371" s="355"/>
      <c r="E1371" s="270">
        <v>0</v>
      </c>
      <c r="F1371" s="271"/>
      <c r="G1371" s="272"/>
      <c r="H1371" s="273"/>
      <c r="I1371" s="267"/>
      <c r="J1371" s="274"/>
      <c r="K1371" s="267"/>
      <c r="M1371" s="268" t="s">
        <v>206</v>
      </c>
      <c r="O1371" s="256"/>
    </row>
    <row r="1372" spans="1:15" ht="12.75">
      <c r="A1372" s="265"/>
      <c r="B1372" s="269"/>
      <c r="C1372" s="354" t="s">
        <v>1481</v>
      </c>
      <c r="D1372" s="355"/>
      <c r="E1372" s="270">
        <v>15.06</v>
      </c>
      <c r="F1372" s="271"/>
      <c r="G1372" s="272"/>
      <c r="H1372" s="273"/>
      <c r="I1372" s="267"/>
      <c r="J1372" s="274"/>
      <c r="K1372" s="267"/>
      <c r="M1372" s="268" t="s">
        <v>1481</v>
      </c>
      <c r="O1372" s="256"/>
    </row>
    <row r="1373" spans="1:15" ht="12.75">
      <c r="A1373" s="265"/>
      <c r="B1373" s="269"/>
      <c r="C1373" s="354" t="s">
        <v>301</v>
      </c>
      <c r="D1373" s="355"/>
      <c r="E1373" s="270">
        <v>0</v>
      </c>
      <c r="F1373" s="271"/>
      <c r="G1373" s="272"/>
      <c r="H1373" s="273"/>
      <c r="I1373" s="267"/>
      <c r="J1373" s="274"/>
      <c r="K1373" s="267"/>
      <c r="M1373" s="268" t="s">
        <v>301</v>
      </c>
      <c r="O1373" s="256"/>
    </row>
    <row r="1374" spans="1:15" ht="12.75">
      <c r="A1374" s="265"/>
      <c r="B1374" s="269"/>
      <c r="C1374" s="354" t="s">
        <v>1482</v>
      </c>
      <c r="D1374" s="355"/>
      <c r="E1374" s="270">
        <v>5.3</v>
      </c>
      <c r="F1374" s="271"/>
      <c r="G1374" s="272"/>
      <c r="H1374" s="273"/>
      <c r="I1374" s="267"/>
      <c r="J1374" s="274"/>
      <c r="K1374" s="267"/>
      <c r="M1374" s="268" t="s">
        <v>1482</v>
      </c>
      <c r="O1374" s="256"/>
    </row>
    <row r="1375" spans="1:80" ht="20.4">
      <c r="A1375" s="257">
        <v>302</v>
      </c>
      <c r="B1375" s="258" t="s">
        <v>1483</v>
      </c>
      <c r="C1375" s="259" t="s">
        <v>1484</v>
      </c>
      <c r="D1375" s="260" t="s">
        <v>179</v>
      </c>
      <c r="E1375" s="261">
        <v>12.2</v>
      </c>
      <c r="F1375" s="261">
        <v>0</v>
      </c>
      <c r="G1375" s="262">
        <f>E1375*F1375</f>
        <v>0</v>
      </c>
      <c r="H1375" s="263">
        <v>0.00032</v>
      </c>
      <c r="I1375" s="264">
        <f>E1375*H1375</f>
        <v>0.003904</v>
      </c>
      <c r="J1375" s="263">
        <v>0</v>
      </c>
      <c r="K1375" s="264">
        <f>E1375*J1375</f>
        <v>0</v>
      </c>
      <c r="O1375" s="256">
        <v>2</v>
      </c>
      <c r="AA1375" s="229">
        <v>1</v>
      </c>
      <c r="AB1375" s="229">
        <v>7</v>
      </c>
      <c r="AC1375" s="229">
        <v>7</v>
      </c>
      <c r="AZ1375" s="229">
        <v>2</v>
      </c>
      <c r="BA1375" s="229">
        <f>IF(AZ1375=1,G1375,0)</f>
        <v>0</v>
      </c>
      <c r="BB1375" s="229">
        <f>IF(AZ1375=2,G1375,0)</f>
        <v>0</v>
      </c>
      <c r="BC1375" s="229">
        <f>IF(AZ1375=3,G1375,0)</f>
        <v>0</v>
      </c>
      <c r="BD1375" s="229">
        <f>IF(AZ1375=4,G1375,0)</f>
        <v>0</v>
      </c>
      <c r="BE1375" s="229">
        <f>IF(AZ1375=5,G1375,0)</f>
        <v>0</v>
      </c>
      <c r="CA1375" s="256">
        <v>1</v>
      </c>
      <c r="CB1375" s="256">
        <v>7</v>
      </c>
    </row>
    <row r="1376" spans="1:15" ht="12.75">
      <c r="A1376" s="265"/>
      <c r="B1376" s="269"/>
      <c r="C1376" s="354" t="s">
        <v>157</v>
      </c>
      <c r="D1376" s="355"/>
      <c r="E1376" s="270">
        <v>0</v>
      </c>
      <c r="F1376" s="271"/>
      <c r="G1376" s="272"/>
      <c r="H1376" s="273"/>
      <c r="I1376" s="267"/>
      <c r="J1376" s="274"/>
      <c r="K1376" s="267"/>
      <c r="M1376" s="268" t="s">
        <v>157</v>
      </c>
      <c r="O1376" s="256"/>
    </row>
    <row r="1377" spans="1:15" ht="12.75">
      <c r="A1377" s="265"/>
      <c r="B1377" s="269"/>
      <c r="C1377" s="354" t="s">
        <v>1485</v>
      </c>
      <c r="D1377" s="355"/>
      <c r="E1377" s="270">
        <v>5.4</v>
      </c>
      <c r="F1377" s="271"/>
      <c r="G1377" s="272"/>
      <c r="H1377" s="273"/>
      <c r="I1377" s="267"/>
      <c r="J1377" s="274"/>
      <c r="K1377" s="267"/>
      <c r="M1377" s="268" t="s">
        <v>1485</v>
      </c>
      <c r="O1377" s="256"/>
    </row>
    <row r="1378" spans="1:15" ht="12.75">
      <c r="A1378" s="265"/>
      <c r="B1378" s="269"/>
      <c r="C1378" s="354" t="s">
        <v>200</v>
      </c>
      <c r="D1378" s="355"/>
      <c r="E1378" s="270">
        <v>0</v>
      </c>
      <c r="F1378" s="271"/>
      <c r="G1378" s="272"/>
      <c r="H1378" s="273"/>
      <c r="I1378" s="267"/>
      <c r="J1378" s="274"/>
      <c r="K1378" s="267"/>
      <c r="M1378" s="268" t="s">
        <v>200</v>
      </c>
      <c r="O1378" s="256"/>
    </row>
    <row r="1379" spans="1:15" ht="12.75">
      <c r="A1379" s="265"/>
      <c r="B1379" s="269"/>
      <c r="C1379" s="354" t="s">
        <v>1486</v>
      </c>
      <c r="D1379" s="355"/>
      <c r="E1379" s="270">
        <v>3.4</v>
      </c>
      <c r="F1379" s="271"/>
      <c r="G1379" s="272"/>
      <c r="H1379" s="273"/>
      <c r="I1379" s="267"/>
      <c r="J1379" s="274"/>
      <c r="K1379" s="267"/>
      <c r="M1379" s="268" t="s">
        <v>1486</v>
      </c>
      <c r="O1379" s="256"/>
    </row>
    <row r="1380" spans="1:15" ht="12.75">
      <c r="A1380" s="265"/>
      <c r="B1380" s="269"/>
      <c r="C1380" s="354" t="s">
        <v>1487</v>
      </c>
      <c r="D1380" s="355"/>
      <c r="E1380" s="270">
        <v>3.4</v>
      </c>
      <c r="F1380" s="271"/>
      <c r="G1380" s="272"/>
      <c r="H1380" s="273"/>
      <c r="I1380" s="267"/>
      <c r="J1380" s="274"/>
      <c r="K1380" s="267"/>
      <c r="M1380" s="268" t="s">
        <v>1487</v>
      </c>
      <c r="O1380" s="256"/>
    </row>
    <row r="1381" spans="1:80" ht="12.75">
      <c r="A1381" s="257">
        <v>303</v>
      </c>
      <c r="B1381" s="258" t="s">
        <v>1488</v>
      </c>
      <c r="C1381" s="259" t="s">
        <v>1489</v>
      </c>
      <c r="D1381" s="260" t="s">
        <v>179</v>
      </c>
      <c r="E1381" s="261">
        <v>238.87</v>
      </c>
      <c r="F1381" s="261">
        <v>0</v>
      </c>
      <c r="G1381" s="262">
        <f>E1381*F1381</f>
        <v>0</v>
      </c>
      <c r="H1381" s="263">
        <v>0</v>
      </c>
      <c r="I1381" s="264">
        <f>E1381*H1381</f>
        <v>0</v>
      </c>
      <c r="J1381" s="263">
        <v>0</v>
      </c>
      <c r="K1381" s="264">
        <f>E1381*J1381</f>
        <v>0</v>
      </c>
      <c r="O1381" s="256">
        <v>2</v>
      </c>
      <c r="AA1381" s="229">
        <v>1</v>
      </c>
      <c r="AB1381" s="229">
        <v>7</v>
      </c>
      <c r="AC1381" s="229">
        <v>7</v>
      </c>
      <c r="AZ1381" s="229">
        <v>2</v>
      </c>
      <c r="BA1381" s="229">
        <f>IF(AZ1381=1,G1381,0)</f>
        <v>0</v>
      </c>
      <c r="BB1381" s="229">
        <f>IF(AZ1381=2,G1381,0)</f>
        <v>0</v>
      </c>
      <c r="BC1381" s="229">
        <f>IF(AZ1381=3,G1381,0)</f>
        <v>0</v>
      </c>
      <c r="BD1381" s="229">
        <f>IF(AZ1381=4,G1381,0)</f>
        <v>0</v>
      </c>
      <c r="BE1381" s="229">
        <f>IF(AZ1381=5,G1381,0)</f>
        <v>0</v>
      </c>
      <c r="CA1381" s="256">
        <v>1</v>
      </c>
      <c r="CB1381" s="256">
        <v>7</v>
      </c>
    </row>
    <row r="1382" spans="1:15" ht="12.75">
      <c r="A1382" s="265"/>
      <c r="B1382" s="269"/>
      <c r="C1382" s="354" t="s">
        <v>1490</v>
      </c>
      <c r="D1382" s="355"/>
      <c r="E1382" s="270">
        <v>238.87</v>
      </c>
      <c r="F1382" s="271"/>
      <c r="G1382" s="272"/>
      <c r="H1382" s="273"/>
      <c r="I1382" s="267"/>
      <c r="J1382" s="274"/>
      <c r="K1382" s="267"/>
      <c r="M1382" s="268" t="s">
        <v>1490</v>
      </c>
      <c r="O1382" s="256"/>
    </row>
    <row r="1383" spans="1:80" ht="20.4">
      <c r="A1383" s="257">
        <v>304</v>
      </c>
      <c r="B1383" s="258" t="s">
        <v>1491</v>
      </c>
      <c r="C1383" s="259" t="s">
        <v>1492</v>
      </c>
      <c r="D1383" s="260" t="s">
        <v>137</v>
      </c>
      <c r="E1383" s="261">
        <v>268.3115</v>
      </c>
      <c r="F1383" s="261">
        <v>0</v>
      </c>
      <c r="G1383" s="262">
        <f>E1383*F1383</f>
        <v>0</v>
      </c>
      <c r="H1383" s="263">
        <v>0.00581</v>
      </c>
      <c r="I1383" s="264">
        <f>E1383*H1383</f>
        <v>1.5588898150000001</v>
      </c>
      <c r="J1383" s="263">
        <v>0</v>
      </c>
      <c r="K1383" s="264">
        <f>E1383*J1383</f>
        <v>0</v>
      </c>
      <c r="O1383" s="256">
        <v>2</v>
      </c>
      <c r="AA1383" s="229">
        <v>1</v>
      </c>
      <c r="AB1383" s="229">
        <v>7</v>
      </c>
      <c r="AC1383" s="229">
        <v>7</v>
      </c>
      <c r="AZ1383" s="229">
        <v>2</v>
      </c>
      <c r="BA1383" s="229">
        <f>IF(AZ1383=1,G1383,0)</f>
        <v>0</v>
      </c>
      <c r="BB1383" s="229">
        <f>IF(AZ1383=2,G1383,0)</f>
        <v>0</v>
      </c>
      <c r="BC1383" s="229">
        <f>IF(AZ1383=3,G1383,0)</f>
        <v>0</v>
      </c>
      <c r="BD1383" s="229">
        <f>IF(AZ1383=4,G1383,0)</f>
        <v>0</v>
      </c>
      <c r="BE1383" s="229">
        <f>IF(AZ1383=5,G1383,0)</f>
        <v>0</v>
      </c>
      <c r="CA1383" s="256">
        <v>1</v>
      </c>
      <c r="CB1383" s="256">
        <v>7</v>
      </c>
    </row>
    <row r="1384" spans="1:15" ht="12.75">
      <c r="A1384" s="265"/>
      <c r="B1384" s="266"/>
      <c r="C1384" s="346" t="s">
        <v>1493</v>
      </c>
      <c r="D1384" s="347"/>
      <c r="E1384" s="347"/>
      <c r="F1384" s="347"/>
      <c r="G1384" s="348"/>
      <c r="I1384" s="267"/>
      <c r="K1384" s="267"/>
      <c r="L1384" s="268" t="s">
        <v>1493</v>
      </c>
      <c r="O1384" s="256">
        <v>3</v>
      </c>
    </row>
    <row r="1385" spans="1:15" ht="12.75">
      <c r="A1385" s="265"/>
      <c r="B1385" s="269"/>
      <c r="C1385" s="354" t="s">
        <v>157</v>
      </c>
      <c r="D1385" s="355"/>
      <c r="E1385" s="270">
        <v>0</v>
      </c>
      <c r="F1385" s="271"/>
      <c r="G1385" s="272"/>
      <c r="H1385" s="273"/>
      <c r="I1385" s="267"/>
      <c r="J1385" s="274"/>
      <c r="K1385" s="267"/>
      <c r="M1385" s="268" t="s">
        <v>157</v>
      </c>
      <c r="O1385" s="256"/>
    </row>
    <row r="1386" spans="1:15" ht="12.75">
      <c r="A1386" s="265"/>
      <c r="B1386" s="269"/>
      <c r="C1386" s="354" t="s">
        <v>1494</v>
      </c>
      <c r="D1386" s="355"/>
      <c r="E1386" s="270">
        <v>4.267</v>
      </c>
      <c r="F1386" s="271"/>
      <c r="G1386" s="272"/>
      <c r="H1386" s="273"/>
      <c r="I1386" s="267"/>
      <c r="J1386" s="274"/>
      <c r="K1386" s="267"/>
      <c r="M1386" s="268" t="s">
        <v>1494</v>
      </c>
      <c r="O1386" s="256"/>
    </row>
    <row r="1387" spans="1:15" ht="12.75">
      <c r="A1387" s="265"/>
      <c r="B1387" s="269"/>
      <c r="C1387" s="354" t="s">
        <v>1495</v>
      </c>
      <c r="D1387" s="355"/>
      <c r="E1387" s="270">
        <v>137.5</v>
      </c>
      <c r="F1387" s="271"/>
      <c r="G1387" s="272"/>
      <c r="H1387" s="273"/>
      <c r="I1387" s="267"/>
      <c r="J1387" s="274"/>
      <c r="K1387" s="267"/>
      <c r="M1387" s="268" t="s">
        <v>1495</v>
      </c>
      <c r="O1387" s="256"/>
    </row>
    <row r="1388" spans="1:15" ht="12.75">
      <c r="A1388" s="265"/>
      <c r="B1388" s="269"/>
      <c r="C1388" s="354" t="s">
        <v>200</v>
      </c>
      <c r="D1388" s="355"/>
      <c r="E1388" s="270">
        <v>0</v>
      </c>
      <c r="F1388" s="271"/>
      <c r="G1388" s="272"/>
      <c r="H1388" s="273"/>
      <c r="I1388" s="267"/>
      <c r="J1388" s="274"/>
      <c r="K1388" s="267"/>
      <c r="M1388" s="268" t="s">
        <v>200</v>
      </c>
      <c r="O1388" s="256"/>
    </row>
    <row r="1389" spans="1:15" ht="12.75">
      <c r="A1389" s="265"/>
      <c r="B1389" s="269"/>
      <c r="C1389" s="354" t="s">
        <v>1496</v>
      </c>
      <c r="D1389" s="355"/>
      <c r="E1389" s="270">
        <v>2.1045</v>
      </c>
      <c r="F1389" s="271"/>
      <c r="G1389" s="272"/>
      <c r="H1389" s="273"/>
      <c r="I1389" s="267"/>
      <c r="J1389" s="274"/>
      <c r="K1389" s="267"/>
      <c r="M1389" s="268" t="s">
        <v>1496</v>
      </c>
      <c r="O1389" s="256"/>
    </row>
    <row r="1390" spans="1:15" ht="12.75">
      <c r="A1390" s="265"/>
      <c r="B1390" s="269"/>
      <c r="C1390" s="354" t="s">
        <v>1497</v>
      </c>
      <c r="D1390" s="355"/>
      <c r="E1390" s="270">
        <v>4.94</v>
      </c>
      <c r="F1390" s="271"/>
      <c r="G1390" s="272"/>
      <c r="H1390" s="273"/>
      <c r="I1390" s="267"/>
      <c r="J1390" s="274"/>
      <c r="K1390" s="267"/>
      <c r="M1390" s="268" t="s">
        <v>1497</v>
      </c>
      <c r="O1390" s="256"/>
    </row>
    <row r="1391" spans="1:15" ht="12.75">
      <c r="A1391" s="265"/>
      <c r="B1391" s="269"/>
      <c r="C1391" s="354" t="s">
        <v>1498</v>
      </c>
      <c r="D1391" s="355"/>
      <c r="E1391" s="270">
        <v>76.9</v>
      </c>
      <c r="F1391" s="271"/>
      <c r="G1391" s="272"/>
      <c r="H1391" s="273"/>
      <c r="I1391" s="267"/>
      <c r="J1391" s="274"/>
      <c r="K1391" s="267"/>
      <c r="M1391" s="268" t="s">
        <v>1498</v>
      </c>
      <c r="O1391" s="256"/>
    </row>
    <row r="1392" spans="1:15" ht="12.75">
      <c r="A1392" s="265"/>
      <c r="B1392" s="269"/>
      <c r="C1392" s="354" t="s">
        <v>206</v>
      </c>
      <c r="D1392" s="355"/>
      <c r="E1392" s="270">
        <v>0</v>
      </c>
      <c r="F1392" s="271"/>
      <c r="G1392" s="272"/>
      <c r="H1392" s="273"/>
      <c r="I1392" s="267"/>
      <c r="J1392" s="274"/>
      <c r="K1392" s="267"/>
      <c r="M1392" s="268" t="s">
        <v>206</v>
      </c>
      <c r="O1392" s="256"/>
    </row>
    <row r="1393" spans="1:15" ht="12.75">
      <c r="A1393" s="265"/>
      <c r="B1393" s="269"/>
      <c r="C1393" s="354" t="s">
        <v>1499</v>
      </c>
      <c r="D1393" s="355"/>
      <c r="E1393" s="270">
        <v>31.9</v>
      </c>
      <c r="F1393" s="271"/>
      <c r="G1393" s="272"/>
      <c r="H1393" s="273"/>
      <c r="I1393" s="267"/>
      <c r="J1393" s="274"/>
      <c r="K1393" s="267"/>
      <c r="M1393" s="268" t="s">
        <v>1499</v>
      </c>
      <c r="O1393" s="256"/>
    </row>
    <row r="1394" spans="1:15" ht="12.75">
      <c r="A1394" s="265"/>
      <c r="B1394" s="269"/>
      <c r="C1394" s="354" t="s">
        <v>301</v>
      </c>
      <c r="D1394" s="355"/>
      <c r="E1394" s="270">
        <v>0</v>
      </c>
      <c r="F1394" s="271"/>
      <c r="G1394" s="272"/>
      <c r="H1394" s="273"/>
      <c r="I1394" s="267"/>
      <c r="J1394" s="274"/>
      <c r="K1394" s="267"/>
      <c r="M1394" s="268" t="s">
        <v>301</v>
      </c>
      <c r="O1394" s="256"/>
    </row>
    <row r="1395" spans="1:15" ht="12.75">
      <c r="A1395" s="265"/>
      <c r="B1395" s="269"/>
      <c r="C1395" s="354" t="s">
        <v>1500</v>
      </c>
      <c r="D1395" s="355"/>
      <c r="E1395" s="270">
        <v>10.7</v>
      </c>
      <c r="F1395" s="271"/>
      <c r="G1395" s="272"/>
      <c r="H1395" s="273"/>
      <c r="I1395" s="267"/>
      <c r="J1395" s="274"/>
      <c r="K1395" s="267"/>
      <c r="M1395" s="268" t="s">
        <v>1500</v>
      </c>
      <c r="O1395" s="256"/>
    </row>
    <row r="1396" spans="1:80" ht="20.4">
      <c r="A1396" s="257">
        <v>305</v>
      </c>
      <c r="B1396" s="258" t="s">
        <v>1501</v>
      </c>
      <c r="C1396" s="259" t="s">
        <v>1502</v>
      </c>
      <c r="D1396" s="260" t="s">
        <v>179</v>
      </c>
      <c r="E1396" s="261">
        <v>30.45</v>
      </c>
      <c r="F1396" s="261">
        <v>0</v>
      </c>
      <c r="G1396" s="262">
        <f>E1396*F1396</f>
        <v>0</v>
      </c>
      <c r="H1396" s="263">
        <v>0.00018</v>
      </c>
      <c r="I1396" s="264">
        <f>E1396*H1396</f>
        <v>0.005481000000000001</v>
      </c>
      <c r="J1396" s="263">
        <v>0</v>
      </c>
      <c r="K1396" s="264">
        <f>E1396*J1396</f>
        <v>0</v>
      </c>
      <c r="O1396" s="256">
        <v>2</v>
      </c>
      <c r="AA1396" s="229">
        <v>1</v>
      </c>
      <c r="AB1396" s="229">
        <v>7</v>
      </c>
      <c r="AC1396" s="229">
        <v>7</v>
      </c>
      <c r="AZ1396" s="229">
        <v>2</v>
      </c>
      <c r="BA1396" s="229">
        <f>IF(AZ1396=1,G1396,0)</f>
        <v>0</v>
      </c>
      <c r="BB1396" s="229">
        <f>IF(AZ1396=2,G1396,0)</f>
        <v>0</v>
      </c>
      <c r="BC1396" s="229">
        <f>IF(AZ1396=3,G1396,0)</f>
        <v>0</v>
      </c>
      <c r="BD1396" s="229">
        <f>IF(AZ1396=4,G1396,0)</f>
        <v>0</v>
      </c>
      <c r="BE1396" s="229">
        <f>IF(AZ1396=5,G1396,0)</f>
        <v>0</v>
      </c>
      <c r="CA1396" s="256">
        <v>1</v>
      </c>
      <c r="CB1396" s="256">
        <v>7</v>
      </c>
    </row>
    <row r="1397" spans="1:15" ht="12.75">
      <c r="A1397" s="265"/>
      <c r="B1397" s="269"/>
      <c r="C1397" s="354" t="s">
        <v>1503</v>
      </c>
      <c r="D1397" s="355"/>
      <c r="E1397" s="270">
        <v>0</v>
      </c>
      <c r="F1397" s="271"/>
      <c r="G1397" s="272"/>
      <c r="H1397" s="273"/>
      <c r="I1397" s="267"/>
      <c r="J1397" s="274"/>
      <c r="K1397" s="267"/>
      <c r="M1397" s="268" t="s">
        <v>1503</v>
      </c>
      <c r="O1397" s="256"/>
    </row>
    <row r="1398" spans="1:15" ht="12.75">
      <c r="A1398" s="265"/>
      <c r="B1398" s="269"/>
      <c r="C1398" s="354" t="s">
        <v>1504</v>
      </c>
      <c r="D1398" s="355"/>
      <c r="E1398" s="270">
        <v>30.45</v>
      </c>
      <c r="F1398" s="271"/>
      <c r="G1398" s="272"/>
      <c r="H1398" s="273"/>
      <c r="I1398" s="267"/>
      <c r="J1398" s="274"/>
      <c r="K1398" s="267"/>
      <c r="M1398" s="268" t="s">
        <v>1504</v>
      </c>
      <c r="O1398" s="256"/>
    </row>
    <row r="1399" spans="1:80" ht="12.75">
      <c r="A1399" s="257">
        <v>306</v>
      </c>
      <c r="B1399" s="258" t="s">
        <v>1505</v>
      </c>
      <c r="C1399" s="259" t="s">
        <v>1506</v>
      </c>
      <c r="D1399" s="260" t="s">
        <v>179</v>
      </c>
      <c r="E1399" s="261">
        <v>238.87</v>
      </c>
      <c r="F1399" s="261">
        <v>0</v>
      </c>
      <c r="G1399" s="262">
        <f>E1399*F1399</f>
        <v>0</v>
      </c>
      <c r="H1399" s="263">
        <v>4E-05</v>
      </c>
      <c r="I1399" s="264">
        <f>E1399*H1399</f>
        <v>0.0095548</v>
      </c>
      <c r="J1399" s="263">
        <v>0</v>
      </c>
      <c r="K1399" s="264">
        <f>E1399*J1399</f>
        <v>0</v>
      </c>
      <c r="O1399" s="256">
        <v>2</v>
      </c>
      <c r="AA1399" s="229">
        <v>1</v>
      </c>
      <c r="AB1399" s="229">
        <v>7</v>
      </c>
      <c r="AC1399" s="229">
        <v>7</v>
      </c>
      <c r="AZ1399" s="229">
        <v>2</v>
      </c>
      <c r="BA1399" s="229">
        <f>IF(AZ1399=1,G1399,0)</f>
        <v>0</v>
      </c>
      <c r="BB1399" s="229">
        <f>IF(AZ1399=2,G1399,0)</f>
        <v>0</v>
      </c>
      <c r="BC1399" s="229">
        <f>IF(AZ1399=3,G1399,0)</f>
        <v>0</v>
      </c>
      <c r="BD1399" s="229">
        <f>IF(AZ1399=4,G1399,0)</f>
        <v>0</v>
      </c>
      <c r="BE1399" s="229">
        <f>IF(AZ1399=5,G1399,0)</f>
        <v>0</v>
      </c>
      <c r="CA1399" s="256">
        <v>1</v>
      </c>
      <c r="CB1399" s="256">
        <v>7</v>
      </c>
    </row>
    <row r="1400" spans="1:80" ht="12.75">
      <c r="A1400" s="257">
        <v>307</v>
      </c>
      <c r="B1400" s="258" t="s">
        <v>1507</v>
      </c>
      <c r="C1400" s="259" t="s">
        <v>1508</v>
      </c>
      <c r="D1400" s="260" t="s">
        <v>137</v>
      </c>
      <c r="E1400" s="261">
        <v>9.5</v>
      </c>
      <c r="F1400" s="261">
        <v>0</v>
      </c>
      <c r="G1400" s="262">
        <f>E1400*F1400</f>
        <v>0</v>
      </c>
      <c r="H1400" s="263">
        <v>0.0008</v>
      </c>
      <c r="I1400" s="264">
        <f>E1400*H1400</f>
        <v>0.0076</v>
      </c>
      <c r="J1400" s="263">
        <v>0</v>
      </c>
      <c r="K1400" s="264">
        <f>E1400*J1400</f>
        <v>0</v>
      </c>
      <c r="O1400" s="256">
        <v>2</v>
      </c>
      <c r="AA1400" s="229">
        <v>1</v>
      </c>
      <c r="AB1400" s="229">
        <v>7</v>
      </c>
      <c r="AC1400" s="229">
        <v>7</v>
      </c>
      <c r="AZ1400" s="229">
        <v>2</v>
      </c>
      <c r="BA1400" s="229">
        <f>IF(AZ1400=1,G1400,0)</f>
        <v>0</v>
      </c>
      <c r="BB1400" s="229">
        <f>IF(AZ1400=2,G1400,0)</f>
        <v>0</v>
      </c>
      <c r="BC1400" s="229">
        <f>IF(AZ1400=3,G1400,0)</f>
        <v>0</v>
      </c>
      <c r="BD1400" s="229">
        <f>IF(AZ1400=4,G1400,0)</f>
        <v>0</v>
      </c>
      <c r="BE1400" s="229">
        <f>IF(AZ1400=5,G1400,0)</f>
        <v>0</v>
      </c>
      <c r="CA1400" s="256">
        <v>1</v>
      </c>
      <c r="CB1400" s="256">
        <v>7</v>
      </c>
    </row>
    <row r="1401" spans="1:15" ht="12.75">
      <c r="A1401" s="265"/>
      <c r="B1401" s="269"/>
      <c r="C1401" s="354" t="s">
        <v>1509</v>
      </c>
      <c r="D1401" s="355"/>
      <c r="E1401" s="270">
        <v>9.5</v>
      </c>
      <c r="F1401" s="271"/>
      <c r="G1401" s="272"/>
      <c r="H1401" s="273"/>
      <c r="I1401" s="267"/>
      <c r="J1401" s="274"/>
      <c r="K1401" s="267"/>
      <c r="M1401" s="268" t="s">
        <v>1509</v>
      </c>
      <c r="O1401" s="256"/>
    </row>
    <row r="1402" spans="1:80" ht="12.75">
      <c r="A1402" s="257">
        <v>308</v>
      </c>
      <c r="B1402" s="258" t="s">
        <v>1510</v>
      </c>
      <c r="C1402" s="259" t="s">
        <v>1511</v>
      </c>
      <c r="D1402" s="260" t="s">
        <v>179</v>
      </c>
      <c r="E1402" s="261">
        <v>238.87</v>
      </c>
      <c r="F1402" s="261">
        <v>0</v>
      </c>
      <c r="G1402" s="262">
        <f>E1402*F1402</f>
        <v>0</v>
      </c>
      <c r="H1402" s="263">
        <v>0</v>
      </c>
      <c r="I1402" s="264">
        <f>E1402*H1402</f>
        <v>0</v>
      </c>
      <c r="J1402" s="263">
        <v>0</v>
      </c>
      <c r="K1402" s="264">
        <f>E1402*J1402</f>
        <v>0</v>
      </c>
      <c r="O1402" s="256">
        <v>2</v>
      </c>
      <c r="AA1402" s="229">
        <v>1</v>
      </c>
      <c r="AB1402" s="229">
        <v>7</v>
      </c>
      <c r="AC1402" s="229">
        <v>7</v>
      </c>
      <c r="AZ1402" s="229">
        <v>2</v>
      </c>
      <c r="BA1402" s="229">
        <f>IF(AZ1402=1,G1402,0)</f>
        <v>0</v>
      </c>
      <c r="BB1402" s="229">
        <f>IF(AZ1402=2,G1402,0)</f>
        <v>0</v>
      </c>
      <c r="BC1402" s="229">
        <f>IF(AZ1402=3,G1402,0)</f>
        <v>0</v>
      </c>
      <c r="BD1402" s="229">
        <f>IF(AZ1402=4,G1402,0)</f>
        <v>0</v>
      </c>
      <c r="BE1402" s="229">
        <f>IF(AZ1402=5,G1402,0)</f>
        <v>0</v>
      </c>
      <c r="CA1402" s="256">
        <v>1</v>
      </c>
      <c r="CB1402" s="256">
        <v>7</v>
      </c>
    </row>
    <row r="1403" spans="1:15" ht="12.75">
      <c r="A1403" s="265"/>
      <c r="B1403" s="269"/>
      <c r="C1403" s="354" t="s">
        <v>1512</v>
      </c>
      <c r="D1403" s="355"/>
      <c r="E1403" s="270">
        <v>238.87</v>
      </c>
      <c r="F1403" s="271"/>
      <c r="G1403" s="272"/>
      <c r="H1403" s="273"/>
      <c r="I1403" s="267"/>
      <c r="J1403" s="274"/>
      <c r="K1403" s="267"/>
      <c r="M1403" s="268" t="s">
        <v>1512</v>
      </c>
      <c r="O1403" s="256"/>
    </row>
    <row r="1404" spans="1:80" ht="12.75">
      <c r="A1404" s="257">
        <v>309</v>
      </c>
      <c r="B1404" s="258" t="s">
        <v>1513</v>
      </c>
      <c r="C1404" s="259" t="s">
        <v>1514</v>
      </c>
      <c r="D1404" s="260" t="s">
        <v>179</v>
      </c>
      <c r="E1404" s="261">
        <v>274.7005</v>
      </c>
      <c r="F1404" s="261">
        <v>0</v>
      </c>
      <c r="G1404" s="262">
        <f>E1404*F1404</f>
        <v>0</v>
      </c>
      <c r="H1404" s="263">
        <v>0.00022</v>
      </c>
      <c r="I1404" s="264">
        <f>E1404*H1404</f>
        <v>0.06043411</v>
      </c>
      <c r="J1404" s="263"/>
      <c r="K1404" s="264">
        <f>E1404*J1404</f>
        <v>0</v>
      </c>
      <c r="O1404" s="256">
        <v>2</v>
      </c>
      <c r="AA1404" s="229">
        <v>3</v>
      </c>
      <c r="AB1404" s="229">
        <v>7</v>
      </c>
      <c r="AC1404" s="229" t="s">
        <v>1513</v>
      </c>
      <c r="AZ1404" s="229">
        <v>2</v>
      </c>
      <c r="BA1404" s="229">
        <f>IF(AZ1404=1,G1404,0)</f>
        <v>0</v>
      </c>
      <c r="BB1404" s="229">
        <f>IF(AZ1404=2,G1404,0)</f>
        <v>0</v>
      </c>
      <c r="BC1404" s="229">
        <f>IF(AZ1404=3,G1404,0)</f>
        <v>0</v>
      </c>
      <c r="BD1404" s="229">
        <f>IF(AZ1404=4,G1404,0)</f>
        <v>0</v>
      </c>
      <c r="BE1404" s="229">
        <f>IF(AZ1404=5,G1404,0)</f>
        <v>0</v>
      </c>
      <c r="CA1404" s="256">
        <v>3</v>
      </c>
      <c r="CB1404" s="256">
        <v>7</v>
      </c>
    </row>
    <row r="1405" spans="1:15" ht="12.75">
      <c r="A1405" s="265"/>
      <c r="B1405" s="269"/>
      <c r="C1405" s="354" t="s">
        <v>1515</v>
      </c>
      <c r="D1405" s="355"/>
      <c r="E1405" s="270">
        <v>274.7005</v>
      </c>
      <c r="F1405" s="271"/>
      <c r="G1405" s="272"/>
      <c r="H1405" s="273"/>
      <c r="I1405" s="267"/>
      <c r="J1405" s="274"/>
      <c r="K1405" s="267"/>
      <c r="M1405" s="268" t="s">
        <v>1515</v>
      </c>
      <c r="O1405" s="256"/>
    </row>
    <row r="1406" spans="1:80" ht="20.4">
      <c r="A1406" s="257">
        <v>310</v>
      </c>
      <c r="B1406" s="258" t="s">
        <v>1516</v>
      </c>
      <c r="C1406" s="259" t="s">
        <v>1517</v>
      </c>
      <c r="D1406" s="260" t="s">
        <v>137</v>
      </c>
      <c r="E1406" s="261">
        <v>306.8068</v>
      </c>
      <c r="F1406" s="261">
        <v>0</v>
      </c>
      <c r="G1406" s="262">
        <f>E1406*F1406</f>
        <v>0</v>
      </c>
      <c r="H1406" s="263">
        <v>0.0192</v>
      </c>
      <c r="I1406" s="264">
        <f>E1406*H1406</f>
        <v>5.8906905599999995</v>
      </c>
      <c r="J1406" s="263"/>
      <c r="K1406" s="264">
        <f>E1406*J1406</f>
        <v>0</v>
      </c>
      <c r="O1406" s="256">
        <v>2</v>
      </c>
      <c r="AA1406" s="229">
        <v>3</v>
      </c>
      <c r="AB1406" s="229">
        <v>7</v>
      </c>
      <c r="AC1406" s="229">
        <v>59764210</v>
      </c>
      <c r="AZ1406" s="229">
        <v>2</v>
      </c>
      <c r="BA1406" s="229">
        <f>IF(AZ1406=1,G1406,0)</f>
        <v>0</v>
      </c>
      <c r="BB1406" s="229">
        <f>IF(AZ1406=2,G1406,0)</f>
        <v>0</v>
      </c>
      <c r="BC1406" s="229">
        <f>IF(AZ1406=3,G1406,0)</f>
        <v>0</v>
      </c>
      <c r="BD1406" s="229">
        <f>IF(AZ1406=4,G1406,0)</f>
        <v>0</v>
      </c>
      <c r="BE1406" s="229">
        <f>IF(AZ1406=5,G1406,0)</f>
        <v>0</v>
      </c>
      <c r="CA1406" s="256">
        <v>3</v>
      </c>
      <c r="CB1406" s="256">
        <v>7</v>
      </c>
    </row>
    <row r="1407" spans="1:15" ht="12.75">
      <c r="A1407" s="265"/>
      <c r="B1407" s="266"/>
      <c r="C1407" s="346"/>
      <c r="D1407" s="347"/>
      <c r="E1407" s="347"/>
      <c r="F1407" s="347"/>
      <c r="G1407" s="348"/>
      <c r="I1407" s="267"/>
      <c r="K1407" s="267"/>
      <c r="L1407" s="268"/>
      <c r="O1407" s="256">
        <v>3</v>
      </c>
    </row>
    <row r="1408" spans="1:15" ht="12.75">
      <c r="A1408" s="265"/>
      <c r="B1408" s="269"/>
      <c r="C1408" s="354" t="s">
        <v>1518</v>
      </c>
      <c r="D1408" s="355"/>
      <c r="E1408" s="270">
        <v>25.0814</v>
      </c>
      <c r="F1408" s="271"/>
      <c r="G1408" s="272"/>
      <c r="H1408" s="273"/>
      <c r="I1408" s="267"/>
      <c r="J1408" s="274"/>
      <c r="K1408" s="267"/>
      <c r="M1408" s="268" t="s">
        <v>1518</v>
      </c>
      <c r="O1408" s="256"/>
    </row>
    <row r="1409" spans="1:15" ht="12.75">
      <c r="A1409" s="265"/>
      <c r="B1409" s="269"/>
      <c r="C1409" s="354" t="s">
        <v>1519</v>
      </c>
      <c r="D1409" s="355"/>
      <c r="E1409" s="270">
        <v>281.7255</v>
      </c>
      <c r="F1409" s="271"/>
      <c r="G1409" s="272"/>
      <c r="H1409" s="273"/>
      <c r="I1409" s="267"/>
      <c r="J1409" s="274"/>
      <c r="K1409" s="267"/>
      <c r="M1409" s="268" t="s">
        <v>1519</v>
      </c>
      <c r="O1409" s="256"/>
    </row>
    <row r="1410" spans="1:80" ht="12.75">
      <c r="A1410" s="257">
        <v>311</v>
      </c>
      <c r="B1410" s="258" t="s">
        <v>1520</v>
      </c>
      <c r="C1410" s="259" t="s">
        <v>1521</v>
      </c>
      <c r="D1410" s="260" t="s">
        <v>166</v>
      </c>
      <c r="E1410" s="261">
        <v>7.634403685</v>
      </c>
      <c r="F1410" s="261">
        <v>0</v>
      </c>
      <c r="G1410" s="262">
        <f>E1410*F1410</f>
        <v>0</v>
      </c>
      <c r="H1410" s="263">
        <v>0</v>
      </c>
      <c r="I1410" s="264">
        <f>E1410*H1410</f>
        <v>0</v>
      </c>
      <c r="J1410" s="263"/>
      <c r="K1410" s="264">
        <f>E1410*J1410</f>
        <v>0</v>
      </c>
      <c r="O1410" s="256">
        <v>2</v>
      </c>
      <c r="AA1410" s="229">
        <v>7</v>
      </c>
      <c r="AB1410" s="229">
        <v>1001</v>
      </c>
      <c r="AC1410" s="229">
        <v>5</v>
      </c>
      <c r="AZ1410" s="229">
        <v>2</v>
      </c>
      <c r="BA1410" s="229">
        <f>IF(AZ1410=1,G1410,0)</f>
        <v>0</v>
      </c>
      <c r="BB1410" s="229">
        <f>IF(AZ1410=2,G1410,0)</f>
        <v>0</v>
      </c>
      <c r="BC1410" s="229">
        <f>IF(AZ1410=3,G1410,0)</f>
        <v>0</v>
      </c>
      <c r="BD1410" s="229">
        <f>IF(AZ1410=4,G1410,0)</f>
        <v>0</v>
      </c>
      <c r="BE1410" s="229">
        <f>IF(AZ1410=5,G1410,0)</f>
        <v>0</v>
      </c>
      <c r="CA1410" s="256">
        <v>7</v>
      </c>
      <c r="CB1410" s="256">
        <v>1001</v>
      </c>
    </row>
    <row r="1411" spans="1:57" ht="12.75">
      <c r="A1411" s="275"/>
      <c r="B1411" s="276" t="s">
        <v>101</v>
      </c>
      <c r="C1411" s="277" t="s">
        <v>1452</v>
      </c>
      <c r="D1411" s="278"/>
      <c r="E1411" s="279"/>
      <c r="F1411" s="280"/>
      <c r="G1411" s="281">
        <f>SUM(G1339:G1410)</f>
        <v>0</v>
      </c>
      <c r="H1411" s="282"/>
      <c r="I1411" s="283">
        <f>SUM(I1339:I1410)</f>
        <v>7.634403685</v>
      </c>
      <c r="J1411" s="282"/>
      <c r="K1411" s="283">
        <f>SUM(K1339:K1410)</f>
        <v>0</v>
      </c>
      <c r="O1411" s="256">
        <v>4</v>
      </c>
      <c r="BA1411" s="284">
        <f>SUM(BA1339:BA1410)</f>
        <v>0</v>
      </c>
      <c r="BB1411" s="284">
        <f>SUM(BB1339:BB1410)</f>
        <v>0</v>
      </c>
      <c r="BC1411" s="284">
        <f>SUM(BC1339:BC1410)</f>
        <v>0</v>
      </c>
      <c r="BD1411" s="284">
        <f>SUM(BD1339:BD1410)</f>
        <v>0</v>
      </c>
      <c r="BE1411" s="284">
        <f>SUM(BE1339:BE1410)</f>
        <v>0</v>
      </c>
    </row>
    <row r="1412" spans="1:15" ht="12.75">
      <c r="A1412" s="246" t="s">
        <v>97</v>
      </c>
      <c r="B1412" s="247" t="s">
        <v>1522</v>
      </c>
      <c r="C1412" s="248" t="s">
        <v>1523</v>
      </c>
      <c r="D1412" s="249"/>
      <c r="E1412" s="250"/>
      <c r="F1412" s="250"/>
      <c r="G1412" s="251"/>
      <c r="H1412" s="252"/>
      <c r="I1412" s="253"/>
      <c r="J1412" s="254"/>
      <c r="K1412" s="255"/>
      <c r="O1412" s="256">
        <v>1</v>
      </c>
    </row>
    <row r="1413" spans="1:80" ht="12.75">
      <c r="A1413" s="257">
        <v>312</v>
      </c>
      <c r="B1413" s="258" t="s">
        <v>1525</v>
      </c>
      <c r="C1413" s="259" t="s">
        <v>1526</v>
      </c>
      <c r="D1413" s="260" t="s">
        <v>137</v>
      </c>
      <c r="E1413" s="261">
        <v>205.9</v>
      </c>
      <c r="F1413" s="261">
        <v>0</v>
      </c>
      <c r="G1413" s="262">
        <f>E1413*F1413</f>
        <v>0</v>
      </c>
      <c r="H1413" s="263">
        <v>0</v>
      </c>
      <c r="I1413" s="264">
        <f>E1413*H1413</f>
        <v>0</v>
      </c>
      <c r="J1413" s="263">
        <v>-0.025</v>
      </c>
      <c r="K1413" s="264">
        <f>E1413*J1413</f>
        <v>-5.147500000000001</v>
      </c>
      <c r="O1413" s="256">
        <v>2</v>
      </c>
      <c r="AA1413" s="229">
        <v>1</v>
      </c>
      <c r="AB1413" s="229">
        <v>7</v>
      </c>
      <c r="AC1413" s="229">
        <v>7</v>
      </c>
      <c r="AZ1413" s="229">
        <v>2</v>
      </c>
      <c r="BA1413" s="229">
        <f>IF(AZ1413=1,G1413,0)</f>
        <v>0</v>
      </c>
      <c r="BB1413" s="229">
        <f>IF(AZ1413=2,G1413,0)</f>
        <v>0</v>
      </c>
      <c r="BC1413" s="229">
        <f>IF(AZ1413=3,G1413,0)</f>
        <v>0</v>
      </c>
      <c r="BD1413" s="229">
        <f>IF(AZ1413=4,G1413,0)</f>
        <v>0</v>
      </c>
      <c r="BE1413" s="229">
        <f>IF(AZ1413=5,G1413,0)</f>
        <v>0</v>
      </c>
      <c r="CA1413" s="256">
        <v>1</v>
      </c>
      <c r="CB1413" s="256">
        <v>7</v>
      </c>
    </row>
    <row r="1414" spans="1:15" ht="12.75">
      <c r="A1414" s="265"/>
      <c r="B1414" s="269"/>
      <c r="C1414" s="354" t="s">
        <v>1527</v>
      </c>
      <c r="D1414" s="355"/>
      <c r="E1414" s="270">
        <v>113.7</v>
      </c>
      <c r="F1414" s="271"/>
      <c r="G1414" s="272"/>
      <c r="H1414" s="273"/>
      <c r="I1414" s="267"/>
      <c r="J1414" s="274"/>
      <c r="K1414" s="267"/>
      <c r="M1414" s="268" t="s">
        <v>1527</v>
      </c>
      <c r="O1414" s="256"/>
    </row>
    <row r="1415" spans="1:15" ht="12.75">
      <c r="A1415" s="265"/>
      <c r="B1415" s="269"/>
      <c r="C1415" s="354" t="s">
        <v>1528</v>
      </c>
      <c r="D1415" s="355"/>
      <c r="E1415" s="270">
        <v>92.2</v>
      </c>
      <c r="F1415" s="271"/>
      <c r="G1415" s="272"/>
      <c r="H1415" s="273"/>
      <c r="I1415" s="267"/>
      <c r="J1415" s="274"/>
      <c r="K1415" s="267"/>
      <c r="M1415" s="268" t="s">
        <v>1528</v>
      </c>
      <c r="O1415" s="256"/>
    </row>
    <row r="1416" spans="1:57" ht="12.75">
      <c r="A1416" s="275"/>
      <c r="B1416" s="276" t="s">
        <v>101</v>
      </c>
      <c r="C1416" s="277" t="s">
        <v>1524</v>
      </c>
      <c r="D1416" s="278"/>
      <c r="E1416" s="279"/>
      <c r="F1416" s="280"/>
      <c r="G1416" s="281">
        <f>SUM(G1412:G1415)</f>
        <v>0</v>
      </c>
      <c r="H1416" s="282"/>
      <c r="I1416" s="283">
        <f>SUM(I1412:I1415)</f>
        <v>0</v>
      </c>
      <c r="J1416" s="282"/>
      <c r="K1416" s="283">
        <f>SUM(K1412:K1415)</f>
        <v>-5.147500000000001</v>
      </c>
      <c r="O1416" s="256">
        <v>4</v>
      </c>
      <c r="BA1416" s="284">
        <f>SUM(BA1412:BA1415)</f>
        <v>0</v>
      </c>
      <c r="BB1416" s="284">
        <f>SUM(BB1412:BB1415)</f>
        <v>0</v>
      </c>
      <c r="BC1416" s="284">
        <f>SUM(BC1412:BC1415)</f>
        <v>0</v>
      </c>
      <c r="BD1416" s="284">
        <f>SUM(BD1412:BD1415)</f>
        <v>0</v>
      </c>
      <c r="BE1416" s="284">
        <f>SUM(BE1412:BE1415)</f>
        <v>0</v>
      </c>
    </row>
    <row r="1417" spans="1:15" ht="12.75">
      <c r="A1417" s="246" t="s">
        <v>97</v>
      </c>
      <c r="B1417" s="247" t="s">
        <v>1529</v>
      </c>
      <c r="C1417" s="248" t="s">
        <v>1530</v>
      </c>
      <c r="D1417" s="249"/>
      <c r="E1417" s="250"/>
      <c r="F1417" s="250"/>
      <c r="G1417" s="251"/>
      <c r="H1417" s="252"/>
      <c r="I1417" s="253"/>
      <c r="J1417" s="254"/>
      <c r="K1417" s="255"/>
      <c r="O1417" s="256">
        <v>1</v>
      </c>
    </row>
    <row r="1418" spans="1:80" ht="12.75">
      <c r="A1418" s="257">
        <v>313</v>
      </c>
      <c r="B1418" s="258" t="s">
        <v>1532</v>
      </c>
      <c r="C1418" s="259" t="s">
        <v>1533</v>
      </c>
      <c r="D1418" s="260" t="s">
        <v>137</v>
      </c>
      <c r="E1418" s="261">
        <v>106.9</v>
      </c>
      <c r="F1418" s="261">
        <v>0</v>
      </c>
      <c r="G1418" s="262">
        <f>E1418*F1418</f>
        <v>0</v>
      </c>
      <c r="H1418" s="263">
        <v>0</v>
      </c>
      <c r="I1418" s="264">
        <f>E1418*H1418</f>
        <v>0</v>
      </c>
      <c r="J1418" s="263">
        <v>0</v>
      </c>
      <c r="K1418" s="264">
        <f>E1418*J1418</f>
        <v>0</v>
      </c>
      <c r="O1418" s="256">
        <v>2</v>
      </c>
      <c r="AA1418" s="229">
        <v>1</v>
      </c>
      <c r="AB1418" s="229">
        <v>7</v>
      </c>
      <c r="AC1418" s="229">
        <v>7</v>
      </c>
      <c r="AZ1418" s="229">
        <v>2</v>
      </c>
      <c r="BA1418" s="229">
        <f>IF(AZ1418=1,G1418,0)</f>
        <v>0</v>
      </c>
      <c r="BB1418" s="229">
        <f>IF(AZ1418=2,G1418,0)</f>
        <v>0</v>
      </c>
      <c r="BC1418" s="229">
        <f>IF(AZ1418=3,G1418,0)</f>
        <v>0</v>
      </c>
      <c r="BD1418" s="229">
        <f>IF(AZ1418=4,G1418,0)</f>
        <v>0</v>
      </c>
      <c r="BE1418" s="229">
        <f>IF(AZ1418=5,G1418,0)</f>
        <v>0</v>
      </c>
      <c r="CA1418" s="256">
        <v>1</v>
      </c>
      <c r="CB1418" s="256">
        <v>7</v>
      </c>
    </row>
    <row r="1419" spans="1:15" ht="12.75">
      <c r="A1419" s="265"/>
      <c r="B1419" s="269"/>
      <c r="C1419" s="354" t="s">
        <v>691</v>
      </c>
      <c r="D1419" s="355"/>
      <c r="E1419" s="270">
        <v>0</v>
      </c>
      <c r="F1419" s="271"/>
      <c r="G1419" s="272"/>
      <c r="H1419" s="273"/>
      <c r="I1419" s="267"/>
      <c r="J1419" s="274"/>
      <c r="K1419" s="267"/>
      <c r="M1419" s="268" t="s">
        <v>691</v>
      </c>
      <c r="O1419" s="256"/>
    </row>
    <row r="1420" spans="1:15" ht="12.75">
      <c r="A1420" s="265"/>
      <c r="B1420" s="269"/>
      <c r="C1420" s="354" t="s">
        <v>692</v>
      </c>
      <c r="D1420" s="355"/>
      <c r="E1420" s="270">
        <v>40.6</v>
      </c>
      <c r="F1420" s="271"/>
      <c r="G1420" s="272"/>
      <c r="H1420" s="273"/>
      <c r="I1420" s="267"/>
      <c r="J1420" s="274"/>
      <c r="K1420" s="267"/>
      <c r="M1420" s="268" t="s">
        <v>692</v>
      </c>
      <c r="O1420" s="256"/>
    </row>
    <row r="1421" spans="1:15" ht="12.75">
      <c r="A1421" s="265"/>
      <c r="B1421" s="269"/>
      <c r="C1421" s="354" t="s">
        <v>693</v>
      </c>
      <c r="D1421" s="355"/>
      <c r="E1421" s="270">
        <v>66.3</v>
      </c>
      <c r="F1421" s="271"/>
      <c r="G1421" s="272"/>
      <c r="H1421" s="273"/>
      <c r="I1421" s="267"/>
      <c r="J1421" s="274"/>
      <c r="K1421" s="267"/>
      <c r="M1421" s="268" t="s">
        <v>693</v>
      </c>
      <c r="O1421" s="256"/>
    </row>
    <row r="1422" spans="1:80" ht="12.75">
      <c r="A1422" s="257">
        <v>314</v>
      </c>
      <c r="B1422" s="258" t="s">
        <v>1534</v>
      </c>
      <c r="C1422" s="259" t="s">
        <v>1535</v>
      </c>
      <c r="D1422" s="260" t="s">
        <v>179</v>
      </c>
      <c r="E1422" s="261">
        <v>60.9</v>
      </c>
      <c r="F1422" s="261">
        <v>0</v>
      </c>
      <c r="G1422" s="262">
        <f>E1422*F1422</f>
        <v>0</v>
      </c>
      <c r="H1422" s="263">
        <v>0</v>
      </c>
      <c r="I1422" s="264">
        <f>E1422*H1422</f>
        <v>0</v>
      </c>
      <c r="J1422" s="263">
        <v>-0.0005</v>
      </c>
      <c r="K1422" s="264">
        <f>E1422*J1422</f>
        <v>-0.03045</v>
      </c>
      <c r="O1422" s="256">
        <v>2</v>
      </c>
      <c r="AA1422" s="229">
        <v>1</v>
      </c>
      <c r="AB1422" s="229">
        <v>7</v>
      </c>
      <c r="AC1422" s="229">
        <v>7</v>
      </c>
      <c r="AZ1422" s="229">
        <v>2</v>
      </c>
      <c r="BA1422" s="229">
        <f>IF(AZ1422=1,G1422,0)</f>
        <v>0</v>
      </c>
      <c r="BB1422" s="229">
        <f>IF(AZ1422=2,G1422,0)</f>
        <v>0</v>
      </c>
      <c r="BC1422" s="229">
        <f>IF(AZ1422=3,G1422,0)</f>
        <v>0</v>
      </c>
      <c r="BD1422" s="229">
        <f>IF(AZ1422=4,G1422,0)</f>
        <v>0</v>
      </c>
      <c r="BE1422" s="229">
        <f>IF(AZ1422=5,G1422,0)</f>
        <v>0</v>
      </c>
      <c r="CA1422" s="256">
        <v>1</v>
      </c>
      <c r="CB1422" s="256">
        <v>7</v>
      </c>
    </row>
    <row r="1423" spans="1:15" ht="12.75">
      <c r="A1423" s="265"/>
      <c r="B1423" s="269"/>
      <c r="C1423" s="354" t="s">
        <v>678</v>
      </c>
      <c r="D1423" s="355"/>
      <c r="E1423" s="270">
        <v>0</v>
      </c>
      <c r="F1423" s="271"/>
      <c r="G1423" s="272"/>
      <c r="H1423" s="273"/>
      <c r="I1423" s="267"/>
      <c r="J1423" s="274"/>
      <c r="K1423" s="267"/>
      <c r="M1423" s="268" t="s">
        <v>678</v>
      </c>
      <c r="O1423" s="256"/>
    </row>
    <row r="1424" spans="1:15" ht="12.75">
      <c r="A1424" s="265"/>
      <c r="B1424" s="269"/>
      <c r="C1424" s="354" t="s">
        <v>1536</v>
      </c>
      <c r="D1424" s="355"/>
      <c r="E1424" s="270">
        <v>15.3</v>
      </c>
      <c r="F1424" s="271"/>
      <c r="G1424" s="272"/>
      <c r="H1424" s="273"/>
      <c r="I1424" s="267"/>
      <c r="J1424" s="274"/>
      <c r="K1424" s="267"/>
      <c r="M1424" s="268" t="s">
        <v>1536</v>
      </c>
      <c r="O1424" s="256"/>
    </row>
    <row r="1425" spans="1:15" ht="12.75">
      <c r="A1425" s="265"/>
      <c r="B1425" s="269"/>
      <c r="C1425" s="354" t="s">
        <v>1537</v>
      </c>
      <c r="D1425" s="355"/>
      <c r="E1425" s="270">
        <v>23.1</v>
      </c>
      <c r="F1425" s="271"/>
      <c r="G1425" s="272"/>
      <c r="H1425" s="273"/>
      <c r="I1425" s="267"/>
      <c r="J1425" s="274"/>
      <c r="K1425" s="267"/>
      <c r="M1425" s="268" t="s">
        <v>1537</v>
      </c>
      <c r="O1425" s="256"/>
    </row>
    <row r="1426" spans="1:15" ht="12.75">
      <c r="A1426" s="265"/>
      <c r="B1426" s="269"/>
      <c r="C1426" s="354" t="s">
        <v>1538</v>
      </c>
      <c r="D1426" s="355"/>
      <c r="E1426" s="270">
        <v>22.5</v>
      </c>
      <c r="F1426" s="271"/>
      <c r="G1426" s="272"/>
      <c r="H1426" s="273"/>
      <c r="I1426" s="267"/>
      <c r="J1426" s="274"/>
      <c r="K1426" s="267"/>
      <c r="M1426" s="268" t="s">
        <v>1538</v>
      </c>
      <c r="O1426" s="256"/>
    </row>
    <row r="1427" spans="1:80" ht="20.4">
      <c r="A1427" s="257">
        <v>315</v>
      </c>
      <c r="B1427" s="258" t="s">
        <v>1539</v>
      </c>
      <c r="C1427" s="259" t="s">
        <v>1540</v>
      </c>
      <c r="D1427" s="260" t="s">
        <v>137</v>
      </c>
      <c r="E1427" s="261">
        <v>390.1</v>
      </c>
      <c r="F1427" s="261">
        <v>0</v>
      </c>
      <c r="G1427" s="262">
        <f>E1427*F1427</f>
        <v>0</v>
      </c>
      <c r="H1427" s="263">
        <v>0</v>
      </c>
      <c r="I1427" s="264">
        <f>E1427*H1427</f>
        <v>0</v>
      </c>
      <c r="J1427" s="263">
        <v>-0.001</v>
      </c>
      <c r="K1427" s="264">
        <f>E1427*J1427</f>
        <v>-0.39010000000000006</v>
      </c>
      <c r="O1427" s="256">
        <v>2</v>
      </c>
      <c r="AA1427" s="229">
        <v>1</v>
      </c>
      <c r="AB1427" s="229">
        <v>7</v>
      </c>
      <c r="AC1427" s="229">
        <v>7</v>
      </c>
      <c r="AZ1427" s="229">
        <v>2</v>
      </c>
      <c r="BA1427" s="229">
        <f>IF(AZ1427=1,G1427,0)</f>
        <v>0</v>
      </c>
      <c r="BB1427" s="229">
        <f>IF(AZ1427=2,G1427,0)</f>
        <v>0</v>
      </c>
      <c r="BC1427" s="229">
        <f>IF(AZ1427=3,G1427,0)</f>
        <v>0</v>
      </c>
      <c r="BD1427" s="229">
        <f>IF(AZ1427=4,G1427,0)</f>
        <v>0</v>
      </c>
      <c r="BE1427" s="229">
        <f>IF(AZ1427=5,G1427,0)</f>
        <v>0</v>
      </c>
      <c r="CA1427" s="256">
        <v>1</v>
      </c>
      <c r="CB1427" s="256">
        <v>7</v>
      </c>
    </row>
    <row r="1428" spans="1:15" ht="21">
      <c r="A1428" s="265"/>
      <c r="B1428" s="269"/>
      <c r="C1428" s="354" t="s">
        <v>1541</v>
      </c>
      <c r="D1428" s="355"/>
      <c r="E1428" s="270">
        <v>166.1</v>
      </c>
      <c r="F1428" s="271"/>
      <c r="G1428" s="272"/>
      <c r="H1428" s="273"/>
      <c r="I1428" s="267"/>
      <c r="J1428" s="274"/>
      <c r="K1428" s="267"/>
      <c r="M1428" s="268" t="s">
        <v>1541</v>
      </c>
      <c r="O1428" s="256"/>
    </row>
    <row r="1429" spans="1:15" ht="12.75">
      <c r="A1429" s="265"/>
      <c r="B1429" s="269"/>
      <c r="C1429" s="354" t="s">
        <v>1527</v>
      </c>
      <c r="D1429" s="355"/>
      <c r="E1429" s="270">
        <v>113.7</v>
      </c>
      <c r="F1429" s="271"/>
      <c r="G1429" s="272"/>
      <c r="H1429" s="273"/>
      <c r="I1429" s="267"/>
      <c r="J1429" s="274"/>
      <c r="K1429" s="267"/>
      <c r="M1429" s="268" t="s">
        <v>1527</v>
      </c>
      <c r="O1429" s="256"/>
    </row>
    <row r="1430" spans="1:15" ht="12.75">
      <c r="A1430" s="265"/>
      <c r="B1430" s="269"/>
      <c r="C1430" s="354" t="s">
        <v>1528</v>
      </c>
      <c r="D1430" s="355"/>
      <c r="E1430" s="270">
        <v>92.2</v>
      </c>
      <c r="F1430" s="271"/>
      <c r="G1430" s="272"/>
      <c r="H1430" s="273"/>
      <c r="I1430" s="267"/>
      <c r="J1430" s="274"/>
      <c r="K1430" s="267"/>
      <c r="M1430" s="268" t="s">
        <v>1528</v>
      </c>
      <c r="O1430" s="256"/>
    </row>
    <row r="1431" spans="1:15" ht="12.75">
      <c r="A1431" s="265"/>
      <c r="B1431" s="269"/>
      <c r="C1431" s="354" t="s">
        <v>1542</v>
      </c>
      <c r="D1431" s="355"/>
      <c r="E1431" s="270">
        <v>18.1</v>
      </c>
      <c r="F1431" s="271"/>
      <c r="G1431" s="272"/>
      <c r="H1431" s="273"/>
      <c r="I1431" s="267"/>
      <c r="J1431" s="274"/>
      <c r="K1431" s="267"/>
      <c r="M1431" s="268" t="s">
        <v>1542</v>
      </c>
      <c r="O1431" s="256"/>
    </row>
    <row r="1432" spans="1:80" ht="20.4">
      <c r="A1432" s="257">
        <v>316</v>
      </c>
      <c r="B1432" s="258" t="s">
        <v>1543</v>
      </c>
      <c r="C1432" s="259" t="s">
        <v>1544</v>
      </c>
      <c r="D1432" s="260" t="s">
        <v>179</v>
      </c>
      <c r="E1432" s="261">
        <v>16.2</v>
      </c>
      <c r="F1432" s="261">
        <v>0</v>
      </c>
      <c r="G1432" s="262">
        <f>E1432*F1432</f>
        <v>0</v>
      </c>
      <c r="H1432" s="263">
        <v>0.00243</v>
      </c>
      <c r="I1432" s="264">
        <f>E1432*H1432</f>
        <v>0.039366</v>
      </c>
      <c r="J1432" s="263">
        <v>0</v>
      </c>
      <c r="K1432" s="264">
        <f>E1432*J1432</f>
        <v>0</v>
      </c>
      <c r="O1432" s="256">
        <v>2</v>
      </c>
      <c r="AA1432" s="229">
        <v>2</v>
      </c>
      <c r="AB1432" s="229">
        <v>7</v>
      </c>
      <c r="AC1432" s="229">
        <v>7</v>
      </c>
      <c r="AZ1432" s="229">
        <v>2</v>
      </c>
      <c r="BA1432" s="229">
        <f>IF(AZ1432=1,G1432,0)</f>
        <v>0</v>
      </c>
      <c r="BB1432" s="229">
        <f>IF(AZ1432=2,G1432,0)</f>
        <v>0</v>
      </c>
      <c r="BC1432" s="229">
        <f>IF(AZ1432=3,G1432,0)</f>
        <v>0</v>
      </c>
      <c r="BD1432" s="229">
        <f>IF(AZ1432=4,G1432,0)</f>
        <v>0</v>
      </c>
      <c r="BE1432" s="229">
        <f>IF(AZ1432=5,G1432,0)</f>
        <v>0</v>
      </c>
      <c r="CA1432" s="256">
        <v>2</v>
      </c>
      <c r="CB1432" s="256">
        <v>7</v>
      </c>
    </row>
    <row r="1433" spans="1:15" ht="12.75">
      <c r="A1433" s="265"/>
      <c r="B1433" s="266"/>
      <c r="C1433" s="346" t="s">
        <v>1545</v>
      </c>
      <c r="D1433" s="347"/>
      <c r="E1433" s="347"/>
      <c r="F1433" s="347"/>
      <c r="G1433" s="348"/>
      <c r="I1433" s="267"/>
      <c r="K1433" s="267"/>
      <c r="L1433" s="268" t="s">
        <v>1545</v>
      </c>
      <c r="O1433" s="256">
        <v>3</v>
      </c>
    </row>
    <row r="1434" spans="1:15" ht="12.75">
      <c r="A1434" s="265"/>
      <c r="B1434" s="269"/>
      <c r="C1434" s="354" t="s">
        <v>157</v>
      </c>
      <c r="D1434" s="355"/>
      <c r="E1434" s="270">
        <v>0</v>
      </c>
      <c r="F1434" s="271"/>
      <c r="G1434" s="272"/>
      <c r="H1434" s="273"/>
      <c r="I1434" s="267"/>
      <c r="J1434" s="274"/>
      <c r="K1434" s="267"/>
      <c r="M1434" s="268" t="s">
        <v>157</v>
      </c>
      <c r="O1434" s="256"/>
    </row>
    <row r="1435" spans="1:15" ht="12.75">
      <c r="A1435" s="265"/>
      <c r="B1435" s="269"/>
      <c r="C1435" s="354" t="s">
        <v>1546</v>
      </c>
      <c r="D1435" s="355"/>
      <c r="E1435" s="270">
        <v>16.2</v>
      </c>
      <c r="F1435" s="271"/>
      <c r="G1435" s="272"/>
      <c r="H1435" s="273"/>
      <c r="I1435" s="267"/>
      <c r="J1435" s="274"/>
      <c r="K1435" s="267"/>
      <c r="M1435" s="268" t="s">
        <v>1546</v>
      </c>
      <c r="O1435" s="256"/>
    </row>
    <row r="1436" spans="1:80" ht="12.75">
      <c r="A1436" s="257">
        <v>317</v>
      </c>
      <c r="B1436" s="258" t="s">
        <v>1547</v>
      </c>
      <c r="C1436" s="259" t="s">
        <v>1548</v>
      </c>
      <c r="D1436" s="260" t="s">
        <v>179</v>
      </c>
      <c r="E1436" s="261">
        <v>25.3</v>
      </c>
      <c r="F1436" s="261">
        <v>0</v>
      </c>
      <c r="G1436" s="262">
        <f>E1436*F1436</f>
        <v>0</v>
      </c>
      <c r="H1436" s="263">
        <v>0.0009</v>
      </c>
      <c r="I1436" s="264">
        <f>E1436*H1436</f>
        <v>0.02277</v>
      </c>
      <c r="J1436" s="263">
        <v>0</v>
      </c>
      <c r="K1436" s="264">
        <f>E1436*J1436</f>
        <v>0</v>
      </c>
      <c r="O1436" s="256">
        <v>2</v>
      </c>
      <c r="AA1436" s="229">
        <v>2</v>
      </c>
      <c r="AB1436" s="229">
        <v>7</v>
      </c>
      <c r="AC1436" s="229">
        <v>7</v>
      </c>
      <c r="AZ1436" s="229">
        <v>2</v>
      </c>
      <c r="BA1436" s="229">
        <f>IF(AZ1436=1,G1436,0)</f>
        <v>0</v>
      </c>
      <c r="BB1436" s="229">
        <f>IF(AZ1436=2,G1436,0)</f>
        <v>0</v>
      </c>
      <c r="BC1436" s="229">
        <f>IF(AZ1436=3,G1436,0)</f>
        <v>0</v>
      </c>
      <c r="BD1436" s="229">
        <f>IF(AZ1436=4,G1436,0)</f>
        <v>0</v>
      </c>
      <c r="BE1436" s="229">
        <f>IF(AZ1436=5,G1436,0)</f>
        <v>0</v>
      </c>
      <c r="CA1436" s="256">
        <v>2</v>
      </c>
      <c r="CB1436" s="256">
        <v>7</v>
      </c>
    </row>
    <row r="1437" spans="1:15" ht="12.75">
      <c r="A1437" s="265"/>
      <c r="B1437" s="266"/>
      <c r="C1437" s="346" t="s">
        <v>1545</v>
      </c>
      <c r="D1437" s="347"/>
      <c r="E1437" s="347"/>
      <c r="F1437" s="347"/>
      <c r="G1437" s="348"/>
      <c r="I1437" s="267"/>
      <c r="K1437" s="267"/>
      <c r="L1437" s="268" t="s">
        <v>1545</v>
      </c>
      <c r="O1437" s="256">
        <v>3</v>
      </c>
    </row>
    <row r="1438" spans="1:15" ht="12.75">
      <c r="A1438" s="265"/>
      <c r="B1438" s="269"/>
      <c r="C1438" s="354" t="s">
        <v>1549</v>
      </c>
      <c r="D1438" s="355"/>
      <c r="E1438" s="270">
        <v>25.3</v>
      </c>
      <c r="F1438" s="271"/>
      <c r="G1438" s="272"/>
      <c r="H1438" s="273"/>
      <c r="I1438" s="267"/>
      <c r="J1438" s="274"/>
      <c r="K1438" s="267"/>
      <c r="M1438" s="268" t="s">
        <v>1549</v>
      </c>
      <c r="O1438" s="256"/>
    </row>
    <row r="1439" spans="1:80" ht="20.4">
      <c r="A1439" s="257">
        <v>318</v>
      </c>
      <c r="B1439" s="258" t="s">
        <v>1550</v>
      </c>
      <c r="C1439" s="259" t="s">
        <v>1551</v>
      </c>
      <c r="D1439" s="260" t="s">
        <v>137</v>
      </c>
      <c r="E1439" s="261">
        <v>290.9</v>
      </c>
      <c r="F1439" s="261">
        <v>0</v>
      </c>
      <c r="G1439" s="262">
        <f>E1439*F1439</f>
        <v>0</v>
      </c>
      <c r="H1439" s="263">
        <v>0.00361</v>
      </c>
      <c r="I1439" s="264">
        <f>E1439*H1439</f>
        <v>1.050149</v>
      </c>
      <c r="J1439" s="263">
        <v>0</v>
      </c>
      <c r="K1439" s="264">
        <f>E1439*J1439</f>
        <v>0</v>
      </c>
      <c r="O1439" s="256">
        <v>2</v>
      </c>
      <c r="AA1439" s="229">
        <v>2</v>
      </c>
      <c r="AB1439" s="229">
        <v>7</v>
      </c>
      <c r="AC1439" s="229">
        <v>7</v>
      </c>
      <c r="AZ1439" s="229">
        <v>2</v>
      </c>
      <c r="BA1439" s="229">
        <f>IF(AZ1439=1,G1439,0)</f>
        <v>0</v>
      </c>
      <c r="BB1439" s="229">
        <f>IF(AZ1439=2,G1439,0)</f>
        <v>0</v>
      </c>
      <c r="BC1439" s="229">
        <f>IF(AZ1439=3,G1439,0)</f>
        <v>0</v>
      </c>
      <c r="BD1439" s="229">
        <f>IF(AZ1439=4,G1439,0)</f>
        <v>0</v>
      </c>
      <c r="BE1439" s="229">
        <f>IF(AZ1439=5,G1439,0)</f>
        <v>0</v>
      </c>
      <c r="CA1439" s="256">
        <v>2</v>
      </c>
      <c r="CB1439" s="256">
        <v>7</v>
      </c>
    </row>
    <row r="1440" spans="1:15" ht="12.75">
      <c r="A1440" s="265"/>
      <c r="B1440" s="266"/>
      <c r="C1440" s="346" t="s">
        <v>1552</v>
      </c>
      <c r="D1440" s="347"/>
      <c r="E1440" s="347"/>
      <c r="F1440" s="347"/>
      <c r="G1440" s="348"/>
      <c r="I1440" s="267"/>
      <c r="K1440" s="267"/>
      <c r="L1440" s="268" t="s">
        <v>1552</v>
      </c>
      <c r="O1440" s="256">
        <v>3</v>
      </c>
    </row>
    <row r="1441" spans="1:15" ht="12.75">
      <c r="A1441" s="265"/>
      <c r="B1441" s="269"/>
      <c r="C1441" s="354" t="s">
        <v>157</v>
      </c>
      <c r="D1441" s="355"/>
      <c r="E1441" s="270">
        <v>0</v>
      </c>
      <c r="F1441" s="271"/>
      <c r="G1441" s="272"/>
      <c r="H1441" s="273"/>
      <c r="I1441" s="267"/>
      <c r="J1441" s="274"/>
      <c r="K1441" s="267"/>
      <c r="M1441" s="268" t="s">
        <v>157</v>
      </c>
      <c r="O1441" s="256"/>
    </row>
    <row r="1442" spans="1:15" ht="12.75">
      <c r="A1442" s="265"/>
      <c r="B1442" s="269"/>
      <c r="C1442" s="354" t="s">
        <v>1553</v>
      </c>
      <c r="D1442" s="355"/>
      <c r="E1442" s="270">
        <v>23.9</v>
      </c>
      <c r="F1442" s="271"/>
      <c r="G1442" s="272"/>
      <c r="H1442" s="273"/>
      <c r="I1442" s="267"/>
      <c r="J1442" s="274"/>
      <c r="K1442" s="267"/>
      <c r="M1442" s="268" t="s">
        <v>1553</v>
      </c>
      <c r="O1442" s="256"/>
    </row>
    <row r="1443" spans="1:15" ht="12.75">
      <c r="A1443" s="265"/>
      <c r="B1443" s="269"/>
      <c r="C1443" s="354" t="s">
        <v>1554</v>
      </c>
      <c r="D1443" s="355"/>
      <c r="E1443" s="270">
        <v>93.5</v>
      </c>
      <c r="F1443" s="271"/>
      <c r="G1443" s="272"/>
      <c r="H1443" s="273"/>
      <c r="I1443" s="267"/>
      <c r="J1443" s="274"/>
      <c r="K1443" s="267"/>
      <c r="M1443" s="268" t="s">
        <v>1554</v>
      </c>
      <c r="O1443" s="256"/>
    </row>
    <row r="1444" spans="1:15" ht="12.75">
      <c r="A1444" s="265"/>
      <c r="B1444" s="269"/>
      <c r="C1444" s="354" t="s">
        <v>1555</v>
      </c>
      <c r="D1444" s="355"/>
      <c r="E1444" s="270">
        <v>116.3</v>
      </c>
      <c r="F1444" s="271"/>
      <c r="G1444" s="272"/>
      <c r="H1444" s="273"/>
      <c r="I1444" s="267"/>
      <c r="J1444" s="274"/>
      <c r="K1444" s="267"/>
      <c r="M1444" s="268" t="s">
        <v>1555</v>
      </c>
      <c r="O1444" s="256"/>
    </row>
    <row r="1445" spans="1:15" ht="12.75">
      <c r="A1445" s="265"/>
      <c r="B1445" s="269"/>
      <c r="C1445" s="354" t="s">
        <v>1556</v>
      </c>
      <c r="D1445" s="355"/>
      <c r="E1445" s="270">
        <v>57.2</v>
      </c>
      <c r="F1445" s="271"/>
      <c r="G1445" s="272"/>
      <c r="H1445" s="273"/>
      <c r="I1445" s="267"/>
      <c r="J1445" s="274"/>
      <c r="K1445" s="267"/>
      <c r="M1445" s="268" t="s">
        <v>1556</v>
      </c>
      <c r="O1445" s="256"/>
    </row>
    <row r="1446" spans="1:80" ht="12.75">
      <c r="A1446" s="257">
        <v>319</v>
      </c>
      <c r="B1446" s="258" t="s">
        <v>1557</v>
      </c>
      <c r="C1446" s="259" t="s">
        <v>1558</v>
      </c>
      <c r="D1446" s="260" t="s">
        <v>794</v>
      </c>
      <c r="E1446" s="261">
        <v>363.46</v>
      </c>
      <c r="F1446" s="261">
        <v>0</v>
      </c>
      <c r="G1446" s="262">
        <f>E1446*F1446</f>
        <v>0</v>
      </c>
      <c r="H1446" s="263">
        <v>0.001</v>
      </c>
      <c r="I1446" s="264">
        <f>E1446*H1446</f>
        <v>0.36346</v>
      </c>
      <c r="J1446" s="263"/>
      <c r="K1446" s="264">
        <f>E1446*J1446</f>
        <v>0</v>
      </c>
      <c r="O1446" s="256">
        <v>2</v>
      </c>
      <c r="AA1446" s="229">
        <v>3</v>
      </c>
      <c r="AB1446" s="229">
        <v>7</v>
      </c>
      <c r="AC1446" s="229">
        <v>58581503</v>
      </c>
      <c r="AZ1446" s="229">
        <v>2</v>
      </c>
      <c r="BA1446" s="229">
        <f>IF(AZ1446=1,G1446,0)</f>
        <v>0</v>
      </c>
      <c r="BB1446" s="229">
        <f>IF(AZ1446=2,G1446,0)</f>
        <v>0</v>
      </c>
      <c r="BC1446" s="229">
        <f>IF(AZ1446=3,G1446,0)</f>
        <v>0</v>
      </c>
      <c r="BD1446" s="229">
        <f>IF(AZ1446=4,G1446,0)</f>
        <v>0</v>
      </c>
      <c r="BE1446" s="229">
        <f>IF(AZ1446=5,G1446,0)</f>
        <v>0</v>
      </c>
      <c r="CA1446" s="256">
        <v>3</v>
      </c>
      <c r="CB1446" s="256">
        <v>7</v>
      </c>
    </row>
    <row r="1447" spans="1:15" ht="12.75">
      <c r="A1447" s="265"/>
      <c r="B1447" s="269"/>
      <c r="C1447" s="354" t="s">
        <v>691</v>
      </c>
      <c r="D1447" s="355"/>
      <c r="E1447" s="270">
        <v>0</v>
      </c>
      <c r="F1447" s="271"/>
      <c r="G1447" s="272"/>
      <c r="H1447" s="273"/>
      <c r="I1447" s="267"/>
      <c r="J1447" s="274"/>
      <c r="K1447" s="267"/>
      <c r="M1447" s="268" t="s">
        <v>691</v>
      </c>
      <c r="O1447" s="256"/>
    </row>
    <row r="1448" spans="1:15" ht="12.75">
      <c r="A1448" s="265"/>
      <c r="B1448" s="269"/>
      <c r="C1448" s="354" t="s">
        <v>1559</v>
      </c>
      <c r="D1448" s="355"/>
      <c r="E1448" s="270">
        <v>138.04</v>
      </c>
      <c r="F1448" s="271"/>
      <c r="G1448" s="272"/>
      <c r="H1448" s="273"/>
      <c r="I1448" s="267"/>
      <c r="J1448" s="274"/>
      <c r="K1448" s="267"/>
      <c r="M1448" s="268" t="s">
        <v>1559</v>
      </c>
      <c r="O1448" s="256"/>
    </row>
    <row r="1449" spans="1:15" ht="12.75">
      <c r="A1449" s="265"/>
      <c r="B1449" s="269"/>
      <c r="C1449" s="354" t="s">
        <v>1560</v>
      </c>
      <c r="D1449" s="355"/>
      <c r="E1449" s="270">
        <v>225.42</v>
      </c>
      <c r="F1449" s="271"/>
      <c r="G1449" s="272"/>
      <c r="H1449" s="273"/>
      <c r="I1449" s="267"/>
      <c r="J1449" s="274"/>
      <c r="K1449" s="267"/>
      <c r="M1449" s="268" t="s">
        <v>1560</v>
      </c>
      <c r="O1449" s="256"/>
    </row>
    <row r="1450" spans="1:80" ht="12.75">
      <c r="A1450" s="257">
        <v>320</v>
      </c>
      <c r="B1450" s="258" t="s">
        <v>1561</v>
      </c>
      <c r="C1450" s="259" t="s">
        <v>1562</v>
      </c>
      <c r="D1450" s="260" t="s">
        <v>166</v>
      </c>
      <c r="E1450" s="261">
        <v>0.36346</v>
      </c>
      <c r="F1450" s="261">
        <v>0</v>
      </c>
      <c r="G1450" s="262">
        <f>E1450*F1450</f>
        <v>0</v>
      </c>
      <c r="H1450" s="263">
        <v>0</v>
      </c>
      <c r="I1450" s="264">
        <f>E1450*H1450</f>
        <v>0</v>
      </c>
      <c r="J1450" s="263"/>
      <c r="K1450" s="264">
        <f>E1450*J1450</f>
        <v>0</v>
      </c>
      <c r="O1450" s="256">
        <v>2</v>
      </c>
      <c r="AA1450" s="229">
        <v>7</v>
      </c>
      <c r="AB1450" s="229">
        <v>1001</v>
      </c>
      <c r="AC1450" s="229">
        <v>5</v>
      </c>
      <c r="AZ1450" s="229">
        <v>2</v>
      </c>
      <c r="BA1450" s="229">
        <f>IF(AZ1450=1,G1450,0)</f>
        <v>0</v>
      </c>
      <c r="BB1450" s="229">
        <f>IF(AZ1450=2,G1450,0)</f>
        <v>0</v>
      </c>
      <c r="BC1450" s="229">
        <f>IF(AZ1450=3,G1450,0)</f>
        <v>0</v>
      </c>
      <c r="BD1450" s="229">
        <f>IF(AZ1450=4,G1450,0)</f>
        <v>0</v>
      </c>
      <c r="BE1450" s="229">
        <f>IF(AZ1450=5,G1450,0)</f>
        <v>0</v>
      </c>
      <c r="CA1450" s="256">
        <v>7</v>
      </c>
      <c r="CB1450" s="256">
        <v>1001</v>
      </c>
    </row>
    <row r="1451" spans="1:57" ht="12.75">
      <c r="A1451" s="275"/>
      <c r="B1451" s="276" t="s">
        <v>101</v>
      </c>
      <c r="C1451" s="277" t="s">
        <v>1531</v>
      </c>
      <c r="D1451" s="278"/>
      <c r="E1451" s="279"/>
      <c r="F1451" s="280"/>
      <c r="G1451" s="281">
        <f>SUM(G1417:G1450)</f>
        <v>0</v>
      </c>
      <c r="H1451" s="282"/>
      <c r="I1451" s="283">
        <f>SUM(I1417:I1450)</f>
        <v>1.4757449999999999</v>
      </c>
      <c r="J1451" s="282"/>
      <c r="K1451" s="283">
        <f>SUM(K1417:K1450)</f>
        <v>-0.42055000000000003</v>
      </c>
      <c r="O1451" s="256">
        <v>4</v>
      </c>
      <c r="BA1451" s="284">
        <f>SUM(BA1417:BA1450)</f>
        <v>0</v>
      </c>
      <c r="BB1451" s="284">
        <f>SUM(BB1417:BB1450)</f>
        <v>0</v>
      </c>
      <c r="BC1451" s="284">
        <f>SUM(BC1417:BC1450)</f>
        <v>0</v>
      </c>
      <c r="BD1451" s="284">
        <f>SUM(BD1417:BD1450)</f>
        <v>0</v>
      </c>
      <c r="BE1451" s="284">
        <f>SUM(BE1417:BE1450)</f>
        <v>0</v>
      </c>
    </row>
    <row r="1452" spans="1:15" ht="12.75">
      <c r="A1452" s="246" t="s">
        <v>97</v>
      </c>
      <c r="B1452" s="247" t="s">
        <v>1563</v>
      </c>
      <c r="C1452" s="248" t="s">
        <v>1564</v>
      </c>
      <c r="D1452" s="249"/>
      <c r="E1452" s="250"/>
      <c r="F1452" s="250"/>
      <c r="G1452" s="251"/>
      <c r="H1452" s="252"/>
      <c r="I1452" s="253"/>
      <c r="J1452" s="254"/>
      <c r="K1452" s="255"/>
      <c r="O1452" s="256">
        <v>1</v>
      </c>
    </row>
    <row r="1453" spans="1:80" ht="12.75">
      <c r="A1453" s="257">
        <v>321</v>
      </c>
      <c r="B1453" s="258" t="s">
        <v>1566</v>
      </c>
      <c r="C1453" s="259" t="s">
        <v>1567</v>
      </c>
      <c r="D1453" s="260" t="s">
        <v>137</v>
      </c>
      <c r="E1453" s="261">
        <v>29.84</v>
      </c>
      <c r="F1453" s="261">
        <v>0</v>
      </c>
      <c r="G1453" s="262">
        <f>E1453*F1453</f>
        <v>0</v>
      </c>
      <c r="H1453" s="263">
        <v>0.00011</v>
      </c>
      <c r="I1453" s="264">
        <f>E1453*H1453</f>
        <v>0.0032824</v>
      </c>
      <c r="J1453" s="263">
        <v>0</v>
      </c>
      <c r="K1453" s="264">
        <f>E1453*J1453</f>
        <v>0</v>
      </c>
      <c r="O1453" s="256">
        <v>2</v>
      </c>
      <c r="AA1453" s="229">
        <v>1</v>
      </c>
      <c r="AB1453" s="229">
        <v>7</v>
      </c>
      <c r="AC1453" s="229">
        <v>7</v>
      </c>
      <c r="AZ1453" s="229">
        <v>2</v>
      </c>
      <c r="BA1453" s="229">
        <f>IF(AZ1453=1,G1453,0)</f>
        <v>0</v>
      </c>
      <c r="BB1453" s="229">
        <f>IF(AZ1453=2,G1453,0)</f>
        <v>0</v>
      </c>
      <c r="BC1453" s="229">
        <f>IF(AZ1453=3,G1453,0)</f>
        <v>0</v>
      </c>
      <c r="BD1453" s="229">
        <f>IF(AZ1453=4,G1453,0)</f>
        <v>0</v>
      </c>
      <c r="BE1453" s="229">
        <f>IF(AZ1453=5,G1453,0)</f>
        <v>0</v>
      </c>
      <c r="CA1453" s="256">
        <v>1</v>
      </c>
      <c r="CB1453" s="256">
        <v>7</v>
      </c>
    </row>
    <row r="1454" spans="1:15" ht="12.75">
      <c r="A1454" s="265"/>
      <c r="B1454" s="269"/>
      <c r="C1454" s="354" t="s">
        <v>200</v>
      </c>
      <c r="D1454" s="355"/>
      <c r="E1454" s="270">
        <v>0</v>
      </c>
      <c r="F1454" s="271"/>
      <c r="G1454" s="272"/>
      <c r="H1454" s="273"/>
      <c r="I1454" s="267"/>
      <c r="J1454" s="274"/>
      <c r="K1454" s="267"/>
      <c r="M1454" s="268" t="s">
        <v>200</v>
      </c>
      <c r="O1454" s="256"/>
    </row>
    <row r="1455" spans="1:15" ht="12.75">
      <c r="A1455" s="265"/>
      <c r="B1455" s="269"/>
      <c r="C1455" s="354" t="s">
        <v>1568</v>
      </c>
      <c r="D1455" s="355"/>
      <c r="E1455" s="270">
        <v>11.36</v>
      </c>
      <c r="F1455" s="271"/>
      <c r="G1455" s="272"/>
      <c r="H1455" s="273"/>
      <c r="I1455" s="267"/>
      <c r="J1455" s="274"/>
      <c r="K1455" s="267"/>
      <c r="M1455" s="268" t="s">
        <v>1568</v>
      </c>
      <c r="O1455" s="256"/>
    </row>
    <row r="1456" spans="1:15" ht="12.75">
      <c r="A1456" s="265"/>
      <c r="B1456" s="269"/>
      <c r="C1456" s="354" t="s">
        <v>206</v>
      </c>
      <c r="D1456" s="355"/>
      <c r="E1456" s="270">
        <v>0</v>
      </c>
      <c r="F1456" s="271"/>
      <c r="G1456" s="272"/>
      <c r="H1456" s="273"/>
      <c r="I1456" s="267"/>
      <c r="J1456" s="274"/>
      <c r="K1456" s="267"/>
      <c r="M1456" s="268" t="s">
        <v>206</v>
      </c>
      <c r="O1456" s="256"/>
    </row>
    <row r="1457" spans="1:15" ht="12.75">
      <c r="A1457" s="265"/>
      <c r="B1457" s="269"/>
      <c r="C1457" s="354" t="s">
        <v>1569</v>
      </c>
      <c r="D1457" s="355"/>
      <c r="E1457" s="270">
        <v>11.28</v>
      </c>
      <c r="F1457" s="271"/>
      <c r="G1457" s="272"/>
      <c r="H1457" s="273"/>
      <c r="I1457" s="267"/>
      <c r="J1457" s="274"/>
      <c r="K1457" s="267"/>
      <c r="M1457" s="268" t="s">
        <v>1569</v>
      </c>
      <c r="O1457" s="256"/>
    </row>
    <row r="1458" spans="1:15" ht="12.75">
      <c r="A1458" s="265"/>
      <c r="B1458" s="269"/>
      <c r="C1458" s="354" t="s">
        <v>1570</v>
      </c>
      <c r="D1458" s="355"/>
      <c r="E1458" s="270">
        <v>3.6</v>
      </c>
      <c r="F1458" s="271"/>
      <c r="G1458" s="272"/>
      <c r="H1458" s="273"/>
      <c r="I1458" s="267"/>
      <c r="J1458" s="274"/>
      <c r="K1458" s="267"/>
      <c r="M1458" s="268" t="s">
        <v>1570</v>
      </c>
      <c r="O1458" s="256"/>
    </row>
    <row r="1459" spans="1:15" ht="12.75">
      <c r="A1459" s="265"/>
      <c r="B1459" s="269"/>
      <c r="C1459" s="354" t="s">
        <v>301</v>
      </c>
      <c r="D1459" s="355"/>
      <c r="E1459" s="270">
        <v>0</v>
      </c>
      <c r="F1459" s="271"/>
      <c r="G1459" s="272"/>
      <c r="H1459" s="273"/>
      <c r="I1459" s="267"/>
      <c r="J1459" s="274"/>
      <c r="K1459" s="267"/>
      <c r="M1459" s="268" t="s">
        <v>301</v>
      </c>
      <c r="O1459" s="256"/>
    </row>
    <row r="1460" spans="1:15" ht="12.75">
      <c r="A1460" s="265"/>
      <c r="B1460" s="269"/>
      <c r="C1460" s="354" t="s">
        <v>1570</v>
      </c>
      <c r="D1460" s="355"/>
      <c r="E1460" s="270">
        <v>3.6</v>
      </c>
      <c r="F1460" s="271"/>
      <c r="G1460" s="272"/>
      <c r="H1460" s="273"/>
      <c r="I1460" s="267"/>
      <c r="J1460" s="274"/>
      <c r="K1460" s="267"/>
      <c r="M1460" s="268" t="s">
        <v>1570</v>
      </c>
      <c r="O1460" s="256"/>
    </row>
    <row r="1461" spans="1:80" ht="12.75">
      <c r="A1461" s="257">
        <v>322</v>
      </c>
      <c r="B1461" s="258" t="s">
        <v>1571</v>
      </c>
      <c r="C1461" s="259" t="s">
        <v>1572</v>
      </c>
      <c r="D1461" s="260" t="s">
        <v>137</v>
      </c>
      <c r="E1461" s="261">
        <v>232.813</v>
      </c>
      <c r="F1461" s="261">
        <v>0</v>
      </c>
      <c r="G1461" s="262">
        <f>E1461*F1461</f>
        <v>0</v>
      </c>
      <c r="H1461" s="263">
        <v>0.00491</v>
      </c>
      <c r="I1461" s="264">
        <f>E1461*H1461</f>
        <v>1.14311183</v>
      </c>
      <c r="J1461" s="263">
        <v>0</v>
      </c>
      <c r="K1461" s="264">
        <f>E1461*J1461</f>
        <v>0</v>
      </c>
      <c r="O1461" s="256">
        <v>2</v>
      </c>
      <c r="AA1461" s="229">
        <v>1</v>
      </c>
      <c r="AB1461" s="229">
        <v>7</v>
      </c>
      <c r="AC1461" s="229">
        <v>7</v>
      </c>
      <c r="AZ1461" s="229">
        <v>2</v>
      </c>
      <c r="BA1461" s="229">
        <f>IF(AZ1461=1,G1461,0)</f>
        <v>0</v>
      </c>
      <c r="BB1461" s="229">
        <f>IF(AZ1461=2,G1461,0)</f>
        <v>0</v>
      </c>
      <c r="BC1461" s="229">
        <f>IF(AZ1461=3,G1461,0)</f>
        <v>0</v>
      </c>
      <c r="BD1461" s="229">
        <f>IF(AZ1461=4,G1461,0)</f>
        <v>0</v>
      </c>
      <c r="BE1461" s="229">
        <f>IF(AZ1461=5,G1461,0)</f>
        <v>0</v>
      </c>
      <c r="CA1461" s="256">
        <v>1</v>
      </c>
      <c r="CB1461" s="256">
        <v>7</v>
      </c>
    </row>
    <row r="1462" spans="1:15" ht="12.75">
      <c r="A1462" s="265"/>
      <c r="B1462" s="266"/>
      <c r="C1462" s="346" t="s">
        <v>1573</v>
      </c>
      <c r="D1462" s="347"/>
      <c r="E1462" s="347"/>
      <c r="F1462" s="347"/>
      <c r="G1462" s="348"/>
      <c r="I1462" s="267"/>
      <c r="K1462" s="267"/>
      <c r="L1462" s="268" t="s">
        <v>1573</v>
      </c>
      <c r="O1462" s="256">
        <v>3</v>
      </c>
    </row>
    <row r="1463" spans="1:15" ht="12.75">
      <c r="A1463" s="265"/>
      <c r="B1463" s="269"/>
      <c r="C1463" s="354" t="s">
        <v>157</v>
      </c>
      <c r="D1463" s="355"/>
      <c r="E1463" s="270">
        <v>0</v>
      </c>
      <c r="F1463" s="271"/>
      <c r="G1463" s="272"/>
      <c r="H1463" s="273"/>
      <c r="I1463" s="267"/>
      <c r="J1463" s="274"/>
      <c r="K1463" s="267"/>
      <c r="M1463" s="268" t="s">
        <v>157</v>
      </c>
      <c r="O1463" s="256"/>
    </row>
    <row r="1464" spans="1:15" ht="12.75">
      <c r="A1464" s="265"/>
      <c r="B1464" s="269"/>
      <c r="C1464" s="354" t="s">
        <v>1574</v>
      </c>
      <c r="D1464" s="355"/>
      <c r="E1464" s="270">
        <v>46.72</v>
      </c>
      <c r="F1464" s="271"/>
      <c r="G1464" s="272"/>
      <c r="H1464" s="273"/>
      <c r="I1464" s="267"/>
      <c r="J1464" s="274"/>
      <c r="K1464" s="267"/>
      <c r="M1464" s="268" t="s">
        <v>1574</v>
      </c>
      <c r="O1464" s="256"/>
    </row>
    <row r="1465" spans="1:15" ht="12.75">
      <c r="A1465" s="265"/>
      <c r="B1465" s="269"/>
      <c r="C1465" s="354" t="s">
        <v>1575</v>
      </c>
      <c r="D1465" s="355"/>
      <c r="E1465" s="270">
        <v>-1.6</v>
      </c>
      <c r="F1465" s="271"/>
      <c r="G1465" s="272"/>
      <c r="H1465" s="273"/>
      <c r="I1465" s="267"/>
      <c r="J1465" s="274"/>
      <c r="K1465" s="267"/>
      <c r="M1465" s="268" t="s">
        <v>1575</v>
      </c>
      <c r="O1465" s="256"/>
    </row>
    <row r="1466" spans="1:15" ht="12.75">
      <c r="A1466" s="265"/>
      <c r="B1466" s="269"/>
      <c r="C1466" s="354" t="s">
        <v>1576</v>
      </c>
      <c r="D1466" s="355"/>
      <c r="E1466" s="270">
        <v>25.84</v>
      </c>
      <c r="F1466" s="271"/>
      <c r="G1466" s="272"/>
      <c r="H1466" s="273"/>
      <c r="I1466" s="267"/>
      <c r="J1466" s="274"/>
      <c r="K1466" s="267"/>
      <c r="M1466" s="268" t="s">
        <v>1576</v>
      </c>
      <c r="O1466" s="256"/>
    </row>
    <row r="1467" spans="1:15" ht="12.75">
      <c r="A1467" s="265"/>
      <c r="B1467" s="269"/>
      <c r="C1467" s="354" t="s">
        <v>200</v>
      </c>
      <c r="D1467" s="355"/>
      <c r="E1467" s="270">
        <v>0</v>
      </c>
      <c r="F1467" s="271"/>
      <c r="G1467" s="272"/>
      <c r="H1467" s="273"/>
      <c r="I1467" s="267"/>
      <c r="J1467" s="274"/>
      <c r="K1467" s="267"/>
      <c r="M1467" s="268" t="s">
        <v>200</v>
      </c>
      <c r="O1467" s="256"/>
    </row>
    <row r="1468" spans="1:15" ht="31.2">
      <c r="A1468" s="265"/>
      <c r="B1468" s="269"/>
      <c r="C1468" s="354" t="s">
        <v>1577</v>
      </c>
      <c r="D1468" s="355"/>
      <c r="E1468" s="270">
        <v>64.32</v>
      </c>
      <c r="F1468" s="271"/>
      <c r="G1468" s="272"/>
      <c r="H1468" s="273"/>
      <c r="I1468" s="267"/>
      <c r="J1468" s="274"/>
      <c r="K1468" s="267"/>
      <c r="M1468" s="268" t="s">
        <v>1577</v>
      </c>
      <c r="O1468" s="256"/>
    </row>
    <row r="1469" spans="1:15" ht="12.75">
      <c r="A1469" s="265"/>
      <c r="B1469" s="269"/>
      <c r="C1469" s="354" t="s">
        <v>1578</v>
      </c>
      <c r="D1469" s="355"/>
      <c r="E1469" s="270">
        <v>6.275</v>
      </c>
      <c r="F1469" s="271"/>
      <c r="G1469" s="272"/>
      <c r="H1469" s="273"/>
      <c r="I1469" s="267"/>
      <c r="J1469" s="274"/>
      <c r="K1469" s="267"/>
      <c r="M1469" s="268" t="s">
        <v>1578</v>
      </c>
      <c r="O1469" s="256"/>
    </row>
    <row r="1470" spans="1:15" ht="12.75">
      <c r="A1470" s="265"/>
      <c r="B1470" s="269"/>
      <c r="C1470" s="354" t="s">
        <v>1579</v>
      </c>
      <c r="D1470" s="355"/>
      <c r="E1470" s="270">
        <v>3.168</v>
      </c>
      <c r="F1470" s="271"/>
      <c r="G1470" s="272"/>
      <c r="H1470" s="273"/>
      <c r="I1470" s="267"/>
      <c r="J1470" s="274"/>
      <c r="K1470" s="267"/>
      <c r="M1470" s="268" t="s">
        <v>1579</v>
      </c>
      <c r="O1470" s="256"/>
    </row>
    <row r="1471" spans="1:15" ht="12.75">
      <c r="A1471" s="265"/>
      <c r="B1471" s="269"/>
      <c r="C1471" s="354" t="s">
        <v>206</v>
      </c>
      <c r="D1471" s="355"/>
      <c r="E1471" s="270">
        <v>0</v>
      </c>
      <c r="F1471" s="271"/>
      <c r="G1471" s="272"/>
      <c r="H1471" s="273"/>
      <c r="I1471" s="267"/>
      <c r="J1471" s="274"/>
      <c r="K1471" s="267"/>
      <c r="M1471" s="268" t="s">
        <v>206</v>
      </c>
      <c r="O1471" s="256"/>
    </row>
    <row r="1472" spans="1:15" ht="12.75">
      <c r="A1472" s="265"/>
      <c r="B1472" s="269"/>
      <c r="C1472" s="354" t="s">
        <v>1580</v>
      </c>
      <c r="D1472" s="355"/>
      <c r="E1472" s="270">
        <v>54.64</v>
      </c>
      <c r="F1472" s="271"/>
      <c r="G1472" s="272"/>
      <c r="H1472" s="273"/>
      <c r="I1472" s="267"/>
      <c r="J1472" s="274"/>
      <c r="K1472" s="267"/>
      <c r="M1472" s="268" t="s">
        <v>1580</v>
      </c>
      <c r="O1472" s="256"/>
    </row>
    <row r="1473" spans="1:15" ht="12.75">
      <c r="A1473" s="265"/>
      <c r="B1473" s="269"/>
      <c r="C1473" s="354" t="s">
        <v>1581</v>
      </c>
      <c r="D1473" s="355"/>
      <c r="E1473" s="270">
        <v>-1.025</v>
      </c>
      <c r="F1473" s="271"/>
      <c r="G1473" s="272"/>
      <c r="H1473" s="273"/>
      <c r="I1473" s="267"/>
      <c r="J1473" s="274"/>
      <c r="K1473" s="267"/>
      <c r="M1473" s="268" t="s">
        <v>1581</v>
      </c>
      <c r="O1473" s="256"/>
    </row>
    <row r="1474" spans="1:15" ht="12.75">
      <c r="A1474" s="265"/>
      <c r="B1474" s="269"/>
      <c r="C1474" s="354" t="s">
        <v>1582</v>
      </c>
      <c r="D1474" s="355"/>
      <c r="E1474" s="270">
        <v>14.6375</v>
      </c>
      <c r="F1474" s="271"/>
      <c r="G1474" s="272"/>
      <c r="H1474" s="273"/>
      <c r="I1474" s="267"/>
      <c r="J1474" s="274"/>
      <c r="K1474" s="267"/>
      <c r="M1474" s="268" t="s">
        <v>1582</v>
      </c>
      <c r="O1474" s="256"/>
    </row>
    <row r="1475" spans="1:15" ht="12.75">
      <c r="A1475" s="265"/>
      <c r="B1475" s="269"/>
      <c r="C1475" s="354" t="s">
        <v>1583</v>
      </c>
      <c r="D1475" s="355"/>
      <c r="E1475" s="270">
        <v>2.7</v>
      </c>
      <c r="F1475" s="271"/>
      <c r="G1475" s="272"/>
      <c r="H1475" s="273"/>
      <c r="I1475" s="267"/>
      <c r="J1475" s="274"/>
      <c r="K1475" s="267"/>
      <c r="M1475" s="268" t="s">
        <v>1583</v>
      </c>
      <c r="O1475" s="256"/>
    </row>
    <row r="1476" spans="1:15" ht="12.75">
      <c r="A1476" s="265"/>
      <c r="B1476" s="269"/>
      <c r="C1476" s="354" t="s">
        <v>301</v>
      </c>
      <c r="D1476" s="355"/>
      <c r="E1476" s="270">
        <v>0</v>
      </c>
      <c r="F1476" s="271"/>
      <c r="G1476" s="272"/>
      <c r="H1476" s="273"/>
      <c r="I1476" s="267"/>
      <c r="J1476" s="274"/>
      <c r="K1476" s="267"/>
      <c r="M1476" s="268" t="s">
        <v>301</v>
      </c>
      <c r="O1476" s="256"/>
    </row>
    <row r="1477" spans="1:15" ht="12.75">
      <c r="A1477" s="265"/>
      <c r="B1477" s="269"/>
      <c r="C1477" s="354" t="s">
        <v>1584</v>
      </c>
      <c r="D1477" s="355"/>
      <c r="E1477" s="270">
        <v>15.8775</v>
      </c>
      <c r="F1477" s="271"/>
      <c r="G1477" s="272"/>
      <c r="H1477" s="273"/>
      <c r="I1477" s="267"/>
      <c r="J1477" s="274"/>
      <c r="K1477" s="267"/>
      <c r="M1477" s="268" t="s">
        <v>1584</v>
      </c>
      <c r="O1477" s="256"/>
    </row>
    <row r="1478" spans="1:15" ht="12.75">
      <c r="A1478" s="265"/>
      <c r="B1478" s="269"/>
      <c r="C1478" s="354" t="s">
        <v>1585</v>
      </c>
      <c r="D1478" s="355"/>
      <c r="E1478" s="270">
        <v>1.26</v>
      </c>
      <c r="F1478" s="271"/>
      <c r="G1478" s="272"/>
      <c r="H1478" s="273"/>
      <c r="I1478" s="267"/>
      <c r="J1478" s="274"/>
      <c r="K1478" s="267"/>
      <c r="M1478" s="268" t="s">
        <v>1585</v>
      </c>
      <c r="O1478" s="256"/>
    </row>
    <row r="1479" spans="1:80" ht="12.75">
      <c r="A1479" s="257">
        <v>323</v>
      </c>
      <c r="B1479" s="258" t="s">
        <v>1510</v>
      </c>
      <c r="C1479" s="259" t="s">
        <v>1511</v>
      </c>
      <c r="D1479" s="260" t="s">
        <v>179</v>
      </c>
      <c r="E1479" s="261">
        <v>152.9775</v>
      </c>
      <c r="F1479" s="261">
        <v>0</v>
      </c>
      <c r="G1479" s="262">
        <f>E1479*F1479</f>
        <v>0</v>
      </c>
      <c r="H1479" s="263">
        <v>0</v>
      </c>
      <c r="I1479" s="264">
        <f>E1479*H1479</f>
        <v>0</v>
      </c>
      <c r="J1479" s="263">
        <v>0</v>
      </c>
      <c r="K1479" s="264">
        <f>E1479*J1479</f>
        <v>0</v>
      </c>
      <c r="O1479" s="256">
        <v>2</v>
      </c>
      <c r="AA1479" s="229">
        <v>1</v>
      </c>
      <c r="AB1479" s="229">
        <v>7</v>
      </c>
      <c r="AC1479" s="229">
        <v>7</v>
      </c>
      <c r="AZ1479" s="229">
        <v>2</v>
      </c>
      <c r="BA1479" s="229">
        <f>IF(AZ1479=1,G1479,0)</f>
        <v>0</v>
      </c>
      <c r="BB1479" s="229">
        <f>IF(AZ1479=2,G1479,0)</f>
        <v>0</v>
      </c>
      <c r="BC1479" s="229">
        <f>IF(AZ1479=3,G1479,0)</f>
        <v>0</v>
      </c>
      <c r="BD1479" s="229">
        <f>IF(AZ1479=4,G1479,0)</f>
        <v>0</v>
      </c>
      <c r="BE1479" s="229">
        <f>IF(AZ1479=5,G1479,0)</f>
        <v>0</v>
      </c>
      <c r="CA1479" s="256">
        <v>1</v>
      </c>
      <c r="CB1479" s="256">
        <v>7</v>
      </c>
    </row>
    <row r="1480" spans="1:15" ht="12.75">
      <c r="A1480" s="265"/>
      <c r="B1480" s="269"/>
      <c r="C1480" s="354" t="s">
        <v>157</v>
      </c>
      <c r="D1480" s="355"/>
      <c r="E1480" s="270">
        <v>0</v>
      </c>
      <c r="F1480" s="271"/>
      <c r="G1480" s="272"/>
      <c r="H1480" s="273"/>
      <c r="I1480" s="267"/>
      <c r="J1480" s="274"/>
      <c r="K1480" s="267"/>
      <c r="M1480" s="268" t="s">
        <v>157</v>
      </c>
      <c r="O1480" s="256"/>
    </row>
    <row r="1481" spans="1:15" ht="12.75">
      <c r="A1481" s="265"/>
      <c r="B1481" s="269"/>
      <c r="C1481" s="354" t="s">
        <v>1586</v>
      </c>
      <c r="D1481" s="355"/>
      <c r="E1481" s="270">
        <v>31.36</v>
      </c>
      <c r="F1481" s="271"/>
      <c r="G1481" s="272"/>
      <c r="H1481" s="273"/>
      <c r="I1481" s="267"/>
      <c r="J1481" s="274"/>
      <c r="K1481" s="267"/>
      <c r="M1481" s="268" t="s">
        <v>1586</v>
      </c>
      <c r="O1481" s="256"/>
    </row>
    <row r="1482" spans="1:15" ht="12.75">
      <c r="A1482" s="265"/>
      <c r="B1482" s="269"/>
      <c r="C1482" s="354" t="s">
        <v>1587</v>
      </c>
      <c r="D1482" s="355"/>
      <c r="E1482" s="270">
        <v>12.22</v>
      </c>
      <c r="F1482" s="271"/>
      <c r="G1482" s="272"/>
      <c r="H1482" s="273"/>
      <c r="I1482" s="267"/>
      <c r="J1482" s="274"/>
      <c r="K1482" s="267"/>
      <c r="M1482" s="268" t="s">
        <v>1587</v>
      </c>
      <c r="O1482" s="256"/>
    </row>
    <row r="1483" spans="1:15" ht="12.75">
      <c r="A1483" s="265"/>
      <c r="B1483" s="269"/>
      <c r="C1483" s="354" t="s">
        <v>200</v>
      </c>
      <c r="D1483" s="355"/>
      <c r="E1483" s="270">
        <v>0</v>
      </c>
      <c r="F1483" s="271"/>
      <c r="G1483" s="272"/>
      <c r="H1483" s="273"/>
      <c r="I1483" s="267"/>
      <c r="J1483" s="274"/>
      <c r="K1483" s="267"/>
      <c r="M1483" s="268" t="s">
        <v>200</v>
      </c>
      <c r="O1483" s="256"/>
    </row>
    <row r="1484" spans="1:15" ht="31.2">
      <c r="A1484" s="265"/>
      <c r="B1484" s="269"/>
      <c r="C1484" s="354" t="s">
        <v>1588</v>
      </c>
      <c r="D1484" s="355"/>
      <c r="E1484" s="270">
        <v>32.16</v>
      </c>
      <c r="F1484" s="271"/>
      <c r="G1484" s="272"/>
      <c r="H1484" s="273"/>
      <c r="I1484" s="267"/>
      <c r="J1484" s="274"/>
      <c r="K1484" s="267"/>
      <c r="M1484" s="268" t="s">
        <v>1588</v>
      </c>
      <c r="O1484" s="256"/>
    </row>
    <row r="1485" spans="1:15" ht="12.75">
      <c r="A1485" s="265"/>
      <c r="B1485" s="269"/>
      <c r="C1485" s="354" t="s">
        <v>1589</v>
      </c>
      <c r="D1485" s="355"/>
      <c r="E1485" s="270">
        <v>16.2</v>
      </c>
      <c r="F1485" s="271"/>
      <c r="G1485" s="272"/>
      <c r="H1485" s="273"/>
      <c r="I1485" s="267"/>
      <c r="J1485" s="274"/>
      <c r="K1485" s="267"/>
      <c r="M1485" s="268" t="s">
        <v>1589</v>
      </c>
      <c r="O1485" s="256"/>
    </row>
    <row r="1486" spans="1:15" ht="12.75">
      <c r="A1486" s="265"/>
      <c r="B1486" s="269"/>
      <c r="C1486" s="354" t="s">
        <v>1590</v>
      </c>
      <c r="D1486" s="355"/>
      <c r="E1486" s="270">
        <v>5.28</v>
      </c>
      <c r="F1486" s="271"/>
      <c r="G1486" s="272"/>
      <c r="H1486" s="273"/>
      <c r="I1486" s="267"/>
      <c r="J1486" s="274"/>
      <c r="K1486" s="267"/>
      <c r="M1486" s="268" t="s">
        <v>1590</v>
      </c>
      <c r="O1486" s="256"/>
    </row>
    <row r="1487" spans="1:15" ht="12.75">
      <c r="A1487" s="265"/>
      <c r="B1487" s="269"/>
      <c r="C1487" s="354" t="s">
        <v>206</v>
      </c>
      <c r="D1487" s="355"/>
      <c r="E1487" s="270">
        <v>0</v>
      </c>
      <c r="F1487" s="271"/>
      <c r="G1487" s="272"/>
      <c r="H1487" s="273"/>
      <c r="I1487" s="267"/>
      <c r="J1487" s="274"/>
      <c r="K1487" s="267"/>
      <c r="M1487" s="268" t="s">
        <v>206</v>
      </c>
      <c r="O1487" s="256"/>
    </row>
    <row r="1488" spans="1:15" ht="12.75">
      <c r="A1488" s="265"/>
      <c r="B1488" s="269"/>
      <c r="C1488" s="354" t="s">
        <v>1591</v>
      </c>
      <c r="D1488" s="355"/>
      <c r="E1488" s="270">
        <v>33.32</v>
      </c>
      <c r="F1488" s="271"/>
      <c r="G1488" s="272"/>
      <c r="H1488" s="273"/>
      <c r="I1488" s="267"/>
      <c r="J1488" s="274"/>
      <c r="K1488" s="267"/>
      <c r="M1488" s="268" t="s">
        <v>1591</v>
      </c>
      <c r="O1488" s="256"/>
    </row>
    <row r="1489" spans="1:15" ht="12.75">
      <c r="A1489" s="265"/>
      <c r="B1489" s="269"/>
      <c r="C1489" s="354" t="s">
        <v>1592</v>
      </c>
      <c r="D1489" s="355"/>
      <c r="E1489" s="270">
        <v>6.5375</v>
      </c>
      <c r="F1489" s="271"/>
      <c r="G1489" s="272"/>
      <c r="H1489" s="273"/>
      <c r="I1489" s="267"/>
      <c r="J1489" s="274"/>
      <c r="K1489" s="267"/>
      <c r="M1489" s="268" t="s">
        <v>1592</v>
      </c>
      <c r="O1489" s="256"/>
    </row>
    <row r="1490" spans="1:15" ht="12.75">
      <c r="A1490" s="265"/>
      <c r="B1490" s="269"/>
      <c r="C1490" s="354" t="s">
        <v>1593</v>
      </c>
      <c r="D1490" s="355"/>
      <c r="E1490" s="270">
        <v>4.5</v>
      </c>
      <c r="F1490" s="271"/>
      <c r="G1490" s="272"/>
      <c r="H1490" s="273"/>
      <c r="I1490" s="267"/>
      <c r="J1490" s="274"/>
      <c r="K1490" s="267"/>
      <c r="M1490" s="268" t="s">
        <v>1593</v>
      </c>
      <c r="O1490" s="256"/>
    </row>
    <row r="1491" spans="1:15" ht="12.75">
      <c r="A1491" s="265"/>
      <c r="B1491" s="269"/>
      <c r="C1491" s="354" t="s">
        <v>1594</v>
      </c>
      <c r="D1491" s="355"/>
      <c r="E1491" s="270">
        <v>11.4</v>
      </c>
      <c r="F1491" s="271"/>
      <c r="G1491" s="272"/>
      <c r="H1491" s="273"/>
      <c r="I1491" s="267"/>
      <c r="J1491" s="274"/>
      <c r="K1491" s="267"/>
      <c r="M1491" s="268" t="s">
        <v>1594</v>
      </c>
      <c r="O1491" s="256"/>
    </row>
    <row r="1492" spans="1:80" ht="12.75">
      <c r="A1492" s="257">
        <v>324</v>
      </c>
      <c r="B1492" s="258" t="s">
        <v>1595</v>
      </c>
      <c r="C1492" s="259" t="s">
        <v>1596</v>
      </c>
      <c r="D1492" s="260" t="s">
        <v>179</v>
      </c>
      <c r="E1492" s="261">
        <v>175.9155</v>
      </c>
      <c r="F1492" s="261">
        <v>0</v>
      </c>
      <c r="G1492" s="262">
        <f>E1492*F1492</f>
        <v>0</v>
      </c>
      <c r="H1492" s="263">
        <v>0</v>
      </c>
      <c r="I1492" s="264">
        <f>E1492*H1492</f>
        <v>0</v>
      </c>
      <c r="J1492" s="263"/>
      <c r="K1492" s="264">
        <f>E1492*J1492</f>
        <v>0</v>
      </c>
      <c r="O1492" s="256">
        <v>2</v>
      </c>
      <c r="AA1492" s="229">
        <v>3</v>
      </c>
      <c r="AB1492" s="229">
        <v>7</v>
      </c>
      <c r="AC1492" s="229">
        <v>28342462</v>
      </c>
      <c r="AZ1492" s="229">
        <v>2</v>
      </c>
      <c r="BA1492" s="229">
        <f>IF(AZ1492=1,G1492,0)</f>
        <v>0</v>
      </c>
      <c r="BB1492" s="229">
        <f>IF(AZ1492=2,G1492,0)</f>
        <v>0</v>
      </c>
      <c r="BC1492" s="229">
        <f>IF(AZ1492=3,G1492,0)</f>
        <v>0</v>
      </c>
      <c r="BD1492" s="229">
        <f>IF(AZ1492=4,G1492,0)</f>
        <v>0</v>
      </c>
      <c r="BE1492" s="229">
        <f>IF(AZ1492=5,G1492,0)</f>
        <v>0</v>
      </c>
      <c r="CA1492" s="256">
        <v>3</v>
      </c>
      <c r="CB1492" s="256">
        <v>7</v>
      </c>
    </row>
    <row r="1493" spans="1:15" ht="12.75">
      <c r="A1493" s="265"/>
      <c r="B1493" s="266"/>
      <c r="C1493" s="346"/>
      <c r="D1493" s="347"/>
      <c r="E1493" s="347"/>
      <c r="F1493" s="347"/>
      <c r="G1493" s="348"/>
      <c r="I1493" s="267"/>
      <c r="K1493" s="267"/>
      <c r="L1493" s="268"/>
      <c r="O1493" s="256">
        <v>3</v>
      </c>
    </row>
    <row r="1494" spans="1:15" ht="12.75">
      <c r="A1494" s="265"/>
      <c r="B1494" s="269"/>
      <c r="C1494" s="354" t="s">
        <v>1597</v>
      </c>
      <c r="D1494" s="355"/>
      <c r="E1494" s="270">
        <v>175.9155</v>
      </c>
      <c r="F1494" s="271"/>
      <c r="G1494" s="272"/>
      <c r="H1494" s="273"/>
      <c r="I1494" s="267"/>
      <c r="J1494" s="274"/>
      <c r="K1494" s="267"/>
      <c r="M1494" s="268" t="s">
        <v>1597</v>
      </c>
      <c r="O1494" s="256"/>
    </row>
    <row r="1495" spans="1:80" ht="12.75">
      <c r="A1495" s="257">
        <v>325</v>
      </c>
      <c r="B1495" s="258" t="s">
        <v>1598</v>
      </c>
      <c r="C1495" s="259" t="s">
        <v>1599</v>
      </c>
      <c r="D1495" s="260" t="s">
        <v>137</v>
      </c>
      <c r="E1495" s="261">
        <v>244.4505</v>
      </c>
      <c r="F1495" s="261">
        <v>0</v>
      </c>
      <c r="G1495" s="262">
        <f>E1495*F1495</f>
        <v>0</v>
      </c>
      <c r="H1495" s="263">
        <v>0.0122</v>
      </c>
      <c r="I1495" s="264">
        <f>E1495*H1495</f>
        <v>2.9822961</v>
      </c>
      <c r="J1495" s="263"/>
      <c r="K1495" s="264">
        <f>E1495*J1495</f>
        <v>0</v>
      </c>
      <c r="O1495" s="256">
        <v>2</v>
      </c>
      <c r="AA1495" s="229">
        <v>3</v>
      </c>
      <c r="AB1495" s="229">
        <v>7</v>
      </c>
      <c r="AC1495" s="229">
        <v>597813612</v>
      </c>
      <c r="AZ1495" s="229">
        <v>2</v>
      </c>
      <c r="BA1495" s="229">
        <f>IF(AZ1495=1,G1495,0)</f>
        <v>0</v>
      </c>
      <c r="BB1495" s="229">
        <f>IF(AZ1495=2,G1495,0)</f>
        <v>0</v>
      </c>
      <c r="BC1495" s="229">
        <f>IF(AZ1495=3,G1495,0)</f>
        <v>0</v>
      </c>
      <c r="BD1495" s="229">
        <f>IF(AZ1495=4,G1495,0)</f>
        <v>0</v>
      </c>
      <c r="BE1495" s="229">
        <f>IF(AZ1495=5,G1495,0)</f>
        <v>0</v>
      </c>
      <c r="CA1495" s="256">
        <v>3</v>
      </c>
      <c r="CB1495" s="256">
        <v>7</v>
      </c>
    </row>
    <row r="1496" spans="1:15" ht="12.75">
      <c r="A1496" s="265"/>
      <c r="B1496" s="269"/>
      <c r="C1496" s="354" t="s">
        <v>1600</v>
      </c>
      <c r="D1496" s="355"/>
      <c r="E1496" s="270">
        <v>244.4505</v>
      </c>
      <c r="F1496" s="271"/>
      <c r="G1496" s="272"/>
      <c r="H1496" s="273"/>
      <c r="I1496" s="267"/>
      <c r="J1496" s="274"/>
      <c r="K1496" s="267"/>
      <c r="M1496" s="268" t="s">
        <v>1600</v>
      </c>
      <c r="O1496" s="256"/>
    </row>
    <row r="1497" spans="1:80" ht="12.75">
      <c r="A1497" s="257">
        <v>326</v>
      </c>
      <c r="B1497" s="258" t="s">
        <v>1601</v>
      </c>
      <c r="C1497" s="259" t="s">
        <v>1602</v>
      </c>
      <c r="D1497" s="260" t="s">
        <v>12</v>
      </c>
      <c r="E1497" s="261"/>
      <c r="F1497" s="261">
        <v>0</v>
      </c>
      <c r="G1497" s="262">
        <f>E1497*F1497</f>
        <v>0</v>
      </c>
      <c r="H1497" s="263">
        <v>0</v>
      </c>
      <c r="I1497" s="264">
        <f>E1497*H1497</f>
        <v>0</v>
      </c>
      <c r="J1497" s="263"/>
      <c r="K1497" s="264">
        <f>E1497*J1497</f>
        <v>0</v>
      </c>
      <c r="O1497" s="256">
        <v>2</v>
      </c>
      <c r="AA1497" s="229">
        <v>7</v>
      </c>
      <c r="AB1497" s="229">
        <v>1002</v>
      </c>
      <c r="AC1497" s="229">
        <v>5</v>
      </c>
      <c r="AZ1497" s="229">
        <v>2</v>
      </c>
      <c r="BA1497" s="229">
        <f>IF(AZ1497=1,G1497,0)</f>
        <v>0</v>
      </c>
      <c r="BB1497" s="229">
        <f>IF(AZ1497=2,G1497,0)</f>
        <v>0</v>
      </c>
      <c r="BC1497" s="229">
        <f>IF(AZ1497=3,G1497,0)</f>
        <v>0</v>
      </c>
      <c r="BD1497" s="229">
        <f>IF(AZ1497=4,G1497,0)</f>
        <v>0</v>
      </c>
      <c r="BE1497" s="229">
        <f>IF(AZ1497=5,G1497,0)</f>
        <v>0</v>
      </c>
      <c r="CA1497" s="256">
        <v>7</v>
      </c>
      <c r="CB1497" s="256">
        <v>1002</v>
      </c>
    </row>
    <row r="1498" spans="1:57" ht="12.75">
      <c r="A1498" s="275"/>
      <c r="B1498" s="276" t="s">
        <v>101</v>
      </c>
      <c r="C1498" s="277" t="s">
        <v>1565</v>
      </c>
      <c r="D1498" s="278"/>
      <c r="E1498" s="279"/>
      <c r="F1498" s="280"/>
      <c r="G1498" s="281">
        <f>SUM(G1452:G1497)</f>
        <v>0</v>
      </c>
      <c r="H1498" s="282"/>
      <c r="I1498" s="283">
        <f>SUM(I1452:I1497)</f>
        <v>4.12869033</v>
      </c>
      <c r="J1498" s="282"/>
      <c r="K1498" s="283">
        <f>SUM(K1452:K1497)</f>
        <v>0</v>
      </c>
      <c r="O1498" s="256">
        <v>4</v>
      </c>
      <c r="BA1498" s="284">
        <f>SUM(BA1452:BA1497)</f>
        <v>0</v>
      </c>
      <c r="BB1498" s="284">
        <f>SUM(BB1452:BB1497)</f>
        <v>0</v>
      </c>
      <c r="BC1498" s="284">
        <f>SUM(BC1452:BC1497)</f>
        <v>0</v>
      </c>
      <c r="BD1498" s="284">
        <f>SUM(BD1452:BD1497)</f>
        <v>0</v>
      </c>
      <c r="BE1498" s="284">
        <f>SUM(BE1452:BE1497)</f>
        <v>0</v>
      </c>
    </row>
    <row r="1499" spans="1:15" ht="12.75">
      <c r="A1499" s="246" t="s">
        <v>97</v>
      </c>
      <c r="B1499" s="247" t="s">
        <v>1603</v>
      </c>
      <c r="C1499" s="248" t="s">
        <v>1604</v>
      </c>
      <c r="D1499" s="249"/>
      <c r="E1499" s="250"/>
      <c r="F1499" s="250"/>
      <c r="G1499" s="251"/>
      <c r="H1499" s="252"/>
      <c r="I1499" s="253"/>
      <c r="J1499" s="254"/>
      <c r="K1499" s="255"/>
      <c r="O1499" s="256">
        <v>1</v>
      </c>
    </row>
    <row r="1500" spans="1:80" ht="12.75">
      <c r="A1500" s="257">
        <v>327</v>
      </c>
      <c r="B1500" s="258" t="s">
        <v>1606</v>
      </c>
      <c r="C1500" s="259" t="s">
        <v>1607</v>
      </c>
      <c r="D1500" s="260" t="s">
        <v>137</v>
      </c>
      <c r="E1500" s="261">
        <v>49.4672</v>
      </c>
      <c r="F1500" s="261">
        <v>0</v>
      </c>
      <c r="G1500" s="262">
        <f>E1500*F1500</f>
        <v>0</v>
      </c>
      <c r="H1500" s="263">
        <v>0.00017</v>
      </c>
      <c r="I1500" s="264">
        <f>E1500*H1500</f>
        <v>0.008409424</v>
      </c>
      <c r="J1500" s="263">
        <v>0</v>
      </c>
      <c r="K1500" s="264">
        <f>E1500*J1500</f>
        <v>0</v>
      </c>
      <c r="O1500" s="256">
        <v>2</v>
      </c>
      <c r="AA1500" s="229">
        <v>1</v>
      </c>
      <c r="AB1500" s="229">
        <v>7</v>
      </c>
      <c r="AC1500" s="229">
        <v>7</v>
      </c>
      <c r="AZ1500" s="229">
        <v>2</v>
      </c>
      <c r="BA1500" s="229">
        <f>IF(AZ1500=1,G1500,0)</f>
        <v>0</v>
      </c>
      <c r="BB1500" s="229">
        <f>IF(AZ1500=2,G1500,0)</f>
        <v>0</v>
      </c>
      <c r="BC1500" s="229">
        <f>IF(AZ1500=3,G1500,0)</f>
        <v>0</v>
      </c>
      <c r="BD1500" s="229">
        <f>IF(AZ1500=4,G1500,0)</f>
        <v>0</v>
      </c>
      <c r="BE1500" s="229">
        <f>IF(AZ1500=5,G1500,0)</f>
        <v>0</v>
      </c>
      <c r="CA1500" s="256">
        <v>1</v>
      </c>
      <c r="CB1500" s="256">
        <v>7</v>
      </c>
    </row>
    <row r="1501" spans="1:15" ht="12.75">
      <c r="A1501" s="265"/>
      <c r="B1501" s="269"/>
      <c r="C1501" s="354" t="s">
        <v>1608</v>
      </c>
      <c r="D1501" s="355"/>
      <c r="E1501" s="270">
        <v>0</v>
      </c>
      <c r="F1501" s="271"/>
      <c r="G1501" s="272"/>
      <c r="H1501" s="273"/>
      <c r="I1501" s="267"/>
      <c r="J1501" s="274"/>
      <c r="K1501" s="267"/>
      <c r="M1501" s="268" t="s">
        <v>1608</v>
      </c>
      <c r="O1501" s="256"/>
    </row>
    <row r="1502" spans="1:15" ht="12.75">
      <c r="A1502" s="265"/>
      <c r="B1502" s="269"/>
      <c r="C1502" s="354" t="s">
        <v>206</v>
      </c>
      <c r="D1502" s="355"/>
      <c r="E1502" s="270">
        <v>0</v>
      </c>
      <c r="F1502" s="271"/>
      <c r="G1502" s="272"/>
      <c r="H1502" s="273"/>
      <c r="I1502" s="267"/>
      <c r="J1502" s="274"/>
      <c r="K1502" s="267"/>
      <c r="M1502" s="268" t="s">
        <v>206</v>
      </c>
      <c r="O1502" s="256"/>
    </row>
    <row r="1503" spans="1:15" ht="12.75">
      <c r="A1503" s="265"/>
      <c r="B1503" s="269"/>
      <c r="C1503" s="354" t="s">
        <v>1609</v>
      </c>
      <c r="D1503" s="355"/>
      <c r="E1503" s="270">
        <v>9.6096</v>
      </c>
      <c r="F1503" s="271"/>
      <c r="G1503" s="272"/>
      <c r="H1503" s="273"/>
      <c r="I1503" s="267"/>
      <c r="J1503" s="274"/>
      <c r="K1503" s="267"/>
      <c r="M1503" s="268" t="s">
        <v>1609</v>
      </c>
      <c r="O1503" s="256"/>
    </row>
    <row r="1504" spans="1:15" ht="12.75">
      <c r="A1504" s="265"/>
      <c r="B1504" s="269"/>
      <c r="C1504" s="354" t="s">
        <v>1610</v>
      </c>
      <c r="D1504" s="355"/>
      <c r="E1504" s="270">
        <v>4.4352</v>
      </c>
      <c r="F1504" s="271"/>
      <c r="G1504" s="272"/>
      <c r="H1504" s="273"/>
      <c r="I1504" s="267"/>
      <c r="J1504" s="274"/>
      <c r="K1504" s="267"/>
      <c r="M1504" s="268" t="s">
        <v>1610</v>
      </c>
      <c r="O1504" s="256"/>
    </row>
    <row r="1505" spans="1:15" ht="12.75">
      <c r="A1505" s="265"/>
      <c r="B1505" s="269"/>
      <c r="C1505" s="354" t="s">
        <v>1611</v>
      </c>
      <c r="D1505" s="355"/>
      <c r="E1505" s="270">
        <v>0</v>
      </c>
      <c r="F1505" s="271"/>
      <c r="G1505" s="272"/>
      <c r="H1505" s="273"/>
      <c r="I1505" s="267"/>
      <c r="J1505" s="274"/>
      <c r="K1505" s="267"/>
      <c r="M1505" s="268" t="s">
        <v>1611</v>
      </c>
      <c r="O1505" s="256"/>
    </row>
    <row r="1506" spans="1:15" ht="12.75">
      <c r="A1506" s="265"/>
      <c r="B1506" s="269"/>
      <c r="C1506" s="354" t="s">
        <v>258</v>
      </c>
      <c r="D1506" s="355"/>
      <c r="E1506" s="270">
        <v>0</v>
      </c>
      <c r="F1506" s="271"/>
      <c r="G1506" s="272"/>
      <c r="H1506" s="273"/>
      <c r="I1506" s="267"/>
      <c r="J1506" s="274"/>
      <c r="K1506" s="267"/>
      <c r="M1506" s="268" t="s">
        <v>258</v>
      </c>
      <c r="O1506" s="256"/>
    </row>
    <row r="1507" spans="1:15" ht="12.75">
      <c r="A1507" s="265"/>
      <c r="B1507" s="269"/>
      <c r="C1507" s="354" t="s">
        <v>1612</v>
      </c>
      <c r="D1507" s="355"/>
      <c r="E1507" s="270">
        <v>7.752</v>
      </c>
      <c r="F1507" s="271"/>
      <c r="G1507" s="272"/>
      <c r="H1507" s="273"/>
      <c r="I1507" s="267"/>
      <c r="J1507" s="274"/>
      <c r="K1507" s="267"/>
      <c r="M1507" s="268" t="s">
        <v>1612</v>
      </c>
      <c r="O1507" s="256"/>
    </row>
    <row r="1508" spans="1:15" ht="12.75">
      <c r="A1508" s="265"/>
      <c r="B1508" s="269"/>
      <c r="C1508" s="354" t="s">
        <v>1613</v>
      </c>
      <c r="D1508" s="355"/>
      <c r="E1508" s="270">
        <v>12.54</v>
      </c>
      <c r="F1508" s="271"/>
      <c r="G1508" s="272"/>
      <c r="H1508" s="273"/>
      <c r="I1508" s="267"/>
      <c r="J1508" s="274"/>
      <c r="K1508" s="267"/>
      <c r="M1508" s="268" t="s">
        <v>1613</v>
      </c>
      <c r="O1508" s="256"/>
    </row>
    <row r="1509" spans="1:15" ht="12.75">
      <c r="A1509" s="265"/>
      <c r="B1509" s="269"/>
      <c r="C1509" s="354" t="s">
        <v>1614</v>
      </c>
      <c r="D1509" s="355"/>
      <c r="E1509" s="270">
        <v>0</v>
      </c>
      <c r="F1509" s="271"/>
      <c r="G1509" s="272"/>
      <c r="H1509" s="273"/>
      <c r="I1509" s="267"/>
      <c r="J1509" s="274"/>
      <c r="K1509" s="267"/>
      <c r="M1509" s="268" t="s">
        <v>1614</v>
      </c>
      <c r="O1509" s="256"/>
    </row>
    <row r="1510" spans="1:15" ht="12.75">
      <c r="A1510" s="265"/>
      <c r="B1510" s="269"/>
      <c r="C1510" s="354" t="s">
        <v>206</v>
      </c>
      <c r="D1510" s="355"/>
      <c r="E1510" s="270">
        <v>0</v>
      </c>
      <c r="F1510" s="271"/>
      <c r="G1510" s="272"/>
      <c r="H1510" s="273"/>
      <c r="I1510" s="267"/>
      <c r="J1510" s="274"/>
      <c r="K1510" s="267"/>
      <c r="M1510" s="268" t="s">
        <v>206</v>
      </c>
      <c r="O1510" s="256"/>
    </row>
    <row r="1511" spans="1:15" ht="12.75">
      <c r="A1511" s="265"/>
      <c r="B1511" s="269"/>
      <c r="C1511" s="354" t="s">
        <v>1615</v>
      </c>
      <c r="D1511" s="355"/>
      <c r="E1511" s="270">
        <v>9.8536</v>
      </c>
      <c r="F1511" s="271"/>
      <c r="G1511" s="272"/>
      <c r="H1511" s="273"/>
      <c r="I1511" s="267"/>
      <c r="J1511" s="274"/>
      <c r="K1511" s="267"/>
      <c r="M1511" s="268" t="s">
        <v>1615</v>
      </c>
      <c r="O1511" s="256"/>
    </row>
    <row r="1512" spans="1:15" ht="12.75">
      <c r="A1512" s="265"/>
      <c r="B1512" s="269"/>
      <c r="C1512" s="354" t="s">
        <v>1616</v>
      </c>
      <c r="D1512" s="355"/>
      <c r="E1512" s="270">
        <v>0</v>
      </c>
      <c r="F1512" s="271"/>
      <c r="G1512" s="272"/>
      <c r="H1512" s="273"/>
      <c r="I1512" s="267"/>
      <c r="J1512" s="274"/>
      <c r="K1512" s="267"/>
      <c r="M1512" s="268" t="s">
        <v>1616</v>
      </c>
      <c r="O1512" s="256"/>
    </row>
    <row r="1513" spans="1:15" ht="12.75">
      <c r="A1513" s="265"/>
      <c r="B1513" s="269"/>
      <c r="C1513" s="354" t="s">
        <v>157</v>
      </c>
      <c r="D1513" s="355"/>
      <c r="E1513" s="270">
        <v>0</v>
      </c>
      <c r="F1513" s="271"/>
      <c r="G1513" s="272"/>
      <c r="H1513" s="273"/>
      <c r="I1513" s="267"/>
      <c r="J1513" s="274"/>
      <c r="K1513" s="267"/>
      <c r="M1513" s="268" t="s">
        <v>157</v>
      </c>
      <c r="O1513" s="256"/>
    </row>
    <row r="1514" spans="1:15" ht="12.75">
      <c r="A1514" s="265"/>
      <c r="B1514" s="269"/>
      <c r="C1514" s="354" t="s">
        <v>1617</v>
      </c>
      <c r="D1514" s="355"/>
      <c r="E1514" s="270">
        <v>1.4144</v>
      </c>
      <c r="F1514" s="271"/>
      <c r="G1514" s="272"/>
      <c r="H1514" s="273"/>
      <c r="I1514" s="267"/>
      <c r="J1514" s="274"/>
      <c r="K1514" s="267"/>
      <c r="M1514" s="268" t="s">
        <v>1617</v>
      </c>
      <c r="O1514" s="256"/>
    </row>
    <row r="1515" spans="1:15" ht="12.75">
      <c r="A1515" s="265"/>
      <c r="B1515" s="269"/>
      <c r="C1515" s="354" t="s">
        <v>200</v>
      </c>
      <c r="D1515" s="355"/>
      <c r="E1515" s="270">
        <v>0</v>
      </c>
      <c r="F1515" s="271"/>
      <c r="G1515" s="272"/>
      <c r="H1515" s="273"/>
      <c r="I1515" s="267"/>
      <c r="J1515" s="274"/>
      <c r="K1515" s="267"/>
      <c r="M1515" s="268" t="s">
        <v>200</v>
      </c>
      <c r="O1515" s="256"/>
    </row>
    <row r="1516" spans="1:15" ht="12.75">
      <c r="A1516" s="265"/>
      <c r="B1516" s="269"/>
      <c r="C1516" s="354" t="s">
        <v>1618</v>
      </c>
      <c r="D1516" s="355"/>
      <c r="E1516" s="270">
        <v>3.8624</v>
      </c>
      <c r="F1516" s="271"/>
      <c r="G1516" s="272"/>
      <c r="H1516" s="273"/>
      <c r="I1516" s="267"/>
      <c r="J1516" s="274"/>
      <c r="K1516" s="267"/>
      <c r="M1516" s="268" t="s">
        <v>1618</v>
      </c>
      <c r="O1516" s="256"/>
    </row>
    <row r="1517" spans="1:80" ht="12.75">
      <c r="A1517" s="257">
        <v>328</v>
      </c>
      <c r="B1517" s="258" t="s">
        <v>1619</v>
      </c>
      <c r="C1517" s="259" t="s">
        <v>1620</v>
      </c>
      <c r="D1517" s="260" t="s">
        <v>137</v>
      </c>
      <c r="E1517" s="261">
        <v>5.583</v>
      </c>
      <c r="F1517" s="261">
        <v>0</v>
      </c>
      <c r="G1517" s="262">
        <f>E1517*F1517</f>
        <v>0</v>
      </c>
      <c r="H1517" s="263">
        <v>0.00024</v>
      </c>
      <c r="I1517" s="264">
        <f>E1517*H1517</f>
        <v>0.00133992</v>
      </c>
      <c r="J1517" s="263">
        <v>0</v>
      </c>
      <c r="K1517" s="264">
        <f>E1517*J1517</f>
        <v>0</v>
      </c>
      <c r="O1517" s="256">
        <v>2</v>
      </c>
      <c r="AA1517" s="229">
        <v>1</v>
      </c>
      <c r="AB1517" s="229">
        <v>7</v>
      </c>
      <c r="AC1517" s="229">
        <v>7</v>
      </c>
      <c r="AZ1517" s="229">
        <v>2</v>
      </c>
      <c r="BA1517" s="229">
        <f>IF(AZ1517=1,G1517,0)</f>
        <v>0</v>
      </c>
      <c r="BB1517" s="229">
        <f>IF(AZ1517=2,G1517,0)</f>
        <v>0</v>
      </c>
      <c r="BC1517" s="229">
        <f>IF(AZ1517=3,G1517,0)</f>
        <v>0</v>
      </c>
      <c r="BD1517" s="229">
        <f>IF(AZ1517=4,G1517,0)</f>
        <v>0</v>
      </c>
      <c r="BE1517" s="229">
        <f>IF(AZ1517=5,G1517,0)</f>
        <v>0</v>
      </c>
      <c r="CA1517" s="256">
        <v>1</v>
      </c>
      <c r="CB1517" s="256">
        <v>7</v>
      </c>
    </row>
    <row r="1518" spans="1:15" ht="12.75">
      <c r="A1518" s="265"/>
      <c r="B1518" s="269"/>
      <c r="C1518" s="354" t="s">
        <v>1621</v>
      </c>
      <c r="D1518" s="355"/>
      <c r="E1518" s="270">
        <v>0</v>
      </c>
      <c r="F1518" s="271"/>
      <c r="G1518" s="272"/>
      <c r="H1518" s="273"/>
      <c r="I1518" s="267"/>
      <c r="J1518" s="274"/>
      <c r="K1518" s="267"/>
      <c r="M1518" s="268" t="s">
        <v>1621</v>
      </c>
      <c r="O1518" s="256"/>
    </row>
    <row r="1519" spans="1:15" ht="12.75">
      <c r="A1519" s="265"/>
      <c r="B1519" s="269"/>
      <c r="C1519" s="354" t="s">
        <v>1622</v>
      </c>
      <c r="D1519" s="355"/>
      <c r="E1519" s="270">
        <v>4.872</v>
      </c>
      <c r="F1519" s="271"/>
      <c r="G1519" s="272"/>
      <c r="H1519" s="273"/>
      <c r="I1519" s="267"/>
      <c r="J1519" s="274"/>
      <c r="K1519" s="267"/>
      <c r="M1519" s="268" t="s">
        <v>1622</v>
      </c>
      <c r="O1519" s="256"/>
    </row>
    <row r="1520" spans="1:15" ht="12.75">
      <c r="A1520" s="265"/>
      <c r="B1520" s="269"/>
      <c r="C1520" s="354" t="s">
        <v>1623</v>
      </c>
      <c r="D1520" s="355"/>
      <c r="E1520" s="270">
        <v>0.711</v>
      </c>
      <c r="F1520" s="271"/>
      <c r="G1520" s="272"/>
      <c r="H1520" s="273"/>
      <c r="I1520" s="267"/>
      <c r="J1520" s="274"/>
      <c r="K1520" s="267"/>
      <c r="M1520" s="268" t="s">
        <v>1623</v>
      </c>
      <c r="O1520" s="256"/>
    </row>
    <row r="1521" spans="1:80" ht="12.75">
      <c r="A1521" s="257">
        <v>329</v>
      </c>
      <c r="B1521" s="258" t="s">
        <v>1624</v>
      </c>
      <c r="C1521" s="259" t="s">
        <v>1625</v>
      </c>
      <c r="D1521" s="260" t="s">
        <v>137</v>
      </c>
      <c r="E1521" s="261">
        <v>41</v>
      </c>
      <c r="F1521" s="261">
        <v>0</v>
      </c>
      <c r="G1521" s="262">
        <f>E1521*F1521</f>
        <v>0</v>
      </c>
      <c r="H1521" s="263">
        <v>0.00025</v>
      </c>
      <c r="I1521" s="264">
        <f>E1521*H1521</f>
        <v>0.01025</v>
      </c>
      <c r="J1521" s="263">
        <v>0</v>
      </c>
      <c r="K1521" s="264">
        <f>E1521*J1521</f>
        <v>0</v>
      </c>
      <c r="O1521" s="256">
        <v>2</v>
      </c>
      <c r="AA1521" s="229">
        <v>1</v>
      </c>
      <c r="AB1521" s="229">
        <v>7</v>
      </c>
      <c r="AC1521" s="229">
        <v>7</v>
      </c>
      <c r="AZ1521" s="229">
        <v>2</v>
      </c>
      <c r="BA1521" s="229">
        <f>IF(AZ1521=1,G1521,0)</f>
        <v>0</v>
      </c>
      <c r="BB1521" s="229">
        <f>IF(AZ1521=2,G1521,0)</f>
        <v>0</v>
      </c>
      <c r="BC1521" s="229">
        <f>IF(AZ1521=3,G1521,0)</f>
        <v>0</v>
      </c>
      <c r="BD1521" s="229">
        <f>IF(AZ1521=4,G1521,0)</f>
        <v>0</v>
      </c>
      <c r="BE1521" s="229">
        <f>IF(AZ1521=5,G1521,0)</f>
        <v>0</v>
      </c>
      <c r="CA1521" s="256">
        <v>1</v>
      </c>
      <c r="CB1521" s="256">
        <v>7</v>
      </c>
    </row>
    <row r="1522" spans="1:15" ht="12.75">
      <c r="A1522" s="265"/>
      <c r="B1522" s="269"/>
      <c r="C1522" s="354" t="s">
        <v>1626</v>
      </c>
      <c r="D1522" s="355"/>
      <c r="E1522" s="270">
        <v>41</v>
      </c>
      <c r="F1522" s="271"/>
      <c r="G1522" s="272"/>
      <c r="H1522" s="273"/>
      <c r="I1522" s="267"/>
      <c r="J1522" s="274"/>
      <c r="K1522" s="267"/>
      <c r="M1522" s="268" t="s">
        <v>1626</v>
      </c>
      <c r="O1522" s="256"/>
    </row>
    <row r="1523" spans="1:80" ht="12.75">
      <c r="A1523" s="257">
        <v>330</v>
      </c>
      <c r="B1523" s="258" t="s">
        <v>1627</v>
      </c>
      <c r="C1523" s="259" t="s">
        <v>1628</v>
      </c>
      <c r="D1523" s="260" t="s">
        <v>137</v>
      </c>
      <c r="E1523" s="261">
        <v>62.945</v>
      </c>
      <c r="F1523" s="261">
        <v>0</v>
      </c>
      <c r="G1523" s="262">
        <f>E1523*F1523</f>
        <v>0</v>
      </c>
      <c r="H1523" s="263">
        <v>0.00031</v>
      </c>
      <c r="I1523" s="264">
        <f>E1523*H1523</f>
        <v>0.01951295</v>
      </c>
      <c r="J1523" s="263">
        <v>0</v>
      </c>
      <c r="K1523" s="264">
        <f>E1523*J1523</f>
        <v>0</v>
      </c>
      <c r="O1523" s="256">
        <v>2</v>
      </c>
      <c r="AA1523" s="229">
        <v>1</v>
      </c>
      <c r="AB1523" s="229">
        <v>7</v>
      </c>
      <c r="AC1523" s="229">
        <v>7</v>
      </c>
      <c r="AZ1523" s="229">
        <v>2</v>
      </c>
      <c r="BA1523" s="229">
        <f>IF(AZ1523=1,G1523,0)</f>
        <v>0</v>
      </c>
      <c r="BB1523" s="229">
        <f>IF(AZ1523=2,G1523,0)</f>
        <v>0</v>
      </c>
      <c r="BC1523" s="229">
        <f>IF(AZ1523=3,G1523,0)</f>
        <v>0</v>
      </c>
      <c r="BD1523" s="229">
        <f>IF(AZ1523=4,G1523,0)</f>
        <v>0</v>
      </c>
      <c r="BE1523" s="229">
        <f>IF(AZ1523=5,G1523,0)</f>
        <v>0</v>
      </c>
      <c r="CA1523" s="256">
        <v>1</v>
      </c>
      <c r="CB1523" s="256">
        <v>7</v>
      </c>
    </row>
    <row r="1524" spans="1:15" ht="12.75">
      <c r="A1524" s="265"/>
      <c r="B1524" s="269"/>
      <c r="C1524" s="354" t="s">
        <v>1629</v>
      </c>
      <c r="D1524" s="355"/>
      <c r="E1524" s="270">
        <v>0</v>
      </c>
      <c r="F1524" s="271"/>
      <c r="G1524" s="272"/>
      <c r="H1524" s="273"/>
      <c r="I1524" s="267"/>
      <c r="J1524" s="274"/>
      <c r="K1524" s="267"/>
      <c r="M1524" s="268" t="s">
        <v>1629</v>
      </c>
      <c r="O1524" s="256"/>
    </row>
    <row r="1525" spans="1:15" ht="12.75">
      <c r="A1525" s="265"/>
      <c r="B1525" s="269"/>
      <c r="C1525" s="354" t="s">
        <v>1630</v>
      </c>
      <c r="D1525" s="355"/>
      <c r="E1525" s="270">
        <v>8.96</v>
      </c>
      <c r="F1525" s="271"/>
      <c r="G1525" s="272"/>
      <c r="H1525" s="273"/>
      <c r="I1525" s="267"/>
      <c r="J1525" s="274"/>
      <c r="K1525" s="267"/>
      <c r="M1525" s="268" t="s">
        <v>1630</v>
      </c>
      <c r="O1525" s="256"/>
    </row>
    <row r="1526" spans="1:15" ht="12.75">
      <c r="A1526" s="265"/>
      <c r="B1526" s="269"/>
      <c r="C1526" s="354" t="s">
        <v>1631</v>
      </c>
      <c r="D1526" s="355"/>
      <c r="E1526" s="270">
        <v>9.83</v>
      </c>
      <c r="F1526" s="271"/>
      <c r="G1526" s="272"/>
      <c r="H1526" s="273"/>
      <c r="I1526" s="267"/>
      <c r="J1526" s="274"/>
      <c r="K1526" s="267"/>
      <c r="M1526" s="268" t="s">
        <v>1631</v>
      </c>
      <c r="O1526" s="256"/>
    </row>
    <row r="1527" spans="1:15" ht="12.75">
      <c r="A1527" s="265"/>
      <c r="B1527" s="269"/>
      <c r="C1527" s="354" t="s">
        <v>1632</v>
      </c>
      <c r="D1527" s="355"/>
      <c r="E1527" s="270">
        <v>21.4</v>
      </c>
      <c r="F1527" s="271"/>
      <c r="G1527" s="272"/>
      <c r="H1527" s="273"/>
      <c r="I1527" s="267"/>
      <c r="J1527" s="274"/>
      <c r="K1527" s="267"/>
      <c r="M1527" s="268" t="s">
        <v>1632</v>
      </c>
      <c r="O1527" s="256"/>
    </row>
    <row r="1528" spans="1:15" ht="12.75">
      <c r="A1528" s="265"/>
      <c r="B1528" s="269"/>
      <c r="C1528" s="354" t="s">
        <v>1633</v>
      </c>
      <c r="D1528" s="355"/>
      <c r="E1528" s="270">
        <v>8.395</v>
      </c>
      <c r="F1528" s="271"/>
      <c r="G1528" s="272"/>
      <c r="H1528" s="273"/>
      <c r="I1528" s="267"/>
      <c r="J1528" s="274"/>
      <c r="K1528" s="267"/>
      <c r="M1528" s="268" t="s">
        <v>1633</v>
      </c>
      <c r="O1528" s="256"/>
    </row>
    <row r="1529" spans="1:15" ht="12.75">
      <c r="A1529" s="265"/>
      <c r="B1529" s="269"/>
      <c r="C1529" s="354" t="s">
        <v>1634</v>
      </c>
      <c r="D1529" s="355"/>
      <c r="E1529" s="270">
        <v>8.575</v>
      </c>
      <c r="F1529" s="271"/>
      <c r="G1529" s="272"/>
      <c r="H1529" s="273"/>
      <c r="I1529" s="267"/>
      <c r="J1529" s="274"/>
      <c r="K1529" s="267"/>
      <c r="M1529" s="268" t="s">
        <v>1634</v>
      </c>
      <c r="O1529" s="256"/>
    </row>
    <row r="1530" spans="1:15" ht="12.75">
      <c r="A1530" s="265"/>
      <c r="B1530" s="269"/>
      <c r="C1530" s="354" t="s">
        <v>1635</v>
      </c>
      <c r="D1530" s="355"/>
      <c r="E1530" s="270">
        <v>5.785</v>
      </c>
      <c r="F1530" s="271"/>
      <c r="G1530" s="272"/>
      <c r="H1530" s="273"/>
      <c r="I1530" s="267"/>
      <c r="J1530" s="274"/>
      <c r="K1530" s="267"/>
      <c r="M1530" s="268" t="s">
        <v>1635</v>
      </c>
      <c r="O1530" s="256"/>
    </row>
    <row r="1531" spans="1:80" ht="12.75">
      <c r="A1531" s="257">
        <v>331</v>
      </c>
      <c r="B1531" s="258" t="s">
        <v>1636</v>
      </c>
      <c r="C1531" s="259" t="s">
        <v>1637</v>
      </c>
      <c r="D1531" s="260" t="s">
        <v>137</v>
      </c>
      <c r="E1531" s="261">
        <v>62.945</v>
      </c>
      <c r="F1531" s="261">
        <v>0</v>
      </c>
      <c r="G1531" s="262">
        <f>E1531*F1531</f>
        <v>0</v>
      </c>
      <c r="H1531" s="263">
        <v>0.0006</v>
      </c>
      <c r="I1531" s="264">
        <f>E1531*H1531</f>
        <v>0.037766999999999995</v>
      </c>
      <c r="J1531" s="263">
        <v>0</v>
      </c>
      <c r="K1531" s="264">
        <f>E1531*J1531</f>
        <v>0</v>
      </c>
      <c r="O1531" s="256">
        <v>2</v>
      </c>
      <c r="AA1531" s="229">
        <v>1</v>
      </c>
      <c r="AB1531" s="229">
        <v>7</v>
      </c>
      <c r="AC1531" s="229">
        <v>7</v>
      </c>
      <c r="AZ1531" s="229">
        <v>2</v>
      </c>
      <c r="BA1531" s="229">
        <f>IF(AZ1531=1,G1531,0)</f>
        <v>0</v>
      </c>
      <c r="BB1531" s="229">
        <f>IF(AZ1531=2,G1531,0)</f>
        <v>0</v>
      </c>
      <c r="BC1531" s="229">
        <f>IF(AZ1531=3,G1531,0)</f>
        <v>0</v>
      </c>
      <c r="BD1531" s="229">
        <f>IF(AZ1531=4,G1531,0)</f>
        <v>0</v>
      </c>
      <c r="BE1531" s="229">
        <f>IF(AZ1531=5,G1531,0)</f>
        <v>0</v>
      </c>
      <c r="CA1531" s="256">
        <v>1</v>
      </c>
      <c r="CB1531" s="256">
        <v>7</v>
      </c>
    </row>
    <row r="1532" spans="1:15" ht="12.75">
      <c r="A1532" s="265"/>
      <c r="B1532" s="269"/>
      <c r="C1532" s="354" t="s">
        <v>1629</v>
      </c>
      <c r="D1532" s="355"/>
      <c r="E1532" s="270">
        <v>0</v>
      </c>
      <c r="F1532" s="271"/>
      <c r="G1532" s="272"/>
      <c r="H1532" s="273"/>
      <c r="I1532" s="267"/>
      <c r="J1532" s="274"/>
      <c r="K1532" s="267"/>
      <c r="M1532" s="268" t="s">
        <v>1629</v>
      </c>
      <c r="O1532" s="256"/>
    </row>
    <row r="1533" spans="1:15" ht="12.75">
      <c r="A1533" s="265"/>
      <c r="B1533" s="269"/>
      <c r="C1533" s="354" t="s">
        <v>1630</v>
      </c>
      <c r="D1533" s="355"/>
      <c r="E1533" s="270">
        <v>8.96</v>
      </c>
      <c r="F1533" s="271"/>
      <c r="G1533" s="272"/>
      <c r="H1533" s="273"/>
      <c r="I1533" s="267"/>
      <c r="J1533" s="274"/>
      <c r="K1533" s="267"/>
      <c r="M1533" s="268" t="s">
        <v>1630</v>
      </c>
      <c r="O1533" s="256"/>
    </row>
    <row r="1534" spans="1:15" ht="12.75">
      <c r="A1534" s="265"/>
      <c r="B1534" s="269"/>
      <c r="C1534" s="354" t="s">
        <v>1631</v>
      </c>
      <c r="D1534" s="355"/>
      <c r="E1534" s="270">
        <v>9.83</v>
      </c>
      <c r="F1534" s="271"/>
      <c r="G1534" s="272"/>
      <c r="H1534" s="273"/>
      <c r="I1534" s="267"/>
      <c r="J1534" s="274"/>
      <c r="K1534" s="267"/>
      <c r="M1534" s="268" t="s">
        <v>1631</v>
      </c>
      <c r="O1534" s="256"/>
    </row>
    <row r="1535" spans="1:15" ht="12.75">
      <c r="A1535" s="265"/>
      <c r="B1535" s="269"/>
      <c r="C1535" s="354" t="s">
        <v>1632</v>
      </c>
      <c r="D1535" s="355"/>
      <c r="E1535" s="270">
        <v>21.4</v>
      </c>
      <c r="F1535" s="271"/>
      <c r="G1535" s="272"/>
      <c r="H1535" s="273"/>
      <c r="I1535" s="267"/>
      <c r="J1535" s="274"/>
      <c r="K1535" s="267"/>
      <c r="M1535" s="268" t="s">
        <v>1632</v>
      </c>
      <c r="O1535" s="256"/>
    </row>
    <row r="1536" spans="1:15" ht="12.75">
      <c r="A1536" s="265"/>
      <c r="B1536" s="269"/>
      <c r="C1536" s="354" t="s">
        <v>1633</v>
      </c>
      <c r="D1536" s="355"/>
      <c r="E1536" s="270">
        <v>8.395</v>
      </c>
      <c r="F1536" s="271"/>
      <c r="G1536" s="272"/>
      <c r="H1536" s="273"/>
      <c r="I1536" s="267"/>
      <c r="J1536" s="274"/>
      <c r="K1536" s="267"/>
      <c r="M1536" s="268" t="s">
        <v>1633</v>
      </c>
      <c r="O1536" s="256"/>
    </row>
    <row r="1537" spans="1:15" ht="12.75">
      <c r="A1537" s="265"/>
      <c r="B1537" s="269"/>
      <c r="C1537" s="354" t="s">
        <v>1634</v>
      </c>
      <c r="D1537" s="355"/>
      <c r="E1537" s="270">
        <v>8.575</v>
      </c>
      <c r="F1537" s="271"/>
      <c r="G1537" s="272"/>
      <c r="H1537" s="273"/>
      <c r="I1537" s="267"/>
      <c r="J1537" s="274"/>
      <c r="K1537" s="267"/>
      <c r="M1537" s="268" t="s">
        <v>1634</v>
      </c>
      <c r="O1537" s="256"/>
    </row>
    <row r="1538" spans="1:15" ht="12.75">
      <c r="A1538" s="265"/>
      <c r="B1538" s="269"/>
      <c r="C1538" s="354" t="s">
        <v>1635</v>
      </c>
      <c r="D1538" s="355"/>
      <c r="E1538" s="270">
        <v>5.785</v>
      </c>
      <c r="F1538" s="271"/>
      <c r="G1538" s="272"/>
      <c r="H1538" s="273"/>
      <c r="I1538" s="267"/>
      <c r="J1538" s="274"/>
      <c r="K1538" s="267"/>
      <c r="M1538" s="268" t="s">
        <v>1635</v>
      </c>
      <c r="O1538" s="256"/>
    </row>
    <row r="1539" spans="1:57" ht="12.75">
      <c r="A1539" s="275"/>
      <c r="B1539" s="276" t="s">
        <v>101</v>
      </c>
      <c r="C1539" s="277" t="s">
        <v>1605</v>
      </c>
      <c r="D1539" s="278"/>
      <c r="E1539" s="279"/>
      <c r="F1539" s="280"/>
      <c r="G1539" s="281">
        <f>SUM(G1499:G1538)</f>
        <v>0</v>
      </c>
      <c r="H1539" s="282"/>
      <c r="I1539" s="283">
        <f>SUM(I1499:I1538)</f>
        <v>0.077279294</v>
      </c>
      <c r="J1539" s="282"/>
      <c r="K1539" s="283">
        <f>SUM(K1499:K1538)</f>
        <v>0</v>
      </c>
      <c r="O1539" s="256">
        <v>4</v>
      </c>
      <c r="BA1539" s="284">
        <f>SUM(BA1499:BA1538)</f>
        <v>0</v>
      </c>
      <c r="BB1539" s="284">
        <f>SUM(BB1499:BB1538)</f>
        <v>0</v>
      </c>
      <c r="BC1539" s="284">
        <f>SUM(BC1499:BC1538)</f>
        <v>0</v>
      </c>
      <c r="BD1539" s="284">
        <f>SUM(BD1499:BD1538)</f>
        <v>0</v>
      </c>
      <c r="BE1539" s="284">
        <f>SUM(BE1499:BE1538)</f>
        <v>0</v>
      </c>
    </row>
    <row r="1540" spans="1:15" ht="12.75">
      <c r="A1540" s="246" t="s">
        <v>97</v>
      </c>
      <c r="B1540" s="247" t="s">
        <v>1638</v>
      </c>
      <c r="C1540" s="248" t="s">
        <v>1639</v>
      </c>
      <c r="D1540" s="249"/>
      <c r="E1540" s="250"/>
      <c r="F1540" s="250"/>
      <c r="G1540" s="251"/>
      <c r="H1540" s="252"/>
      <c r="I1540" s="253"/>
      <c r="J1540" s="254"/>
      <c r="K1540" s="255"/>
      <c r="O1540" s="256">
        <v>1</v>
      </c>
    </row>
    <row r="1541" spans="1:80" ht="12.75">
      <c r="A1541" s="257">
        <v>332</v>
      </c>
      <c r="B1541" s="258" t="s">
        <v>1641</v>
      </c>
      <c r="C1541" s="259" t="s">
        <v>1642</v>
      </c>
      <c r="D1541" s="260" t="s">
        <v>137</v>
      </c>
      <c r="E1541" s="261">
        <v>247.37</v>
      </c>
      <c r="F1541" s="261">
        <v>0</v>
      </c>
      <c r="G1541" s="262">
        <f>E1541*F1541</f>
        <v>0</v>
      </c>
      <c r="H1541" s="263">
        <v>0.0001</v>
      </c>
      <c r="I1541" s="264">
        <f>E1541*H1541</f>
        <v>0.024737000000000002</v>
      </c>
      <c r="J1541" s="263">
        <v>0</v>
      </c>
      <c r="K1541" s="264">
        <f>E1541*J1541</f>
        <v>0</v>
      </c>
      <c r="O1541" s="256">
        <v>2</v>
      </c>
      <c r="AA1541" s="229">
        <v>1</v>
      </c>
      <c r="AB1541" s="229">
        <v>7</v>
      </c>
      <c r="AC1541" s="229">
        <v>7</v>
      </c>
      <c r="AZ1541" s="229">
        <v>2</v>
      </c>
      <c r="BA1541" s="229">
        <f>IF(AZ1541=1,G1541,0)</f>
        <v>0</v>
      </c>
      <c r="BB1541" s="229">
        <f>IF(AZ1541=2,G1541,0)</f>
        <v>0</v>
      </c>
      <c r="BC1541" s="229">
        <f>IF(AZ1541=3,G1541,0)</f>
        <v>0</v>
      </c>
      <c r="BD1541" s="229">
        <f>IF(AZ1541=4,G1541,0)</f>
        <v>0</v>
      </c>
      <c r="BE1541" s="229">
        <f>IF(AZ1541=5,G1541,0)</f>
        <v>0</v>
      </c>
      <c r="CA1541" s="256">
        <v>1</v>
      </c>
      <c r="CB1541" s="256">
        <v>7</v>
      </c>
    </row>
    <row r="1542" spans="1:80" ht="12.75">
      <c r="A1542" s="257">
        <v>333</v>
      </c>
      <c r="B1542" s="258" t="s">
        <v>1643</v>
      </c>
      <c r="C1542" s="259" t="s">
        <v>1644</v>
      </c>
      <c r="D1542" s="260" t="s">
        <v>137</v>
      </c>
      <c r="E1542" s="261">
        <v>247.37</v>
      </c>
      <c r="F1542" s="261">
        <v>0</v>
      </c>
      <c r="G1542" s="262">
        <f>E1542*F1542</f>
        <v>0</v>
      </c>
      <c r="H1542" s="263">
        <v>0.00028</v>
      </c>
      <c r="I1542" s="264">
        <f>E1542*H1542</f>
        <v>0.0692636</v>
      </c>
      <c r="J1542" s="263">
        <v>0</v>
      </c>
      <c r="K1542" s="264">
        <f>E1542*J1542</f>
        <v>0</v>
      </c>
      <c r="O1542" s="256">
        <v>2</v>
      </c>
      <c r="AA1542" s="229">
        <v>1</v>
      </c>
      <c r="AB1542" s="229">
        <v>7</v>
      </c>
      <c r="AC1542" s="229">
        <v>7</v>
      </c>
      <c r="AZ1542" s="229">
        <v>2</v>
      </c>
      <c r="BA1542" s="229">
        <f>IF(AZ1542=1,G1542,0)</f>
        <v>0</v>
      </c>
      <c r="BB1542" s="229">
        <f>IF(AZ1542=2,G1542,0)</f>
        <v>0</v>
      </c>
      <c r="BC1542" s="229">
        <f>IF(AZ1542=3,G1542,0)</f>
        <v>0</v>
      </c>
      <c r="BD1542" s="229">
        <f>IF(AZ1542=4,G1542,0)</f>
        <v>0</v>
      </c>
      <c r="BE1542" s="229">
        <f>IF(AZ1542=5,G1542,0)</f>
        <v>0</v>
      </c>
      <c r="CA1542" s="256">
        <v>1</v>
      </c>
      <c r="CB1542" s="256">
        <v>7</v>
      </c>
    </row>
    <row r="1543" spans="1:15" ht="12.75">
      <c r="A1543" s="265"/>
      <c r="B1543" s="269"/>
      <c r="C1543" s="354" t="s">
        <v>1645</v>
      </c>
      <c r="D1543" s="355"/>
      <c r="E1543" s="270">
        <v>247.37</v>
      </c>
      <c r="F1543" s="271"/>
      <c r="G1543" s="272"/>
      <c r="H1543" s="273"/>
      <c r="I1543" s="267"/>
      <c r="J1543" s="274"/>
      <c r="K1543" s="267"/>
      <c r="M1543" s="268" t="s">
        <v>1645</v>
      </c>
      <c r="O1543" s="256"/>
    </row>
    <row r="1544" spans="1:80" ht="12.75">
      <c r="A1544" s="257">
        <v>334</v>
      </c>
      <c r="B1544" s="258" t="s">
        <v>1646</v>
      </c>
      <c r="C1544" s="259" t="s">
        <v>1647</v>
      </c>
      <c r="D1544" s="260" t="s">
        <v>137</v>
      </c>
      <c r="E1544" s="261">
        <v>2204.48</v>
      </c>
      <c r="F1544" s="261">
        <v>0</v>
      </c>
      <c r="G1544" s="262">
        <f>E1544*F1544</f>
        <v>0</v>
      </c>
      <c r="H1544" s="263">
        <v>0.00015</v>
      </c>
      <c r="I1544" s="264">
        <f>E1544*H1544</f>
        <v>0.33067199999999997</v>
      </c>
      <c r="J1544" s="263">
        <v>0</v>
      </c>
      <c r="K1544" s="264">
        <f>E1544*J1544</f>
        <v>0</v>
      </c>
      <c r="O1544" s="256">
        <v>2</v>
      </c>
      <c r="AA1544" s="229">
        <v>1</v>
      </c>
      <c r="AB1544" s="229">
        <v>7</v>
      </c>
      <c r="AC1544" s="229">
        <v>7</v>
      </c>
      <c r="AZ1544" s="229">
        <v>2</v>
      </c>
      <c r="BA1544" s="229">
        <f>IF(AZ1544=1,G1544,0)</f>
        <v>0</v>
      </c>
      <c r="BB1544" s="229">
        <f>IF(AZ1544=2,G1544,0)</f>
        <v>0</v>
      </c>
      <c r="BC1544" s="229">
        <f>IF(AZ1544=3,G1544,0)</f>
        <v>0</v>
      </c>
      <c r="BD1544" s="229">
        <f>IF(AZ1544=4,G1544,0)</f>
        <v>0</v>
      </c>
      <c r="BE1544" s="229">
        <f>IF(AZ1544=5,G1544,0)</f>
        <v>0</v>
      </c>
      <c r="CA1544" s="256">
        <v>1</v>
      </c>
      <c r="CB1544" s="256">
        <v>7</v>
      </c>
    </row>
    <row r="1545" spans="1:15" ht="12.75">
      <c r="A1545" s="265"/>
      <c r="B1545" s="269"/>
      <c r="C1545" s="354" t="s">
        <v>1648</v>
      </c>
      <c r="D1545" s="355"/>
      <c r="E1545" s="270">
        <v>2204.48</v>
      </c>
      <c r="F1545" s="271"/>
      <c r="G1545" s="272"/>
      <c r="H1545" s="273"/>
      <c r="I1545" s="267"/>
      <c r="J1545" s="274"/>
      <c r="K1545" s="267"/>
      <c r="M1545" s="268" t="s">
        <v>1648</v>
      </c>
      <c r="O1545" s="256"/>
    </row>
    <row r="1546" spans="1:80" ht="12.75">
      <c r="A1546" s="257">
        <v>335</v>
      </c>
      <c r="B1546" s="258" t="s">
        <v>1649</v>
      </c>
      <c r="C1546" s="259" t="s">
        <v>1650</v>
      </c>
      <c r="D1546" s="260" t="s">
        <v>137</v>
      </c>
      <c r="E1546" s="261">
        <v>2204.48</v>
      </c>
      <c r="F1546" s="261">
        <v>0</v>
      </c>
      <c r="G1546" s="262">
        <f>E1546*F1546</f>
        <v>0</v>
      </c>
      <c r="H1546" s="263">
        <v>0.00021</v>
      </c>
      <c r="I1546" s="264">
        <f>E1546*H1546</f>
        <v>0.46294080000000004</v>
      </c>
      <c r="J1546" s="263">
        <v>0</v>
      </c>
      <c r="K1546" s="264">
        <f>E1546*J1546</f>
        <v>0</v>
      </c>
      <c r="O1546" s="256">
        <v>2</v>
      </c>
      <c r="AA1546" s="229">
        <v>1</v>
      </c>
      <c r="AB1546" s="229">
        <v>7</v>
      </c>
      <c r="AC1546" s="229">
        <v>7</v>
      </c>
      <c r="AZ1546" s="229">
        <v>2</v>
      </c>
      <c r="BA1546" s="229">
        <f>IF(AZ1546=1,G1546,0)</f>
        <v>0</v>
      </c>
      <c r="BB1546" s="229">
        <f>IF(AZ1546=2,G1546,0)</f>
        <v>0</v>
      </c>
      <c r="BC1546" s="229">
        <f>IF(AZ1546=3,G1546,0)</f>
        <v>0</v>
      </c>
      <c r="BD1546" s="229">
        <f>IF(AZ1546=4,G1546,0)</f>
        <v>0</v>
      </c>
      <c r="BE1546" s="229">
        <f>IF(AZ1546=5,G1546,0)</f>
        <v>0</v>
      </c>
      <c r="CA1546" s="256">
        <v>1</v>
      </c>
      <c r="CB1546" s="256">
        <v>7</v>
      </c>
    </row>
    <row r="1547" spans="1:80" ht="12.75">
      <c r="A1547" s="257">
        <v>336</v>
      </c>
      <c r="B1547" s="258" t="s">
        <v>1651</v>
      </c>
      <c r="C1547" s="259" t="s">
        <v>1652</v>
      </c>
      <c r="D1547" s="260" t="s">
        <v>137</v>
      </c>
      <c r="E1547" s="261">
        <v>1330.64</v>
      </c>
      <c r="F1547" s="261">
        <v>0</v>
      </c>
      <c r="G1547" s="262">
        <f>E1547*F1547</f>
        <v>0</v>
      </c>
      <c r="H1547" s="263">
        <v>0</v>
      </c>
      <c r="I1547" s="264">
        <f>E1547*H1547</f>
        <v>0</v>
      </c>
      <c r="J1547" s="263">
        <v>0</v>
      </c>
      <c r="K1547" s="264">
        <f>E1547*J1547</f>
        <v>0</v>
      </c>
      <c r="O1547" s="256">
        <v>2</v>
      </c>
      <c r="AA1547" s="229">
        <v>1</v>
      </c>
      <c r="AB1547" s="229">
        <v>7</v>
      </c>
      <c r="AC1547" s="229">
        <v>7</v>
      </c>
      <c r="AZ1547" s="229">
        <v>2</v>
      </c>
      <c r="BA1547" s="229">
        <f>IF(AZ1547=1,G1547,0)</f>
        <v>0</v>
      </c>
      <c r="BB1547" s="229">
        <f>IF(AZ1547=2,G1547,0)</f>
        <v>0</v>
      </c>
      <c r="BC1547" s="229">
        <f>IF(AZ1547=3,G1547,0)</f>
        <v>0</v>
      </c>
      <c r="BD1547" s="229">
        <f>IF(AZ1547=4,G1547,0)</f>
        <v>0</v>
      </c>
      <c r="BE1547" s="229">
        <f>IF(AZ1547=5,G1547,0)</f>
        <v>0</v>
      </c>
      <c r="CA1547" s="256">
        <v>1</v>
      </c>
      <c r="CB1547" s="256">
        <v>7</v>
      </c>
    </row>
    <row r="1548" spans="1:15" ht="12.75">
      <c r="A1548" s="265"/>
      <c r="B1548" s="269"/>
      <c r="C1548" s="354" t="s">
        <v>157</v>
      </c>
      <c r="D1548" s="355"/>
      <c r="E1548" s="270">
        <v>0</v>
      </c>
      <c r="F1548" s="271"/>
      <c r="G1548" s="272"/>
      <c r="H1548" s="273"/>
      <c r="I1548" s="267"/>
      <c r="J1548" s="274"/>
      <c r="K1548" s="267"/>
      <c r="M1548" s="268" t="s">
        <v>157</v>
      </c>
      <c r="O1548" s="256"/>
    </row>
    <row r="1549" spans="1:15" ht="21">
      <c r="A1549" s="265"/>
      <c r="B1549" s="269"/>
      <c r="C1549" s="354" t="s">
        <v>464</v>
      </c>
      <c r="D1549" s="355"/>
      <c r="E1549" s="270">
        <v>166.1</v>
      </c>
      <c r="F1549" s="271"/>
      <c r="G1549" s="272"/>
      <c r="H1549" s="273"/>
      <c r="I1549" s="267"/>
      <c r="J1549" s="274"/>
      <c r="K1549" s="267"/>
      <c r="M1549" s="268" t="s">
        <v>464</v>
      </c>
      <c r="O1549" s="256"/>
    </row>
    <row r="1550" spans="1:15" ht="12.75">
      <c r="A1550" s="265"/>
      <c r="B1550" s="269"/>
      <c r="C1550" s="354" t="s">
        <v>1653</v>
      </c>
      <c r="D1550" s="355"/>
      <c r="E1550" s="270">
        <v>21.902</v>
      </c>
      <c r="F1550" s="271"/>
      <c r="G1550" s="272"/>
      <c r="H1550" s="273"/>
      <c r="I1550" s="267"/>
      <c r="J1550" s="274"/>
      <c r="K1550" s="267"/>
      <c r="M1550" s="268" t="s">
        <v>1653</v>
      </c>
      <c r="O1550" s="256"/>
    </row>
    <row r="1551" spans="1:15" ht="12.75">
      <c r="A1551" s="265"/>
      <c r="B1551" s="269"/>
      <c r="C1551" s="354" t="s">
        <v>1654</v>
      </c>
      <c r="D1551" s="355"/>
      <c r="E1551" s="270">
        <v>39.453</v>
      </c>
      <c r="F1551" s="271"/>
      <c r="G1551" s="272"/>
      <c r="H1551" s="273"/>
      <c r="I1551" s="267"/>
      <c r="J1551" s="274"/>
      <c r="K1551" s="267"/>
      <c r="M1551" s="268" t="s">
        <v>1654</v>
      </c>
      <c r="O1551" s="256"/>
    </row>
    <row r="1552" spans="1:15" ht="12.75">
      <c r="A1552" s="265"/>
      <c r="B1552" s="269"/>
      <c r="C1552" s="354" t="s">
        <v>1655</v>
      </c>
      <c r="D1552" s="355"/>
      <c r="E1552" s="270">
        <v>92.0795</v>
      </c>
      <c r="F1552" s="271"/>
      <c r="G1552" s="272"/>
      <c r="H1552" s="273"/>
      <c r="I1552" s="267"/>
      <c r="J1552" s="274"/>
      <c r="K1552" s="267"/>
      <c r="M1552" s="268" t="s">
        <v>1655</v>
      </c>
      <c r="O1552" s="256"/>
    </row>
    <row r="1553" spans="1:15" ht="12.75">
      <c r="A1553" s="265"/>
      <c r="B1553" s="269"/>
      <c r="C1553" s="354" t="s">
        <v>1656</v>
      </c>
      <c r="D1553" s="355"/>
      <c r="E1553" s="270">
        <v>-9.4</v>
      </c>
      <c r="F1553" s="271"/>
      <c r="G1553" s="272"/>
      <c r="H1553" s="273"/>
      <c r="I1553" s="267"/>
      <c r="J1553" s="274"/>
      <c r="K1553" s="267"/>
      <c r="M1553" s="268" t="s">
        <v>1656</v>
      </c>
      <c r="O1553" s="256"/>
    </row>
    <row r="1554" spans="1:15" ht="12.75">
      <c r="A1554" s="265"/>
      <c r="B1554" s="269"/>
      <c r="C1554" s="354" t="s">
        <v>1657</v>
      </c>
      <c r="D1554" s="355"/>
      <c r="E1554" s="270">
        <v>33.37</v>
      </c>
      <c r="F1554" s="271"/>
      <c r="G1554" s="272"/>
      <c r="H1554" s="273"/>
      <c r="I1554" s="267"/>
      <c r="J1554" s="274"/>
      <c r="K1554" s="267"/>
      <c r="M1554" s="268" t="s">
        <v>1657</v>
      </c>
      <c r="O1554" s="256"/>
    </row>
    <row r="1555" spans="1:15" ht="12.75">
      <c r="A1555" s="265"/>
      <c r="B1555" s="269"/>
      <c r="C1555" s="354" t="s">
        <v>1658</v>
      </c>
      <c r="D1555" s="355"/>
      <c r="E1555" s="270">
        <v>44.566</v>
      </c>
      <c r="F1555" s="271"/>
      <c r="G1555" s="272"/>
      <c r="H1555" s="273"/>
      <c r="I1555" s="267"/>
      <c r="J1555" s="274"/>
      <c r="K1555" s="267"/>
      <c r="M1555" s="268" t="s">
        <v>1658</v>
      </c>
      <c r="O1555" s="256"/>
    </row>
    <row r="1556" spans="1:15" ht="12.75">
      <c r="A1556" s="265"/>
      <c r="B1556" s="269"/>
      <c r="C1556" s="354" t="s">
        <v>1659</v>
      </c>
      <c r="D1556" s="355"/>
      <c r="E1556" s="270">
        <v>54.91</v>
      </c>
      <c r="F1556" s="271"/>
      <c r="G1556" s="272"/>
      <c r="H1556" s="273"/>
      <c r="I1556" s="267"/>
      <c r="J1556" s="274"/>
      <c r="K1556" s="267"/>
      <c r="M1556" s="268" t="s">
        <v>1659</v>
      </c>
      <c r="O1556" s="256"/>
    </row>
    <row r="1557" spans="1:15" ht="12.75">
      <c r="A1557" s="265"/>
      <c r="B1557" s="269"/>
      <c r="C1557" s="354" t="s">
        <v>1660</v>
      </c>
      <c r="D1557" s="355"/>
      <c r="E1557" s="270">
        <v>51.126</v>
      </c>
      <c r="F1557" s="271"/>
      <c r="G1557" s="272"/>
      <c r="H1557" s="273"/>
      <c r="I1557" s="267"/>
      <c r="J1557" s="274"/>
      <c r="K1557" s="267"/>
      <c r="M1557" s="268" t="s">
        <v>1660</v>
      </c>
      <c r="O1557" s="256"/>
    </row>
    <row r="1558" spans="1:15" ht="12.75">
      <c r="A1558" s="265"/>
      <c r="B1558" s="269"/>
      <c r="C1558" s="354" t="s">
        <v>1661</v>
      </c>
      <c r="D1558" s="355"/>
      <c r="E1558" s="270">
        <v>31.74</v>
      </c>
      <c r="F1558" s="271"/>
      <c r="G1558" s="272"/>
      <c r="H1558" s="273"/>
      <c r="I1558" s="267"/>
      <c r="J1558" s="274"/>
      <c r="K1558" s="267"/>
      <c r="M1558" s="268" t="s">
        <v>1661</v>
      </c>
      <c r="O1558" s="256"/>
    </row>
    <row r="1559" spans="1:15" ht="12.75">
      <c r="A1559" s="265"/>
      <c r="B1559" s="269"/>
      <c r="C1559" s="354" t="s">
        <v>1662</v>
      </c>
      <c r="D1559" s="355"/>
      <c r="E1559" s="270">
        <v>68.7325</v>
      </c>
      <c r="F1559" s="271"/>
      <c r="G1559" s="272"/>
      <c r="H1559" s="273"/>
      <c r="I1559" s="267"/>
      <c r="J1559" s="274"/>
      <c r="K1559" s="267"/>
      <c r="M1559" s="268" t="s">
        <v>1662</v>
      </c>
      <c r="O1559" s="256"/>
    </row>
    <row r="1560" spans="1:15" ht="12.75">
      <c r="A1560" s="265"/>
      <c r="B1560" s="269"/>
      <c r="C1560" s="354" t="s">
        <v>1663</v>
      </c>
      <c r="D1560" s="355"/>
      <c r="E1560" s="270">
        <v>34.315</v>
      </c>
      <c r="F1560" s="271"/>
      <c r="G1560" s="272"/>
      <c r="H1560" s="273"/>
      <c r="I1560" s="267"/>
      <c r="J1560" s="274"/>
      <c r="K1560" s="267"/>
      <c r="M1560" s="268" t="s">
        <v>1663</v>
      </c>
      <c r="O1560" s="256"/>
    </row>
    <row r="1561" spans="1:15" ht="12.75">
      <c r="A1561" s="265"/>
      <c r="B1561" s="269"/>
      <c r="C1561" s="354" t="s">
        <v>1664</v>
      </c>
      <c r="D1561" s="355"/>
      <c r="E1561" s="270">
        <v>52.08</v>
      </c>
      <c r="F1561" s="271"/>
      <c r="G1561" s="272"/>
      <c r="H1561" s="273"/>
      <c r="I1561" s="267"/>
      <c r="J1561" s="274"/>
      <c r="K1561" s="267"/>
      <c r="M1561" s="268" t="s">
        <v>1664</v>
      </c>
      <c r="O1561" s="256"/>
    </row>
    <row r="1562" spans="1:15" ht="12.75">
      <c r="A1562" s="265"/>
      <c r="B1562" s="269"/>
      <c r="C1562" s="354" t="s">
        <v>1665</v>
      </c>
      <c r="D1562" s="355"/>
      <c r="E1562" s="270">
        <v>19.855</v>
      </c>
      <c r="F1562" s="271"/>
      <c r="G1562" s="272"/>
      <c r="H1562" s="273"/>
      <c r="I1562" s="267"/>
      <c r="J1562" s="274"/>
      <c r="K1562" s="267"/>
      <c r="M1562" s="268" t="s">
        <v>1665</v>
      </c>
      <c r="O1562" s="256"/>
    </row>
    <row r="1563" spans="1:15" ht="12.75">
      <c r="A1563" s="265"/>
      <c r="B1563" s="269"/>
      <c r="C1563" s="354" t="s">
        <v>1666</v>
      </c>
      <c r="D1563" s="355"/>
      <c r="E1563" s="270">
        <v>0</v>
      </c>
      <c r="F1563" s="271"/>
      <c r="G1563" s="272"/>
      <c r="H1563" s="273"/>
      <c r="I1563" s="267"/>
      <c r="J1563" s="274"/>
      <c r="K1563" s="267"/>
      <c r="M1563" s="268" t="s">
        <v>1666</v>
      </c>
      <c r="O1563" s="256"/>
    </row>
    <row r="1564" spans="1:15" ht="12.75">
      <c r="A1564" s="265"/>
      <c r="B1564" s="269"/>
      <c r="C1564" s="354" t="s">
        <v>1667</v>
      </c>
      <c r="D1564" s="355"/>
      <c r="E1564" s="270">
        <v>16.49</v>
      </c>
      <c r="F1564" s="271"/>
      <c r="G1564" s="272"/>
      <c r="H1564" s="273"/>
      <c r="I1564" s="267"/>
      <c r="J1564" s="274"/>
      <c r="K1564" s="267"/>
      <c r="M1564" s="268" t="s">
        <v>1667</v>
      </c>
      <c r="O1564" s="256"/>
    </row>
    <row r="1565" spans="1:15" ht="12.75">
      <c r="A1565" s="265"/>
      <c r="B1565" s="269"/>
      <c r="C1565" s="354" t="s">
        <v>1668</v>
      </c>
      <c r="D1565" s="355"/>
      <c r="E1565" s="270">
        <v>10.71</v>
      </c>
      <c r="F1565" s="271"/>
      <c r="G1565" s="272"/>
      <c r="H1565" s="273"/>
      <c r="I1565" s="267"/>
      <c r="J1565" s="274"/>
      <c r="K1565" s="267"/>
      <c r="M1565" s="268" t="s">
        <v>1668</v>
      </c>
      <c r="O1565" s="256"/>
    </row>
    <row r="1566" spans="1:15" ht="12.75">
      <c r="A1566" s="265"/>
      <c r="B1566" s="269"/>
      <c r="C1566" s="354" t="s">
        <v>1669</v>
      </c>
      <c r="D1566" s="355"/>
      <c r="E1566" s="270">
        <v>4.32</v>
      </c>
      <c r="F1566" s="271"/>
      <c r="G1566" s="272"/>
      <c r="H1566" s="273"/>
      <c r="I1566" s="267"/>
      <c r="J1566" s="274"/>
      <c r="K1566" s="267"/>
      <c r="M1566" s="268" t="s">
        <v>1669</v>
      </c>
      <c r="O1566" s="256"/>
    </row>
    <row r="1567" spans="1:15" ht="12.75">
      <c r="A1567" s="265"/>
      <c r="B1567" s="269"/>
      <c r="C1567" s="354" t="s">
        <v>110</v>
      </c>
      <c r="D1567" s="355"/>
      <c r="E1567" s="270">
        <v>0</v>
      </c>
      <c r="F1567" s="271"/>
      <c r="G1567" s="272"/>
      <c r="H1567" s="273"/>
      <c r="I1567" s="267"/>
      <c r="J1567" s="274"/>
      <c r="K1567" s="267"/>
      <c r="M1567" s="268">
        <v>0</v>
      </c>
      <c r="O1567" s="256"/>
    </row>
    <row r="1568" spans="1:15" ht="21">
      <c r="A1568" s="265"/>
      <c r="B1568" s="269"/>
      <c r="C1568" s="354" t="s">
        <v>1670</v>
      </c>
      <c r="D1568" s="355"/>
      <c r="E1568" s="270">
        <v>-28.2975</v>
      </c>
      <c r="F1568" s="271"/>
      <c r="G1568" s="272"/>
      <c r="H1568" s="273"/>
      <c r="I1568" s="267"/>
      <c r="J1568" s="274"/>
      <c r="K1568" s="267"/>
      <c r="M1568" s="268" t="s">
        <v>1670</v>
      </c>
      <c r="O1568" s="256"/>
    </row>
    <row r="1569" spans="1:15" ht="12.75">
      <c r="A1569" s="265"/>
      <c r="B1569" s="269"/>
      <c r="C1569" s="354" t="s">
        <v>1671</v>
      </c>
      <c r="D1569" s="355"/>
      <c r="E1569" s="270">
        <v>-1.8075</v>
      </c>
      <c r="F1569" s="271"/>
      <c r="G1569" s="272"/>
      <c r="H1569" s="273"/>
      <c r="I1569" s="267"/>
      <c r="J1569" s="274"/>
      <c r="K1569" s="267"/>
      <c r="M1569" s="268" t="s">
        <v>1671</v>
      </c>
      <c r="O1569" s="256"/>
    </row>
    <row r="1570" spans="1:15" ht="12.75">
      <c r="A1570" s="265"/>
      <c r="B1570" s="269"/>
      <c r="C1570" s="354" t="s">
        <v>1672</v>
      </c>
      <c r="D1570" s="355"/>
      <c r="E1570" s="270">
        <v>-292.82</v>
      </c>
      <c r="F1570" s="271"/>
      <c r="G1570" s="272"/>
      <c r="H1570" s="273"/>
      <c r="I1570" s="267"/>
      <c r="J1570" s="274"/>
      <c r="K1570" s="267"/>
      <c r="M1570" s="268" t="s">
        <v>1672</v>
      </c>
      <c r="O1570" s="256"/>
    </row>
    <row r="1571" spans="1:15" ht="12.75">
      <c r="A1571" s="265"/>
      <c r="B1571" s="269"/>
      <c r="C1571" s="354" t="s">
        <v>200</v>
      </c>
      <c r="D1571" s="355"/>
      <c r="E1571" s="270">
        <v>0</v>
      </c>
      <c r="F1571" s="271"/>
      <c r="G1571" s="272"/>
      <c r="H1571" s="273"/>
      <c r="I1571" s="267"/>
      <c r="J1571" s="274"/>
      <c r="K1571" s="267"/>
      <c r="M1571" s="268" t="s">
        <v>200</v>
      </c>
      <c r="O1571" s="256"/>
    </row>
    <row r="1572" spans="1:15" ht="21">
      <c r="A1572" s="265"/>
      <c r="B1572" s="269"/>
      <c r="C1572" s="354" t="s">
        <v>465</v>
      </c>
      <c r="D1572" s="355"/>
      <c r="E1572" s="270">
        <v>123.2</v>
      </c>
      <c r="F1572" s="271"/>
      <c r="G1572" s="272"/>
      <c r="H1572" s="273"/>
      <c r="I1572" s="267"/>
      <c r="J1572" s="274"/>
      <c r="K1572" s="267"/>
      <c r="M1572" s="268" t="s">
        <v>465</v>
      </c>
      <c r="O1572" s="256"/>
    </row>
    <row r="1573" spans="1:15" ht="12.75">
      <c r="A1573" s="265"/>
      <c r="B1573" s="269"/>
      <c r="C1573" s="354" t="s">
        <v>1673</v>
      </c>
      <c r="D1573" s="355"/>
      <c r="E1573" s="270">
        <v>0</v>
      </c>
      <c r="F1573" s="271"/>
      <c r="G1573" s="272"/>
      <c r="H1573" s="273"/>
      <c r="I1573" s="267"/>
      <c r="J1573" s="274"/>
      <c r="K1573" s="267"/>
      <c r="M1573" s="268" t="s">
        <v>1673</v>
      </c>
      <c r="O1573" s="256"/>
    </row>
    <row r="1574" spans="1:15" ht="12.75">
      <c r="A1574" s="265"/>
      <c r="B1574" s="269"/>
      <c r="C1574" s="354" t="s">
        <v>1674</v>
      </c>
      <c r="D1574" s="355"/>
      <c r="E1574" s="270">
        <v>15.2185</v>
      </c>
      <c r="F1574" s="271"/>
      <c r="G1574" s="272"/>
      <c r="H1574" s="273"/>
      <c r="I1574" s="267"/>
      <c r="J1574" s="274"/>
      <c r="K1574" s="267"/>
      <c r="M1574" s="268" t="s">
        <v>1674</v>
      </c>
      <c r="O1574" s="256"/>
    </row>
    <row r="1575" spans="1:15" ht="12.75">
      <c r="A1575" s="265"/>
      <c r="B1575" s="269"/>
      <c r="C1575" s="354" t="s">
        <v>1675</v>
      </c>
      <c r="D1575" s="355"/>
      <c r="E1575" s="270">
        <v>22.93</v>
      </c>
      <c r="F1575" s="271"/>
      <c r="G1575" s="272"/>
      <c r="H1575" s="273"/>
      <c r="I1575" s="267"/>
      <c r="J1575" s="274"/>
      <c r="K1575" s="267"/>
      <c r="M1575" s="268" t="s">
        <v>1675</v>
      </c>
      <c r="O1575" s="256"/>
    </row>
    <row r="1576" spans="1:15" ht="12.75">
      <c r="A1576" s="265"/>
      <c r="B1576" s="269"/>
      <c r="C1576" s="354" t="s">
        <v>1676</v>
      </c>
      <c r="D1576" s="355"/>
      <c r="E1576" s="270">
        <v>63.015</v>
      </c>
      <c r="F1576" s="271"/>
      <c r="G1576" s="272"/>
      <c r="H1576" s="273"/>
      <c r="I1576" s="267"/>
      <c r="J1576" s="274"/>
      <c r="K1576" s="267"/>
      <c r="M1576" s="268" t="s">
        <v>1676</v>
      </c>
      <c r="O1576" s="256"/>
    </row>
    <row r="1577" spans="1:15" ht="12.75">
      <c r="A1577" s="265"/>
      <c r="B1577" s="269"/>
      <c r="C1577" s="354" t="s">
        <v>1677</v>
      </c>
      <c r="D1577" s="355"/>
      <c r="E1577" s="270">
        <v>2.28</v>
      </c>
      <c r="F1577" s="271"/>
      <c r="G1577" s="272"/>
      <c r="H1577" s="273"/>
      <c r="I1577" s="267"/>
      <c r="J1577" s="274"/>
      <c r="K1577" s="267"/>
      <c r="M1577" s="268" t="s">
        <v>1677</v>
      </c>
      <c r="O1577" s="256"/>
    </row>
    <row r="1578" spans="1:15" ht="12.75">
      <c r="A1578" s="265"/>
      <c r="B1578" s="269"/>
      <c r="C1578" s="354" t="s">
        <v>1678</v>
      </c>
      <c r="D1578" s="355"/>
      <c r="E1578" s="270">
        <v>77.745</v>
      </c>
      <c r="F1578" s="271"/>
      <c r="G1578" s="272"/>
      <c r="H1578" s="273"/>
      <c r="I1578" s="267"/>
      <c r="J1578" s="274"/>
      <c r="K1578" s="267"/>
      <c r="M1578" s="268" t="s">
        <v>1678</v>
      </c>
      <c r="O1578" s="256"/>
    </row>
    <row r="1579" spans="1:15" ht="12.75">
      <c r="A1579" s="265"/>
      <c r="B1579" s="269"/>
      <c r="C1579" s="354" t="s">
        <v>1679</v>
      </c>
      <c r="D1579" s="355"/>
      <c r="E1579" s="270">
        <v>6.2</v>
      </c>
      <c r="F1579" s="271"/>
      <c r="G1579" s="272"/>
      <c r="H1579" s="273"/>
      <c r="I1579" s="267"/>
      <c r="J1579" s="274"/>
      <c r="K1579" s="267"/>
      <c r="M1579" s="268" t="s">
        <v>1679</v>
      </c>
      <c r="O1579" s="256"/>
    </row>
    <row r="1580" spans="1:15" ht="12.75">
      <c r="A1580" s="265"/>
      <c r="B1580" s="269"/>
      <c r="C1580" s="354" t="s">
        <v>1680</v>
      </c>
      <c r="D1580" s="355"/>
      <c r="E1580" s="270">
        <v>28.8825</v>
      </c>
      <c r="F1580" s="271"/>
      <c r="G1580" s="272"/>
      <c r="H1580" s="273"/>
      <c r="I1580" s="267"/>
      <c r="J1580" s="274"/>
      <c r="K1580" s="267"/>
      <c r="M1580" s="268" t="s">
        <v>1680</v>
      </c>
      <c r="O1580" s="256"/>
    </row>
    <row r="1581" spans="1:15" ht="12.75">
      <c r="A1581" s="265"/>
      <c r="B1581" s="269"/>
      <c r="C1581" s="354" t="s">
        <v>1681</v>
      </c>
      <c r="D1581" s="355"/>
      <c r="E1581" s="270">
        <v>1</v>
      </c>
      <c r="F1581" s="271"/>
      <c r="G1581" s="272"/>
      <c r="H1581" s="273"/>
      <c r="I1581" s="267"/>
      <c r="J1581" s="274"/>
      <c r="K1581" s="267"/>
      <c r="M1581" s="268" t="s">
        <v>1681</v>
      </c>
      <c r="O1581" s="256"/>
    </row>
    <row r="1582" spans="1:15" ht="12.75">
      <c r="A1582" s="265"/>
      <c r="B1582" s="269"/>
      <c r="C1582" s="354" t="s">
        <v>1682</v>
      </c>
      <c r="D1582" s="355"/>
      <c r="E1582" s="270">
        <v>26.855</v>
      </c>
      <c r="F1582" s="271"/>
      <c r="G1582" s="272"/>
      <c r="H1582" s="273"/>
      <c r="I1582" s="267"/>
      <c r="J1582" s="274"/>
      <c r="K1582" s="267"/>
      <c r="M1582" s="268" t="s">
        <v>1682</v>
      </c>
      <c r="O1582" s="256"/>
    </row>
    <row r="1583" spans="1:15" ht="12.75">
      <c r="A1583" s="265"/>
      <c r="B1583" s="269"/>
      <c r="C1583" s="354" t="s">
        <v>1683</v>
      </c>
      <c r="D1583" s="355"/>
      <c r="E1583" s="270">
        <v>3.85</v>
      </c>
      <c r="F1583" s="271"/>
      <c r="G1583" s="272"/>
      <c r="H1583" s="273"/>
      <c r="I1583" s="267"/>
      <c r="J1583" s="274"/>
      <c r="K1583" s="267"/>
      <c r="M1583" s="268" t="s">
        <v>1683</v>
      </c>
      <c r="O1583" s="256"/>
    </row>
    <row r="1584" spans="1:15" ht="12.75">
      <c r="A1584" s="265"/>
      <c r="B1584" s="269"/>
      <c r="C1584" s="354" t="s">
        <v>1684</v>
      </c>
      <c r="D1584" s="355"/>
      <c r="E1584" s="270">
        <v>30.68</v>
      </c>
      <c r="F1584" s="271"/>
      <c r="G1584" s="272"/>
      <c r="H1584" s="273"/>
      <c r="I1584" s="267"/>
      <c r="J1584" s="274"/>
      <c r="K1584" s="267"/>
      <c r="M1584" s="268" t="s">
        <v>1684</v>
      </c>
      <c r="O1584" s="256"/>
    </row>
    <row r="1585" spans="1:15" ht="12.75">
      <c r="A1585" s="265"/>
      <c r="B1585" s="269"/>
      <c r="C1585" s="354" t="s">
        <v>1685</v>
      </c>
      <c r="D1585" s="355"/>
      <c r="E1585" s="270">
        <v>2.9</v>
      </c>
      <c r="F1585" s="271"/>
      <c r="G1585" s="272"/>
      <c r="H1585" s="273"/>
      <c r="I1585" s="267"/>
      <c r="J1585" s="274"/>
      <c r="K1585" s="267"/>
      <c r="M1585" s="268" t="s">
        <v>1685</v>
      </c>
      <c r="O1585" s="256"/>
    </row>
    <row r="1586" spans="1:15" ht="12.75">
      <c r="A1586" s="265"/>
      <c r="B1586" s="269"/>
      <c r="C1586" s="354" t="s">
        <v>1686</v>
      </c>
      <c r="D1586" s="355"/>
      <c r="E1586" s="270">
        <v>23.423</v>
      </c>
      <c r="F1586" s="271"/>
      <c r="G1586" s="272"/>
      <c r="H1586" s="273"/>
      <c r="I1586" s="267"/>
      <c r="J1586" s="274"/>
      <c r="K1586" s="267"/>
      <c r="M1586" s="268" t="s">
        <v>1686</v>
      </c>
      <c r="O1586" s="256"/>
    </row>
    <row r="1587" spans="1:15" ht="12.75">
      <c r="A1587" s="265"/>
      <c r="B1587" s="269"/>
      <c r="C1587" s="354" t="s">
        <v>1666</v>
      </c>
      <c r="D1587" s="355"/>
      <c r="E1587" s="270">
        <v>0</v>
      </c>
      <c r="F1587" s="271"/>
      <c r="G1587" s="272"/>
      <c r="H1587" s="273"/>
      <c r="I1587" s="267"/>
      <c r="J1587" s="274"/>
      <c r="K1587" s="267"/>
      <c r="M1587" s="268" t="s">
        <v>1666</v>
      </c>
      <c r="O1587" s="256"/>
    </row>
    <row r="1588" spans="1:15" ht="12.75">
      <c r="A1588" s="265"/>
      <c r="B1588" s="269"/>
      <c r="C1588" s="354" t="s">
        <v>1687</v>
      </c>
      <c r="D1588" s="355"/>
      <c r="E1588" s="270">
        <v>23.455</v>
      </c>
      <c r="F1588" s="271"/>
      <c r="G1588" s="272"/>
      <c r="H1588" s="273"/>
      <c r="I1588" s="267"/>
      <c r="J1588" s="274"/>
      <c r="K1588" s="267"/>
      <c r="M1588" s="268" t="s">
        <v>1687</v>
      </c>
      <c r="O1588" s="256"/>
    </row>
    <row r="1589" spans="1:15" ht="12.75">
      <c r="A1589" s="265"/>
      <c r="B1589" s="269"/>
      <c r="C1589" s="354" t="s">
        <v>1688</v>
      </c>
      <c r="D1589" s="355"/>
      <c r="E1589" s="270">
        <v>7.5125</v>
      </c>
      <c r="F1589" s="271"/>
      <c r="G1589" s="272"/>
      <c r="H1589" s="273"/>
      <c r="I1589" s="267"/>
      <c r="J1589" s="274"/>
      <c r="K1589" s="267"/>
      <c r="M1589" s="268" t="s">
        <v>1688</v>
      </c>
      <c r="O1589" s="256"/>
    </row>
    <row r="1590" spans="1:15" ht="12.75">
      <c r="A1590" s="265"/>
      <c r="B1590" s="269"/>
      <c r="C1590" s="354" t="s">
        <v>1689</v>
      </c>
      <c r="D1590" s="355"/>
      <c r="E1590" s="270">
        <v>31.475</v>
      </c>
      <c r="F1590" s="271"/>
      <c r="G1590" s="272"/>
      <c r="H1590" s="273"/>
      <c r="I1590" s="267"/>
      <c r="J1590" s="274"/>
      <c r="K1590" s="267"/>
      <c r="M1590" s="268" t="s">
        <v>1689</v>
      </c>
      <c r="O1590" s="256"/>
    </row>
    <row r="1591" spans="1:15" ht="12.75">
      <c r="A1591" s="265"/>
      <c r="B1591" s="269"/>
      <c r="C1591" s="354" t="s">
        <v>1690</v>
      </c>
      <c r="D1591" s="355"/>
      <c r="E1591" s="270">
        <v>5.24</v>
      </c>
      <c r="F1591" s="271"/>
      <c r="G1591" s="272"/>
      <c r="H1591" s="273"/>
      <c r="I1591" s="267"/>
      <c r="J1591" s="274"/>
      <c r="K1591" s="267"/>
      <c r="M1591" s="268" t="s">
        <v>1690</v>
      </c>
      <c r="O1591" s="256"/>
    </row>
    <row r="1592" spans="1:15" ht="12.75">
      <c r="A1592" s="265"/>
      <c r="B1592" s="269"/>
      <c r="C1592" s="354" t="s">
        <v>1691</v>
      </c>
      <c r="D1592" s="355"/>
      <c r="E1592" s="270">
        <v>22.15</v>
      </c>
      <c r="F1592" s="271"/>
      <c r="G1592" s="272"/>
      <c r="H1592" s="273"/>
      <c r="I1592" s="267"/>
      <c r="J1592" s="274"/>
      <c r="K1592" s="267"/>
      <c r="M1592" s="268" t="s">
        <v>1691</v>
      </c>
      <c r="O1592" s="256"/>
    </row>
    <row r="1593" spans="1:15" ht="12.75">
      <c r="A1593" s="265"/>
      <c r="B1593" s="269"/>
      <c r="C1593" s="354" t="s">
        <v>1692</v>
      </c>
      <c r="D1593" s="355"/>
      <c r="E1593" s="270">
        <v>31.692</v>
      </c>
      <c r="F1593" s="271"/>
      <c r="G1593" s="272"/>
      <c r="H1593" s="273"/>
      <c r="I1593" s="267"/>
      <c r="J1593" s="274"/>
      <c r="K1593" s="267"/>
      <c r="M1593" s="268" t="s">
        <v>1692</v>
      </c>
      <c r="O1593" s="256"/>
    </row>
    <row r="1594" spans="1:15" ht="12.75">
      <c r="A1594" s="265"/>
      <c r="B1594" s="269"/>
      <c r="C1594" s="354" t="s">
        <v>1693</v>
      </c>
      <c r="D1594" s="355"/>
      <c r="E1594" s="270">
        <v>2.85</v>
      </c>
      <c r="F1594" s="271"/>
      <c r="G1594" s="272"/>
      <c r="H1594" s="273"/>
      <c r="I1594" s="267"/>
      <c r="J1594" s="274"/>
      <c r="K1594" s="267"/>
      <c r="M1594" s="268" t="s">
        <v>1693</v>
      </c>
      <c r="O1594" s="256"/>
    </row>
    <row r="1595" spans="1:15" ht="12.75">
      <c r="A1595" s="265"/>
      <c r="B1595" s="269"/>
      <c r="C1595" s="354" t="s">
        <v>206</v>
      </c>
      <c r="D1595" s="355"/>
      <c r="E1595" s="270">
        <v>0</v>
      </c>
      <c r="F1595" s="271"/>
      <c r="G1595" s="272"/>
      <c r="H1595" s="273"/>
      <c r="I1595" s="267"/>
      <c r="J1595" s="274"/>
      <c r="K1595" s="267"/>
      <c r="M1595" s="268" t="s">
        <v>206</v>
      </c>
      <c r="O1595" s="256"/>
    </row>
    <row r="1596" spans="1:15" ht="12.75">
      <c r="A1596" s="265"/>
      <c r="B1596" s="269"/>
      <c r="C1596" s="354" t="s">
        <v>466</v>
      </c>
      <c r="D1596" s="355"/>
      <c r="E1596" s="270">
        <v>95.1</v>
      </c>
      <c r="F1596" s="271"/>
      <c r="G1596" s="272"/>
      <c r="H1596" s="273"/>
      <c r="I1596" s="267"/>
      <c r="J1596" s="274"/>
      <c r="K1596" s="267"/>
      <c r="M1596" s="268" t="s">
        <v>466</v>
      </c>
      <c r="O1596" s="256"/>
    </row>
    <row r="1597" spans="1:15" ht="12.75">
      <c r="A1597" s="265"/>
      <c r="B1597" s="269"/>
      <c r="C1597" s="354" t="s">
        <v>1673</v>
      </c>
      <c r="D1597" s="355"/>
      <c r="E1597" s="270">
        <v>0</v>
      </c>
      <c r="F1597" s="271"/>
      <c r="G1597" s="272"/>
      <c r="H1597" s="273"/>
      <c r="I1597" s="267"/>
      <c r="J1597" s="274"/>
      <c r="K1597" s="267"/>
      <c r="M1597" s="268" t="s">
        <v>1673</v>
      </c>
      <c r="O1597" s="256"/>
    </row>
    <row r="1598" spans="1:15" ht="12.75">
      <c r="A1598" s="265"/>
      <c r="B1598" s="269"/>
      <c r="C1598" s="354" t="s">
        <v>1694</v>
      </c>
      <c r="D1598" s="355"/>
      <c r="E1598" s="270">
        <v>42.225</v>
      </c>
      <c r="F1598" s="271"/>
      <c r="G1598" s="272"/>
      <c r="H1598" s="273"/>
      <c r="I1598" s="267"/>
      <c r="J1598" s="274"/>
      <c r="K1598" s="267"/>
      <c r="M1598" s="268" t="s">
        <v>1694</v>
      </c>
      <c r="O1598" s="256"/>
    </row>
    <row r="1599" spans="1:15" ht="12.75">
      <c r="A1599" s="265"/>
      <c r="B1599" s="269"/>
      <c r="C1599" s="354" t="s">
        <v>1695</v>
      </c>
      <c r="D1599" s="355"/>
      <c r="E1599" s="270">
        <v>2.08</v>
      </c>
      <c r="F1599" s="271"/>
      <c r="G1599" s="272"/>
      <c r="H1599" s="273"/>
      <c r="I1599" s="267"/>
      <c r="J1599" s="274"/>
      <c r="K1599" s="267"/>
      <c r="M1599" s="268" t="s">
        <v>1695</v>
      </c>
      <c r="O1599" s="256"/>
    </row>
    <row r="1600" spans="1:15" ht="12.75">
      <c r="A1600" s="265"/>
      <c r="B1600" s="269"/>
      <c r="C1600" s="354" t="s">
        <v>1696</v>
      </c>
      <c r="D1600" s="355"/>
      <c r="E1600" s="270">
        <v>43.805</v>
      </c>
      <c r="F1600" s="271"/>
      <c r="G1600" s="272"/>
      <c r="H1600" s="273"/>
      <c r="I1600" s="267"/>
      <c r="J1600" s="274"/>
      <c r="K1600" s="267"/>
      <c r="M1600" s="268" t="s">
        <v>1696</v>
      </c>
      <c r="O1600" s="256"/>
    </row>
    <row r="1601" spans="1:15" ht="12.75">
      <c r="A1601" s="265"/>
      <c r="B1601" s="269"/>
      <c r="C1601" s="354" t="s">
        <v>1697</v>
      </c>
      <c r="D1601" s="355"/>
      <c r="E1601" s="270">
        <v>4.98</v>
      </c>
      <c r="F1601" s="271"/>
      <c r="G1601" s="272"/>
      <c r="H1601" s="273"/>
      <c r="I1601" s="267"/>
      <c r="J1601" s="274"/>
      <c r="K1601" s="267"/>
      <c r="M1601" s="268" t="s">
        <v>1697</v>
      </c>
      <c r="O1601" s="256"/>
    </row>
    <row r="1602" spans="1:15" ht="12.75">
      <c r="A1602" s="265"/>
      <c r="B1602" s="269"/>
      <c r="C1602" s="354" t="s">
        <v>1698</v>
      </c>
      <c r="D1602" s="355"/>
      <c r="E1602" s="270">
        <v>61.315</v>
      </c>
      <c r="F1602" s="271"/>
      <c r="G1602" s="272"/>
      <c r="H1602" s="273"/>
      <c r="I1602" s="267"/>
      <c r="J1602" s="274"/>
      <c r="K1602" s="267"/>
      <c r="M1602" s="268" t="s">
        <v>1698</v>
      </c>
      <c r="O1602" s="256"/>
    </row>
    <row r="1603" spans="1:15" ht="12.75">
      <c r="A1603" s="265"/>
      <c r="B1603" s="269"/>
      <c r="C1603" s="354" t="s">
        <v>1699</v>
      </c>
      <c r="D1603" s="355"/>
      <c r="E1603" s="270">
        <v>10.6</v>
      </c>
      <c r="F1603" s="271"/>
      <c r="G1603" s="272"/>
      <c r="H1603" s="273"/>
      <c r="I1603" s="267"/>
      <c r="J1603" s="274"/>
      <c r="K1603" s="267"/>
      <c r="M1603" s="268" t="s">
        <v>1699</v>
      </c>
      <c r="O1603" s="256"/>
    </row>
    <row r="1604" spans="1:15" ht="12.75">
      <c r="A1604" s="265"/>
      <c r="B1604" s="269"/>
      <c r="C1604" s="354" t="s">
        <v>1700</v>
      </c>
      <c r="D1604" s="355"/>
      <c r="E1604" s="270">
        <v>20.705</v>
      </c>
      <c r="F1604" s="271"/>
      <c r="G1604" s="272"/>
      <c r="H1604" s="273"/>
      <c r="I1604" s="267"/>
      <c r="J1604" s="274"/>
      <c r="K1604" s="267"/>
      <c r="M1604" s="268" t="s">
        <v>1700</v>
      </c>
      <c r="O1604" s="256"/>
    </row>
    <row r="1605" spans="1:15" ht="12.75">
      <c r="A1605" s="265"/>
      <c r="B1605" s="269"/>
      <c r="C1605" s="354" t="s">
        <v>1701</v>
      </c>
      <c r="D1605" s="355"/>
      <c r="E1605" s="270">
        <v>4.16</v>
      </c>
      <c r="F1605" s="271"/>
      <c r="G1605" s="272"/>
      <c r="H1605" s="273"/>
      <c r="I1605" s="267"/>
      <c r="J1605" s="274"/>
      <c r="K1605" s="267"/>
      <c r="M1605" s="268" t="s">
        <v>1701</v>
      </c>
      <c r="O1605" s="256"/>
    </row>
    <row r="1606" spans="1:15" ht="12.75">
      <c r="A1606" s="265"/>
      <c r="B1606" s="269"/>
      <c r="C1606" s="354" t="s">
        <v>1702</v>
      </c>
      <c r="D1606" s="355"/>
      <c r="E1606" s="270">
        <v>34.7775</v>
      </c>
      <c r="F1606" s="271"/>
      <c r="G1606" s="272"/>
      <c r="H1606" s="273"/>
      <c r="I1606" s="267"/>
      <c r="J1606" s="274"/>
      <c r="K1606" s="267"/>
      <c r="M1606" s="268" t="s">
        <v>1702</v>
      </c>
      <c r="O1606" s="256"/>
    </row>
    <row r="1607" spans="1:15" ht="12.75">
      <c r="A1607" s="265"/>
      <c r="B1607" s="269"/>
      <c r="C1607" s="354" t="s">
        <v>1703</v>
      </c>
      <c r="D1607" s="355"/>
      <c r="E1607" s="270">
        <v>3.82</v>
      </c>
      <c r="F1607" s="271"/>
      <c r="G1607" s="272"/>
      <c r="H1607" s="273"/>
      <c r="I1607" s="267"/>
      <c r="J1607" s="274"/>
      <c r="K1607" s="267"/>
      <c r="M1607" s="268" t="s">
        <v>1703</v>
      </c>
      <c r="O1607" s="256"/>
    </row>
    <row r="1608" spans="1:15" ht="12.75">
      <c r="A1608" s="265"/>
      <c r="B1608" s="269"/>
      <c r="C1608" s="354" t="s">
        <v>301</v>
      </c>
      <c r="D1608" s="355"/>
      <c r="E1608" s="270">
        <v>0</v>
      </c>
      <c r="F1608" s="271"/>
      <c r="G1608" s="272"/>
      <c r="H1608" s="273"/>
      <c r="I1608" s="267"/>
      <c r="J1608" s="274"/>
      <c r="K1608" s="267"/>
      <c r="M1608" s="268" t="s">
        <v>301</v>
      </c>
      <c r="O1608" s="256"/>
    </row>
    <row r="1609" spans="1:15" ht="12.75">
      <c r="A1609" s="265"/>
      <c r="B1609" s="269"/>
      <c r="C1609" s="354" t="s">
        <v>467</v>
      </c>
      <c r="D1609" s="355"/>
      <c r="E1609" s="270">
        <v>12.6</v>
      </c>
      <c r="F1609" s="271"/>
      <c r="G1609" s="272"/>
      <c r="H1609" s="273"/>
      <c r="I1609" s="267"/>
      <c r="J1609" s="274"/>
      <c r="K1609" s="267"/>
      <c r="M1609" s="268" t="s">
        <v>467</v>
      </c>
      <c r="O1609" s="256"/>
    </row>
    <row r="1610" spans="1:15" ht="12.75">
      <c r="A1610" s="265"/>
      <c r="B1610" s="269"/>
      <c r="C1610" s="354" t="s">
        <v>1673</v>
      </c>
      <c r="D1610" s="355"/>
      <c r="E1610" s="270">
        <v>0</v>
      </c>
      <c r="F1610" s="271"/>
      <c r="G1610" s="272"/>
      <c r="H1610" s="273"/>
      <c r="I1610" s="267"/>
      <c r="J1610" s="274"/>
      <c r="K1610" s="267"/>
      <c r="M1610" s="268" t="s">
        <v>1673</v>
      </c>
      <c r="O1610" s="256"/>
    </row>
    <row r="1611" spans="1:15" ht="12.75">
      <c r="A1611" s="265"/>
      <c r="B1611" s="269"/>
      <c r="C1611" s="354" t="s">
        <v>1704</v>
      </c>
      <c r="D1611" s="355"/>
      <c r="E1611" s="270">
        <v>37.9225</v>
      </c>
      <c r="F1611" s="271"/>
      <c r="G1611" s="272"/>
      <c r="H1611" s="273"/>
      <c r="I1611" s="267"/>
      <c r="J1611" s="274"/>
      <c r="K1611" s="267"/>
      <c r="M1611" s="268" t="s">
        <v>1704</v>
      </c>
      <c r="O1611" s="256"/>
    </row>
    <row r="1612" spans="1:15" ht="12.75">
      <c r="A1612" s="265"/>
      <c r="B1612" s="269"/>
      <c r="C1612" s="354" t="s">
        <v>1705</v>
      </c>
      <c r="D1612" s="355"/>
      <c r="E1612" s="270">
        <v>2.385</v>
      </c>
      <c r="F1612" s="271"/>
      <c r="G1612" s="272"/>
      <c r="H1612" s="273"/>
      <c r="I1612" s="267"/>
      <c r="J1612" s="274"/>
      <c r="K1612" s="267"/>
      <c r="M1612" s="268" t="s">
        <v>1705</v>
      </c>
      <c r="O1612" s="256"/>
    </row>
    <row r="1613" spans="1:15" ht="12.75">
      <c r="A1613" s="265"/>
      <c r="B1613" s="269"/>
      <c r="C1613" s="354" t="s">
        <v>1706</v>
      </c>
      <c r="D1613" s="355"/>
      <c r="E1613" s="270">
        <v>23.1725</v>
      </c>
      <c r="F1613" s="271"/>
      <c r="G1613" s="272"/>
      <c r="H1613" s="273"/>
      <c r="I1613" s="267"/>
      <c r="J1613" s="274"/>
      <c r="K1613" s="267"/>
      <c r="M1613" s="268" t="s">
        <v>1706</v>
      </c>
      <c r="O1613" s="256"/>
    </row>
    <row r="1614" spans="1:15" ht="12.75">
      <c r="A1614" s="265"/>
      <c r="B1614" s="269"/>
      <c r="C1614" s="354" t="s">
        <v>1707</v>
      </c>
      <c r="D1614" s="355"/>
      <c r="E1614" s="270">
        <v>2.455</v>
      </c>
      <c r="F1614" s="271"/>
      <c r="G1614" s="272"/>
      <c r="H1614" s="273"/>
      <c r="I1614" s="267"/>
      <c r="J1614" s="274"/>
      <c r="K1614" s="267"/>
      <c r="M1614" s="268" t="s">
        <v>1707</v>
      </c>
      <c r="O1614" s="256"/>
    </row>
    <row r="1615" spans="1:15" ht="12.75">
      <c r="A1615" s="265"/>
      <c r="B1615" s="269"/>
      <c r="C1615" s="354" t="s">
        <v>1708</v>
      </c>
      <c r="D1615" s="355"/>
      <c r="E1615" s="270">
        <v>40.445</v>
      </c>
      <c r="F1615" s="271"/>
      <c r="G1615" s="272"/>
      <c r="H1615" s="273"/>
      <c r="I1615" s="267"/>
      <c r="J1615" s="274"/>
      <c r="K1615" s="267"/>
      <c r="M1615" s="268" t="s">
        <v>1708</v>
      </c>
      <c r="O1615" s="256"/>
    </row>
    <row r="1616" spans="1:15" ht="12.75">
      <c r="A1616" s="265"/>
      <c r="B1616" s="269"/>
      <c r="C1616" s="354" t="s">
        <v>1709</v>
      </c>
      <c r="D1616" s="355"/>
      <c r="E1616" s="270">
        <v>1.34</v>
      </c>
      <c r="F1616" s="271"/>
      <c r="G1616" s="272"/>
      <c r="H1616" s="273"/>
      <c r="I1616" s="267"/>
      <c r="J1616" s="274"/>
      <c r="K1616" s="267"/>
      <c r="M1616" s="268" t="s">
        <v>1709</v>
      </c>
      <c r="O1616" s="256"/>
    </row>
    <row r="1617" spans="1:15" ht="12.75">
      <c r="A1617" s="265"/>
      <c r="B1617" s="269"/>
      <c r="C1617" s="354" t="s">
        <v>1710</v>
      </c>
      <c r="D1617" s="355"/>
      <c r="E1617" s="270">
        <v>23.445</v>
      </c>
      <c r="F1617" s="271"/>
      <c r="G1617" s="272"/>
      <c r="H1617" s="273"/>
      <c r="I1617" s="267"/>
      <c r="J1617" s="274"/>
      <c r="K1617" s="267"/>
      <c r="M1617" s="268" t="s">
        <v>1710</v>
      </c>
      <c r="O1617" s="256"/>
    </row>
    <row r="1618" spans="1:15" ht="12.75">
      <c r="A1618" s="265"/>
      <c r="B1618" s="269"/>
      <c r="C1618" s="354" t="s">
        <v>1711</v>
      </c>
      <c r="D1618" s="355"/>
      <c r="E1618" s="270">
        <v>3.125</v>
      </c>
      <c r="F1618" s="271"/>
      <c r="G1618" s="272"/>
      <c r="H1618" s="273"/>
      <c r="I1618" s="267"/>
      <c r="J1618" s="274"/>
      <c r="K1618" s="267"/>
      <c r="M1618" s="268" t="s">
        <v>1711</v>
      </c>
      <c r="O1618" s="256"/>
    </row>
    <row r="1619" spans="1:15" ht="12.75">
      <c r="A1619" s="265"/>
      <c r="B1619" s="269"/>
      <c r="C1619" s="354" t="s">
        <v>110</v>
      </c>
      <c r="D1619" s="355"/>
      <c r="E1619" s="270">
        <v>0</v>
      </c>
      <c r="F1619" s="271"/>
      <c r="G1619" s="272"/>
      <c r="H1619" s="273"/>
      <c r="I1619" s="267"/>
      <c r="J1619" s="274"/>
      <c r="K1619" s="267"/>
      <c r="M1619" s="268">
        <v>0</v>
      </c>
      <c r="O1619" s="256"/>
    </row>
    <row r="1620" spans="1:15" ht="12.75">
      <c r="A1620" s="265"/>
      <c r="B1620" s="269"/>
      <c r="C1620" s="354" t="s">
        <v>200</v>
      </c>
      <c r="D1620" s="355"/>
      <c r="E1620" s="270">
        <v>0</v>
      </c>
      <c r="F1620" s="271"/>
      <c r="G1620" s="272"/>
      <c r="H1620" s="273"/>
      <c r="I1620" s="267"/>
      <c r="J1620" s="274"/>
      <c r="K1620" s="267"/>
      <c r="M1620" s="268" t="s">
        <v>200</v>
      </c>
      <c r="O1620" s="256"/>
    </row>
    <row r="1621" spans="1:15" ht="12.75">
      <c r="A1621" s="265"/>
      <c r="B1621" s="269"/>
      <c r="C1621" s="354" t="s">
        <v>1712</v>
      </c>
      <c r="D1621" s="355"/>
      <c r="E1621" s="270">
        <v>0</v>
      </c>
      <c r="F1621" s="271"/>
      <c r="G1621" s="272"/>
      <c r="H1621" s="273"/>
      <c r="I1621" s="267"/>
      <c r="J1621" s="274"/>
      <c r="K1621" s="267"/>
      <c r="M1621" s="268" t="s">
        <v>1712</v>
      </c>
      <c r="O1621" s="256"/>
    </row>
    <row r="1622" spans="1:15" ht="21">
      <c r="A1622" s="265"/>
      <c r="B1622" s="269"/>
      <c r="C1622" s="354" t="s">
        <v>1713</v>
      </c>
      <c r="D1622" s="355"/>
      <c r="E1622" s="270">
        <v>-41.525</v>
      </c>
      <c r="F1622" s="271"/>
      <c r="G1622" s="272"/>
      <c r="H1622" s="273"/>
      <c r="I1622" s="267"/>
      <c r="J1622" s="274"/>
      <c r="K1622" s="267"/>
      <c r="M1622" s="268" t="s">
        <v>1713</v>
      </c>
      <c r="O1622" s="256"/>
    </row>
    <row r="1623" spans="1:15" ht="12.75">
      <c r="A1623" s="265"/>
      <c r="B1623" s="269"/>
      <c r="C1623" s="354" t="s">
        <v>1714</v>
      </c>
      <c r="D1623" s="355"/>
      <c r="E1623" s="270">
        <v>-31.4</v>
      </c>
      <c r="F1623" s="271"/>
      <c r="G1623" s="272"/>
      <c r="H1623" s="273"/>
      <c r="I1623" s="267"/>
      <c r="J1623" s="274"/>
      <c r="K1623" s="267"/>
      <c r="M1623" s="268" t="s">
        <v>1714</v>
      </c>
      <c r="O1623" s="256"/>
    </row>
    <row r="1624" spans="1:15" ht="12.75">
      <c r="A1624" s="265"/>
      <c r="B1624" s="269"/>
      <c r="C1624" s="354" t="s">
        <v>206</v>
      </c>
      <c r="D1624" s="355"/>
      <c r="E1624" s="270">
        <v>0</v>
      </c>
      <c r="F1624" s="271"/>
      <c r="G1624" s="272"/>
      <c r="H1624" s="273"/>
      <c r="I1624" s="267"/>
      <c r="J1624" s="274"/>
      <c r="K1624" s="267"/>
      <c r="M1624" s="268" t="s">
        <v>206</v>
      </c>
      <c r="O1624" s="256"/>
    </row>
    <row r="1625" spans="1:15" ht="12.75">
      <c r="A1625" s="265"/>
      <c r="B1625" s="269"/>
      <c r="C1625" s="354" t="s">
        <v>949</v>
      </c>
      <c r="D1625" s="355"/>
      <c r="E1625" s="270">
        <v>0</v>
      </c>
      <c r="F1625" s="271"/>
      <c r="G1625" s="272"/>
      <c r="H1625" s="273"/>
      <c r="I1625" s="267"/>
      <c r="J1625" s="274"/>
      <c r="K1625" s="267"/>
      <c r="M1625" s="268" t="s">
        <v>949</v>
      </c>
      <c r="O1625" s="256"/>
    </row>
    <row r="1626" spans="1:15" ht="12.75">
      <c r="A1626" s="265"/>
      <c r="B1626" s="269"/>
      <c r="C1626" s="354" t="s">
        <v>1715</v>
      </c>
      <c r="D1626" s="355"/>
      <c r="E1626" s="270">
        <v>-8.55</v>
      </c>
      <c r="F1626" s="271"/>
      <c r="G1626" s="272"/>
      <c r="H1626" s="273"/>
      <c r="I1626" s="267"/>
      <c r="J1626" s="274"/>
      <c r="K1626" s="267"/>
      <c r="M1626" s="268" t="s">
        <v>1715</v>
      </c>
      <c r="O1626" s="256"/>
    </row>
    <row r="1627" spans="1:15" ht="12.75">
      <c r="A1627" s="265"/>
      <c r="B1627" s="269"/>
      <c r="C1627" s="354" t="s">
        <v>1716</v>
      </c>
      <c r="D1627" s="355"/>
      <c r="E1627" s="270">
        <v>-20.32</v>
      </c>
      <c r="F1627" s="271"/>
      <c r="G1627" s="272"/>
      <c r="H1627" s="273"/>
      <c r="I1627" s="267"/>
      <c r="J1627" s="274"/>
      <c r="K1627" s="267"/>
      <c r="M1627" s="268" t="s">
        <v>1716</v>
      </c>
      <c r="O1627" s="256"/>
    </row>
    <row r="1628" spans="1:57" ht="12.75">
      <c r="A1628" s="275"/>
      <c r="B1628" s="276" t="s">
        <v>101</v>
      </c>
      <c r="C1628" s="277" t="s">
        <v>1640</v>
      </c>
      <c r="D1628" s="278"/>
      <c r="E1628" s="279"/>
      <c r="F1628" s="280"/>
      <c r="G1628" s="281">
        <f>SUM(G1540:G1627)</f>
        <v>0</v>
      </c>
      <c r="H1628" s="282"/>
      <c r="I1628" s="283">
        <f>SUM(I1540:I1627)</f>
        <v>0.8876134</v>
      </c>
      <c r="J1628" s="282"/>
      <c r="K1628" s="283">
        <f>SUM(K1540:K1627)</f>
        <v>0</v>
      </c>
      <c r="O1628" s="256">
        <v>4</v>
      </c>
      <c r="BA1628" s="284">
        <f>SUM(BA1540:BA1627)</f>
        <v>0</v>
      </c>
      <c r="BB1628" s="284">
        <f>SUM(BB1540:BB1627)</f>
        <v>0</v>
      </c>
      <c r="BC1628" s="284">
        <f>SUM(BC1540:BC1627)</f>
        <v>0</v>
      </c>
      <c r="BD1628" s="284">
        <f>SUM(BD1540:BD1627)</f>
        <v>0</v>
      </c>
      <c r="BE1628" s="284">
        <f>SUM(BE1540:BE1627)</f>
        <v>0</v>
      </c>
    </row>
    <row r="1629" spans="1:15" ht="12.75">
      <c r="A1629" s="246" t="s">
        <v>97</v>
      </c>
      <c r="B1629" s="247" t="s">
        <v>1717</v>
      </c>
      <c r="C1629" s="248" t="s">
        <v>1718</v>
      </c>
      <c r="D1629" s="249"/>
      <c r="E1629" s="250"/>
      <c r="F1629" s="250"/>
      <c r="G1629" s="251"/>
      <c r="H1629" s="252"/>
      <c r="I1629" s="253"/>
      <c r="J1629" s="254"/>
      <c r="K1629" s="255"/>
      <c r="O1629" s="256">
        <v>1</v>
      </c>
    </row>
    <row r="1630" spans="1:80" ht="12.75">
      <c r="A1630" s="257">
        <v>337</v>
      </c>
      <c r="B1630" s="258" t="s">
        <v>1720</v>
      </c>
      <c r="C1630" s="259" t="s">
        <v>1721</v>
      </c>
      <c r="D1630" s="260" t="s">
        <v>137</v>
      </c>
      <c r="E1630" s="261">
        <v>6.8875</v>
      </c>
      <c r="F1630" s="261">
        <v>0</v>
      </c>
      <c r="G1630" s="262">
        <f>E1630*F1630</f>
        <v>0</v>
      </c>
      <c r="H1630" s="263">
        <v>0.00196</v>
      </c>
      <c r="I1630" s="264">
        <f>E1630*H1630</f>
        <v>0.0134995</v>
      </c>
      <c r="J1630" s="263">
        <v>0</v>
      </c>
      <c r="K1630" s="264">
        <f>E1630*J1630</f>
        <v>0</v>
      </c>
      <c r="O1630" s="256">
        <v>2</v>
      </c>
      <c r="AA1630" s="229">
        <v>1</v>
      </c>
      <c r="AB1630" s="229">
        <v>7</v>
      </c>
      <c r="AC1630" s="229">
        <v>7</v>
      </c>
      <c r="AZ1630" s="229">
        <v>2</v>
      </c>
      <c r="BA1630" s="229">
        <f>IF(AZ1630=1,G1630,0)</f>
        <v>0</v>
      </c>
      <c r="BB1630" s="229">
        <f>IF(AZ1630=2,G1630,0)</f>
        <v>0</v>
      </c>
      <c r="BC1630" s="229">
        <f>IF(AZ1630=3,G1630,0)</f>
        <v>0</v>
      </c>
      <c r="BD1630" s="229">
        <f>IF(AZ1630=4,G1630,0)</f>
        <v>0</v>
      </c>
      <c r="BE1630" s="229">
        <f>IF(AZ1630=5,G1630,0)</f>
        <v>0</v>
      </c>
      <c r="CA1630" s="256">
        <v>1</v>
      </c>
      <c r="CB1630" s="256">
        <v>7</v>
      </c>
    </row>
    <row r="1631" spans="1:15" ht="12.75">
      <c r="A1631" s="265"/>
      <c r="B1631" s="269"/>
      <c r="C1631" s="354" t="s">
        <v>1722</v>
      </c>
      <c r="D1631" s="355"/>
      <c r="E1631" s="270">
        <v>6.8875</v>
      </c>
      <c r="F1631" s="271"/>
      <c r="G1631" s="272"/>
      <c r="H1631" s="273"/>
      <c r="I1631" s="267"/>
      <c r="J1631" s="274"/>
      <c r="K1631" s="267"/>
      <c r="M1631" s="268" t="s">
        <v>1722</v>
      </c>
      <c r="O1631" s="256"/>
    </row>
    <row r="1632" spans="1:80" ht="21.75" customHeight="1">
      <c r="A1632" s="257">
        <v>338</v>
      </c>
      <c r="B1632" s="258" t="s">
        <v>1723</v>
      </c>
      <c r="C1632" s="259" t="s">
        <v>1724</v>
      </c>
      <c r="D1632" s="260" t="s">
        <v>114</v>
      </c>
      <c r="E1632" s="261">
        <v>1</v>
      </c>
      <c r="F1632" s="261">
        <v>0</v>
      </c>
      <c r="G1632" s="262">
        <f>E1632*F1632</f>
        <v>0</v>
      </c>
      <c r="H1632" s="263">
        <v>0</v>
      </c>
      <c r="I1632" s="264">
        <f>E1632*H1632</f>
        <v>0</v>
      </c>
      <c r="J1632" s="263"/>
      <c r="K1632" s="264">
        <f>E1632*J1632</f>
        <v>0</v>
      </c>
      <c r="O1632" s="256">
        <v>2</v>
      </c>
      <c r="AA1632" s="229">
        <v>12</v>
      </c>
      <c r="AB1632" s="229">
        <v>0</v>
      </c>
      <c r="AC1632" s="229">
        <v>357</v>
      </c>
      <c r="AZ1632" s="229">
        <v>2</v>
      </c>
      <c r="BA1632" s="229">
        <f>IF(AZ1632=1,G1632,0)</f>
        <v>0</v>
      </c>
      <c r="BB1632" s="229">
        <f>IF(AZ1632=2,G1632,0)</f>
        <v>0</v>
      </c>
      <c r="BC1632" s="229">
        <f>IF(AZ1632=3,G1632,0)</f>
        <v>0</v>
      </c>
      <c r="BD1632" s="229">
        <f>IF(AZ1632=4,G1632,0)</f>
        <v>0</v>
      </c>
      <c r="BE1632" s="229">
        <f>IF(AZ1632=5,G1632,0)</f>
        <v>0</v>
      </c>
      <c r="CA1632" s="256">
        <v>12</v>
      </c>
      <c r="CB1632" s="256">
        <v>0</v>
      </c>
    </row>
    <row r="1633" spans="1:15" ht="29.25" customHeight="1">
      <c r="A1633" s="265"/>
      <c r="B1633" s="266"/>
      <c r="C1633" s="346" t="s">
        <v>2813</v>
      </c>
      <c r="D1633" s="347"/>
      <c r="E1633" s="347"/>
      <c r="F1633" s="347"/>
      <c r="G1633" s="348"/>
      <c r="I1633" s="267"/>
      <c r="K1633" s="267"/>
      <c r="L1633" s="268" t="s">
        <v>1725</v>
      </c>
      <c r="O1633" s="256">
        <v>3</v>
      </c>
    </row>
    <row r="1634" spans="1:15" ht="14.25" customHeight="1">
      <c r="A1634" s="265"/>
      <c r="B1634" s="269"/>
      <c r="C1634" s="354" t="s">
        <v>98</v>
      </c>
      <c r="D1634" s="355"/>
      <c r="E1634" s="270">
        <v>1</v>
      </c>
      <c r="F1634" s="271"/>
      <c r="G1634" s="272"/>
      <c r="H1634" s="273"/>
      <c r="I1634" s="267"/>
      <c r="J1634" s="274"/>
      <c r="K1634" s="267"/>
      <c r="M1634" s="268">
        <v>1</v>
      </c>
      <c r="O1634" s="256"/>
    </row>
    <row r="1635" spans="1:15" ht="12.75">
      <c r="A1635" s="265"/>
      <c r="B1635" s="269"/>
      <c r="C1635" s="354" t="s">
        <v>1726</v>
      </c>
      <c r="D1635" s="355"/>
      <c r="E1635" s="270">
        <v>0</v>
      </c>
      <c r="F1635" s="271"/>
      <c r="G1635" s="272"/>
      <c r="H1635" s="273"/>
      <c r="I1635" s="267"/>
      <c r="J1635" s="274"/>
      <c r="K1635" s="267"/>
      <c r="M1635" s="268" t="s">
        <v>1726</v>
      </c>
      <c r="O1635" s="256"/>
    </row>
    <row r="1636" spans="1:15" ht="12.75">
      <c r="A1636" s="265"/>
      <c r="B1636" s="269"/>
      <c r="C1636" s="354" t="s">
        <v>1727</v>
      </c>
      <c r="D1636" s="355"/>
      <c r="E1636" s="270">
        <v>0</v>
      </c>
      <c r="F1636" s="271"/>
      <c r="G1636" s="272"/>
      <c r="H1636" s="273"/>
      <c r="I1636" s="267"/>
      <c r="J1636" s="274"/>
      <c r="K1636" s="267"/>
      <c r="M1636" s="268" t="s">
        <v>1727</v>
      </c>
      <c r="O1636" s="256"/>
    </row>
    <row r="1637" spans="1:15" ht="12.75">
      <c r="A1637" s="265"/>
      <c r="B1637" s="269"/>
      <c r="C1637" s="354" t="s">
        <v>1728</v>
      </c>
      <c r="D1637" s="355"/>
      <c r="E1637" s="270">
        <v>0</v>
      </c>
      <c r="F1637" s="271"/>
      <c r="G1637" s="272"/>
      <c r="H1637" s="273"/>
      <c r="I1637" s="267"/>
      <c r="J1637" s="274"/>
      <c r="K1637" s="267"/>
      <c r="M1637" s="268" t="s">
        <v>1728</v>
      </c>
      <c r="O1637" s="256"/>
    </row>
    <row r="1638" spans="1:15" ht="12.75">
      <c r="A1638" s="265"/>
      <c r="B1638" s="269"/>
      <c r="C1638" s="354" t="s">
        <v>1729</v>
      </c>
      <c r="D1638" s="355"/>
      <c r="E1638" s="270">
        <v>0</v>
      </c>
      <c r="F1638" s="271"/>
      <c r="G1638" s="272"/>
      <c r="H1638" s="273"/>
      <c r="I1638" s="267"/>
      <c r="J1638" s="274"/>
      <c r="K1638" s="267"/>
      <c r="M1638" s="268" t="s">
        <v>1729</v>
      </c>
      <c r="O1638" s="256"/>
    </row>
    <row r="1639" spans="1:15" ht="12.75">
      <c r="A1639" s="265"/>
      <c r="B1639" s="269"/>
      <c r="C1639" s="354" t="s">
        <v>1730</v>
      </c>
      <c r="D1639" s="355"/>
      <c r="E1639" s="270">
        <v>0</v>
      </c>
      <c r="F1639" s="271"/>
      <c r="G1639" s="272"/>
      <c r="H1639" s="273"/>
      <c r="I1639" s="267"/>
      <c r="J1639" s="274"/>
      <c r="K1639" s="267"/>
      <c r="M1639" s="268" t="s">
        <v>1730</v>
      </c>
      <c r="O1639" s="256"/>
    </row>
    <row r="1640" spans="1:15" ht="12.75">
      <c r="A1640" s="265"/>
      <c r="B1640" s="269"/>
      <c r="C1640" s="354" t="s">
        <v>1731</v>
      </c>
      <c r="D1640" s="355"/>
      <c r="E1640" s="270">
        <v>0</v>
      </c>
      <c r="F1640" s="271"/>
      <c r="G1640" s="272"/>
      <c r="H1640" s="273"/>
      <c r="I1640" s="267"/>
      <c r="J1640" s="274"/>
      <c r="K1640" s="267"/>
      <c r="M1640" s="268" t="s">
        <v>1731</v>
      </c>
      <c r="O1640" s="256"/>
    </row>
    <row r="1641" spans="1:15" ht="12.75">
      <c r="A1641" s="265"/>
      <c r="B1641" s="269"/>
      <c r="C1641" s="354" t="s">
        <v>1732</v>
      </c>
      <c r="D1641" s="355"/>
      <c r="E1641" s="270">
        <v>0</v>
      </c>
      <c r="F1641" s="271"/>
      <c r="G1641" s="272"/>
      <c r="H1641" s="273"/>
      <c r="I1641" s="267"/>
      <c r="J1641" s="274"/>
      <c r="K1641" s="267"/>
      <c r="M1641" s="268" t="s">
        <v>1732</v>
      </c>
      <c r="O1641" s="256"/>
    </row>
    <row r="1642" spans="1:80" ht="12.75">
      <c r="A1642" s="257">
        <v>339</v>
      </c>
      <c r="B1642" s="258" t="s">
        <v>1733</v>
      </c>
      <c r="C1642" s="259" t="s">
        <v>1734</v>
      </c>
      <c r="D1642" s="260" t="s">
        <v>166</v>
      </c>
      <c r="E1642" s="261">
        <v>0.0134995</v>
      </c>
      <c r="F1642" s="261">
        <v>0</v>
      </c>
      <c r="G1642" s="262">
        <f>E1642*F1642</f>
        <v>0</v>
      </c>
      <c r="H1642" s="263">
        <v>0</v>
      </c>
      <c r="I1642" s="264">
        <f>E1642*H1642</f>
        <v>0</v>
      </c>
      <c r="J1642" s="263"/>
      <c r="K1642" s="264">
        <f>E1642*J1642</f>
        <v>0</v>
      </c>
      <c r="O1642" s="256">
        <v>2</v>
      </c>
      <c r="AA1642" s="229">
        <v>7</v>
      </c>
      <c r="AB1642" s="229">
        <v>1001</v>
      </c>
      <c r="AC1642" s="229">
        <v>5</v>
      </c>
      <c r="AZ1642" s="229">
        <v>2</v>
      </c>
      <c r="BA1642" s="229">
        <f>IF(AZ1642=1,G1642,0)</f>
        <v>0</v>
      </c>
      <c r="BB1642" s="229">
        <f>IF(AZ1642=2,G1642,0)</f>
        <v>0</v>
      </c>
      <c r="BC1642" s="229">
        <f>IF(AZ1642=3,G1642,0)</f>
        <v>0</v>
      </c>
      <c r="BD1642" s="229">
        <f>IF(AZ1642=4,G1642,0)</f>
        <v>0</v>
      </c>
      <c r="BE1642" s="229">
        <f>IF(AZ1642=5,G1642,0)</f>
        <v>0</v>
      </c>
      <c r="CA1642" s="256">
        <v>7</v>
      </c>
      <c r="CB1642" s="256">
        <v>1001</v>
      </c>
    </row>
    <row r="1643" spans="1:57" ht="12.75">
      <c r="A1643" s="275"/>
      <c r="B1643" s="276" t="s">
        <v>101</v>
      </c>
      <c r="C1643" s="277" t="s">
        <v>1719</v>
      </c>
      <c r="D1643" s="278"/>
      <c r="E1643" s="279"/>
      <c r="F1643" s="280"/>
      <c r="G1643" s="281">
        <f>SUM(G1629:G1642)</f>
        <v>0</v>
      </c>
      <c r="H1643" s="282"/>
      <c r="I1643" s="283">
        <f>SUM(I1629:I1642)</f>
        <v>0.0134995</v>
      </c>
      <c r="J1643" s="282"/>
      <c r="K1643" s="283">
        <f>SUM(K1629:K1642)</f>
        <v>0</v>
      </c>
      <c r="O1643" s="256">
        <v>4</v>
      </c>
      <c r="BA1643" s="284">
        <f>SUM(BA1629:BA1642)</f>
        <v>0</v>
      </c>
      <c r="BB1643" s="284">
        <f>SUM(BB1629:BB1642)</f>
        <v>0</v>
      </c>
      <c r="BC1643" s="284">
        <f>SUM(BC1629:BC1642)</f>
        <v>0</v>
      </c>
      <c r="BD1643" s="284">
        <f>SUM(BD1629:BD1642)</f>
        <v>0</v>
      </c>
      <c r="BE1643" s="284">
        <f>SUM(BE1629:BE1642)</f>
        <v>0</v>
      </c>
    </row>
    <row r="1644" spans="1:15" ht="12.75">
      <c r="A1644" s="246" t="s">
        <v>97</v>
      </c>
      <c r="B1644" s="247" t="s">
        <v>1735</v>
      </c>
      <c r="C1644" s="248" t="s">
        <v>1736</v>
      </c>
      <c r="D1644" s="249"/>
      <c r="E1644" s="250"/>
      <c r="F1644" s="250"/>
      <c r="G1644" s="251"/>
      <c r="H1644" s="252"/>
      <c r="I1644" s="253"/>
      <c r="J1644" s="254"/>
      <c r="K1644" s="255"/>
      <c r="O1644" s="256">
        <v>1</v>
      </c>
    </row>
    <row r="1645" spans="1:80" ht="12.75">
      <c r="A1645" s="257">
        <v>340</v>
      </c>
      <c r="B1645" s="258" t="s">
        <v>1738</v>
      </c>
      <c r="C1645" s="259" t="s">
        <v>1739</v>
      </c>
      <c r="D1645" s="260" t="s">
        <v>137</v>
      </c>
      <c r="E1645" s="261">
        <v>7.7</v>
      </c>
      <c r="F1645" s="261">
        <v>0</v>
      </c>
      <c r="G1645" s="262">
        <f>E1645*F1645</f>
        <v>0</v>
      </c>
      <c r="H1645" s="263">
        <v>0.00128</v>
      </c>
      <c r="I1645" s="264">
        <f>E1645*H1645</f>
        <v>0.009856</v>
      </c>
      <c r="J1645" s="263">
        <v>0</v>
      </c>
      <c r="K1645" s="264">
        <f>E1645*J1645</f>
        <v>0</v>
      </c>
      <c r="O1645" s="256">
        <v>2</v>
      </c>
      <c r="AA1645" s="229">
        <v>1</v>
      </c>
      <c r="AB1645" s="229">
        <v>7</v>
      </c>
      <c r="AC1645" s="229">
        <v>7</v>
      </c>
      <c r="AZ1645" s="229">
        <v>2</v>
      </c>
      <c r="BA1645" s="229">
        <f>IF(AZ1645=1,G1645,0)</f>
        <v>0</v>
      </c>
      <c r="BB1645" s="229">
        <f>IF(AZ1645=2,G1645,0)</f>
        <v>0</v>
      </c>
      <c r="BC1645" s="229">
        <f>IF(AZ1645=3,G1645,0)</f>
        <v>0</v>
      </c>
      <c r="BD1645" s="229">
        <f>IF(AZ1645=4,G1645,0)</f>
        <v>0</v>
      </c>
      <c r="BE1645" s="229">
        <f>IF(AZ1645=5,G1645,0)</f>
        <v>0</v>
      </c>
      <c r="CA1645" s="256">
        <v>1</v>
      </c>
      <c r="CB1645" s="256">
        <v>7</v>
      </c>
    </row>
    <row r="1646" spans="1:15" ht="12.75">
      <c r="A1646" s="265"/>
      <c r="B1646" s="269"/>
      <c r="C1646" s="354" t="s">
        <v>1740</v>
      </c>
      <c r="D1646" s="355"/>
      <c r="E1646" s="270">
        <v>4.62</v>
      </c>
      <c r="F1646" s="271"/>
      <c r="G1646" s="272"/>
      <c r="H1646" s="273"/>
      <c r="I1646" s="267"/>
      <c r="J1646" s="274"/>
      <c r="K1646" s="267"/>
      <c r="M1646" s="268" t="s">
        <v>1740</v>
      </c>
      <c r="O1646" s="256"/>
    </row>
    <row r="1647" spans="1:15" ht="12.75">
      <c r="A1647" s="265"/>
      <c r="B1647" s="269"/>
      <c r="C1647" s="354" t="s">
        <v>1741</v>
      </c>
      <c r="D1647" s="355"/>
      <c r="E1647" s="270">
        <v>3.08</v>
      </c>
      <c r="F1647" s="271"/>
      <c r="G1647" s="272"/>
      <c r="H1647" s="273"/>
      <c r="I1647" s="267"/>
      <c r="J1647" s="274"/>
      <c r="K1647" s="267"/>
      <c r="M1647" s="268" t="s">
        <v>1741</v>
      </c>
      <c r="O1647" s="256"/>
    </row>
    <row r="1648" spans="1:80" ht="12.75">
      <c r="A1648" s="257">
        <v>341</v>
      </c>
      <c r="B1648" s="258" t="s">
        <v>1742</v>
      </c>
      <c r="C1648" s="259" t="s">
        <v>1743</v>
      </c>
      <c r="D1648" s="260" t="s">
        <v>137</v>
      </c>
      <c r="E1648" s="261">
        <v>8.085</v>
      </c>
      <c r="F1648" s="261">
        <v>0</v>
      </c>
      <c r="G1648" s="262">
        <f>E1648*F1648</f>
        <v>0</v>
      </c>
      <c r="H1648" s="263">
        <v>0.017</v>
      </c>
      <c r="I1648" s="264">
        <f>E1648*H1648</f>
        <v>0.137445</v>
      </c>
      <c r="J1648" s="263"/>
      <c r="K1648" s="264">
        <f>E1648*J1648</f>
        <v>0</v>
      </c>
      <c r="O1648" s="256">
        <v>2</v>
      </c>
      <c r="AA1648" s="229">
        <v>3</v>
      </c>
      <c r="AB1648" s="229">
        <v>7</v>
      </c>
      <c r="AC1648" s="229">
        <v>63437106</v>
      </c>
      <c r="AZ1648" s="229">
        <v>2</v>
      </c>
      <c r="BA1648" s="229">
        <f>IF(AZ1648=1,G1648,0)</f>
        <v>0</v>
      </c>
      <c r="BB1648" s="229">
        <f>IF(AZ1648=2,G1648,0)</f>
        <v>0</v>
      </c>
      <c r="BC1648" s="229">
        <f>IF(AZ1648=3,G1648,0)</f>
        <v>0</v>
      </c>
      <c r="BD1648" s="229">
        <f>IF(AZ1648=4,G1648,0)</f>
        <v>0</v>
      </c>
      <c r="BE1648" s="229">
        <f>IF(AZ1648=5,G1648,0)</f>
        <v>0</v>
      </c>
      <c r="CA1648" s="256">
        <v>3</v>
      </c>
      <c r="CB1648" s="256">
        <v>7</v>
      </c>
    </row>
    <row r="1649" spans="1:15" ht="12.75">
      <c r="A1649" s="265"/>
      <c r="B1649" s="269"/>
      <c r="C1649" s="354" t="s">
        <v>1744</v>
      </c>
      <c r="D1649" s="355"/>
      <c r="E1649" s="270">
        <v>8.085</v>
      </c>
      <c r="F1649" s="271"/>
      <c r="G1649" s="272"/>
      <c r="H1649" s="273"/>
      <c r="I1649" s="267"/>
      <c r="J1649" s="274"/>
      <c r="K1649" s="267"/>
      <c r="M1649" s="268" t="s">
        <v>1744</v>
      </c>
      <c r="O1649" s="256"/>
    </row>
    <row r="1650" spans="1:80" ht="12.75">
      <c r="A1650" s="257">
        <v>342</v>
      </c>
      <c r="B1650" s="258" t="s">
        <v>1745</v>
      </c>
      <c r="C1650" s="259" t="s">
        <v>1746</v>
      </c>
      <c r="D1650" s="260" t="s">
        <v>166</v>
      </c>
      <c r="E1650" s="261">
        <v>0.147301</v>
      </c>
      <c r="F1650" s="261">
        <v>0</v>
      </c>
      <c r="G1650" s="262">
        <f>E1650*F1650</f>
        <v>0</v>
      </c>
      <c r="H1650" s="263">
        <v>0</v>
      </c>
      <c r="I1650" s="264">
        <f>E1650*H1650</f>
        <v>0</v>
      </c>
      <c r="J1650" s="263"/>
      <c r="K1650" s="264">
        <f>E1650*J1650</f>
        <v>0</v>
      </c>
      <c r="O1650" s="256">
        <v>2</v>
      </c>
      <c r="AA1650" s="229">
        <v>7</v>
      </c>
      <c r="AB1650" s="229">
        <v>1001</v>
      </c>
      <c r="AC1650" s="229">
        <v>5</v>
      </c>
      <c r="AZ1650" s="229">
        <v>2</v>
      </c>
      <c r="BA1650" s="229">
        <f>IF(AZ1650=1,G1650,0)</f>
        <v>0</v>
      </c>
      <c r="BB1650" s="229">
        <f>IF(AZ1650=2,G1650,0)</f>
        <v>0</v>
      </c>
      <c r="BC1650" s="229">
        <f>IF(AZ1650=3,G1650,0)</f>
        <v>0</v>
      </c>
      <c r="BD1650" s="229">
        <f>IF(AZ1650=4,G1650,0)</f>
        <v>0</v>
      </c>
      <c r="BE1650" s="229">
        <f>IF(AZ1650=5,G1650,0)</f>
        <v>0</v>
      </c>
      <c r="CA1650" s="256">
        <v>7</v>
      </c>
      <c r="CB1650" s="256">
        <v>1001</v>
      </c>
    </row>
    <row r="1651" spans="1:57" ht="12.75">
      <c r="A1651" s="275"/>
      <c r="B1651" s="276" t="s">
        <v>101</v>
      </c>
      <c r="C1651" s="277" t="s">
        <v>1737</v>
      </c>
      <c r="D1651" s="278"/>
      <c r="E1651" s="279"/>
      <c r="F1651" s="280"/>
      <c r="G1651" s="281">
        <f>SUM(G1644:G1650)</f>
        <v>0</v>
      </c>
      <c r="H1651" s="282"/>
      <c r="I1651" s="283">
        <f>SUM(I1644:I1650)</f>
        <v>0.14730100000000002</v>
      </c>
      <c r="J1651" s="282"/>
      <c r="K1651" s="283">
        <f>SUM(K1644:K1650)</f>
        <v>0</v>
      </c>
      <c r="O1651" s="256">
        <v>4</v>
      </c>
      <c r="BA1651" s="284">
        <f>SUM(BA1644:BA1650)</f>
        <v>0</v>
      </c>
      <c r="BB1651" s="284">
        <f>SUM(BB1644:BB1650)</f>
        <v>0</v>
      </c>
      <c r="BC1651" s="284">
        <f>SUM(BC1644:BC1650)</f>
        <v>0</v>
      </c>
      <c r="BD1651" s="284">
        <f>SUM(BD1644:BD1650)</f>
        <v>0</v>
      </c>
      <c r="BE1651" s="284">
        <f>SUM(BE1644:BE1650)</f>
        <v>0</v>
      </c>
    </row>
    <row r="1652" spans="1:15" ht="12.75">
      <c r="A1652" s="246" t="s">
        <v>97</v>
      </c>
      <c r="B1652" s="247" t="s">
        <v>1747</v>
      </c>
      <c r="C1652" s="248" t="s">
        <v>1748</v>
      </c>
      <c r="D1652" s="249"/>
      <c r="E1652" s="250"/>
      <c r="F1652" s="250"/>
      <c r="G1652" s="251"/>
      <c r="H1652" s="252"/>
      <c r="I1652" s="253"/>
      <c r="J1652" s="254"/>
      <c r="K1652" s="255"/>
      <c r="O1652" s="256">
        <v>1</v>
      </c>
    </row>
    <row r="1653" spans="1:80" ht="12.75">
      <c r="A1653" s="257">
        <v>343</v>
      </c>
      <c r="B1653" s="258" t="s">
        <v>1750</v>
      </c>
      <c r="C1653" s="259" t="s">
        <v>1751</v>
      </c>
      <c r="D1653" s="260" t="s">
        <v>1752</v>
      </c>
      <c r="E1653" s="261">
        <v>15</v>
      </c>
      <c r="F1653" s="261">
        <v>0</v>
      </c>
      <c r="G1653" s="262">
        <f>E1653*F1653</f>
        <v>0</v>
      </c>
      <c r="H1653" s="263">
        <v>0</v>
      </c>
      <c r="I1653" s="264">
        <f>E1653*H1653</f>
        <v>0</v>
      </c>
      <c r="J1653" s="263"/>
      <c r="K1653" s="264">
        <f>E1653*J1653</f>
        <v>0</v>
      </c>
      <c r="O1653" s="256">
        <v>2</v>
      </c>
      <c r="AA1653" s="229">
        <v>10</v>
      </c>
      <c r="AB1653" s="229">
        <v>0</v>
      </c>
      <c r="AC1653" s="229">
        <v>8</v>
      </c>
      <c r="AZ1653" s="229">
        <v>5</v>
      </c>
      <c r="BA1653" s="229">
        <f>IF(AZ1653=1,G1653,0)</f>
        <v>0</v>
      </c>
      <c r="BB1653" s="229">
        <f>IF(AZ1653=2,G1653,0)</f>
        <v>0</v>
      </c>
      <c r="BC1653" s="229">
        <f>IF(AZ1653=3,G1653,0)</f>
        <v>0</v>
      </c>
      <c r="BD1653" s="229">
        <f>IF(AZ1653=4,G1653,0)</f>
        <v>0</v>
      </c>
      <c r="BE1653" s="229">
        <f>IF(AZ1653=5,G1653,0)</f>
        <v>0</v>
      </c>
      <c r="CA1653" s="256">
        <v>10</v>
      </c>
      <c r="CB1653" s="256">
        <v>0</v>
      </c>
    </row>
    <row r="1654" spans="1:15" ht="12.75">
      <c r="A1654" s="265"/>
      <c r="B1654" s="269"/>
      <c r="C1654" s="354" t="s">
        <v>1753</v>
      </c>
      <c r="D1654" s="355"/>
      <c r="E1654" s="270">
        <v>15</v>
      </c>
      <c r="F1654" s="271"/>
      <c r="G1654" s="272"/>
      <c r="H1654" s="273"/>
      <c r="I1654" s="267"/>
      <c r="J1654" s="274"/>
      <c r="K1654" s="267"/>
      <c r="M1654" s="268" t="s">
        <v>1753</v>
      </c>
      <c r="O1654" s="256"/>
    </row>
    <row r="1655" spans="1:57" ht="12.75">
      <c r="A1655" s="275"/>
      <c r="B1655" s="276" t="s">
        <v>101</v>
      </c>
      <c r="C1655" s="277" t="s">
        <v>1749</v>
      </c>
      <c r="D1655" s="278"/>
      <c r="E1655" s="279"/>
      <c r="F1655" s="280"/>
      <c r="G1655" s="281">
        <f>SUM(G1652:G1654)</f>
        <v>0</v>
      </c>
      <c r="H1655" s="282"/>
      <c r="I1655" s="283">
        <f>SUM(I1652:I1654)</f>
        <v>0</v>
      </c>
      <c r="J1655" s="282"/>
      <c r="K1655" s="283">
        <f>SUM(K1652:K1654)</f>
        <v>0</v>
      </c>
      <c r="O1655" s="256">
        <v>4</v>
      </c>
      <c r="BA1655" s="284">
        <f>SUM(BA1652:BA1654)</f>
        <v>0</v>
      </c>
      <c r="BB1655" s="284">
        <f>SUM(BB1652:BB1654)</f>
        <v>0</v>
      </c>
      <c r="BC1655" s="284">
        <f>SUM(BC1652:BC1654)</f>
        <v>0</v>
      </c>
      <c r="BD1655" s="284">
        <f>SUM(BD1652:BD1654)</f>
        <v>0</v>
      </c>
      <c r="BE1655" s="284">
        <f>SUM(BE1652:BE1654)</f>
        <v>0</v>
      </c>
    </row>
    <row r="1656" spans="1:15" ht="12.75">
      <c r="A1656" s="246" t="s">
        <v>97</v>
      </c>
      <c r="B1656" s="247" t="s">
        <v>1754</v>
      </c>
      <c r="C1656" s="248" t="s">
        <v>1755</v>
      </c>
      <c r="D1656" s="249"/>
      <c r="E1656" s="250"/>
      <c r="F1656" s="250"/>
      <c r="G1656" s="251"/>
      <c r="H1656" s="252"/>
      <c r="I1656" s="253"/>
      <c r="J1656" s="254"/>
      <c r="K1656" s="255"/>
      <c r="O1656" s="256">
        <v>1</v>
      </c>
    </row>
    <row r="1657" spans="1:80" ht="12.75">
      <c r="A1657" s="257">
        <v>344</v>
      </c>
      <c r="B1657" s="258" t="s">
        <v>1757</v>
      </c>
      <c r="C1657" s="259" t="s">
        <v>1758</v>
      </c>
      <c r="D1657" s="260" t="s">
        <v>195</v>
      </c>
      <c r="E1657" s="261">
        <v>1</v>
      </c>
      <c r="F1657" s="261">
        <v>0</v>
      </c>
      <c r="G1657" s="262">
        <f>E1657*F1657</f>
        <v>0</v>
      </c>
      <c r="H1657" s="263">
        <v>0</v>
      </c>
      <c r="I1657" s="264">
        <f>E1657*H1657</f>
        <v>0</v>
      </c>
      <c r="J1657" s="263"/>
      <c r="K1657" s="264">
        <f>E1657*J1657</f>
        <v>0</v>
      </c>
      <c r="O1657" s="256">
        <v>2</v>
      </c>
      <c r="AA1657" s="229">
        <v>12</v>
      </c>
      <c r="AB1657" s="229">
        <v>0</v>
      </c>
      <c r="AC1657" s="229">
        <v>359</v>
      </c>
      <c r="AZ1657" s="229">
        <v>4</v>
      </c>
      <c r="BA1657" s="229">
        <f>IF(AZ1657=1,G1657,0)</f>
        <v>0</v>
      </c>
      <c r="BB1657" s="229">
        <f>IF(AZ1657=2,G1657,0)</f>
        <v>0</v>
      </c>
      <c r="BC1657" s="229">
        <f>IF(AZ1657=3,G1657,0)</f>
        <v>0</v>
      </c>
      <c r="BD1657" s="229">
        <f>IF(AZ1657=4,G1657,0)</f>
        <v>0</v>
      </c>
      <c r="BE1657" s="229">
        <f>IF(AZ1657=5,G1657,0)</f>
        <v>0</v>
      </c>
      <c r="CA1657" s="256">
        <v>12</v>
      </c>
      <c r="CB1657" s="256">
        <v>0</v>
      </c>
    </row>
    <row r="1658" spans="1:80" ht="12.75">
      <c r="A1658" s="257">
        <v>345</v>
      </c>
      <c r="B1658" s="258" t="s">
        <v>1759</v>
      </c>
      <c r="C1658" s="259" t="s">
        <v>1760</v>
      </c>
      <c r="D1658" s="260" t="s">
        <v>179</v>
      </c>
      <c r="E1658" s="261">
        <v>20</v>
      </c>
      <c r="F1658" s="261">
        <v>0</v>
      </c>
      <c r="G1658" s="262">
        <f>E1658*F1658</f>
        <v>0</v>
      </c>
      <c r="H1658" s="263">
        <v>0</v>
      </c>
      <c r="I1658" s="264">
        <f>E1658*H1658</f>
        <v>0</v>
      </c>
      <c r="J1658" s="263"/>
      <c r="K1658" s="264">
        <f>E1658*J1658</f>
        <v>0</v>
      </c>
      <c r="O1658" s="256">
        <v>2</v>
      </c>
      <c r="AA1658" s="229">
        <v>12</v>
      </c>
      <c r="AB1658" s="229">
        <v>0</v>
      </c>
      <c r="AC1658" s="229">
        <v>360</v>
      </c>
      <c r="AZ1658" s="229">
        <v>4</v>
      </c>
      <c r="BA1658" s="229">
        <f>IF(AZ1658=1,G1658,0)</f>
        <v>0</v>
      </c>
      <c r="BB1658" s="229">
        <f>IF(AZ1658=2,G1658,0)</f>
        <v>0</v>
      </c>
      <c r="BC1658" s="229">
        <f>IF(AZ1658=3,G1658,0)</f>
        <v>0</v>
      </c>
      <c r="BD1658" s="229">
        <f>IF(AZ1658=4,G1658,0)</f>
        <v>0</v>
      </c>
      <c r="BE1658" s="229">
        <f>IF(AZ1658=5,G1658,0)</f>
        <v>0</v>
      </c>
      <c r="CA1658" s="256">
        <v>12</v>
      </c>
      <c r="CB1658" s="256">
        <v>0</v>
      </c>
    </row>
    <row r="1659" spans="1:15" ht="12.75">
      <c r="A1659" s="265"/>
      <c r="B1659" s="266"/>
      <c r="C1659" s="346" t="s">
        <v>1761</v>
      </c>
      <c r="D1659" s="347"/>
      <c r="E1659" s="347"/>
      <c r="F1659" s="347"/>
      <c r="G1659" s="348"/>
      <c r="I1659" s="267"/>
      <c r="K1659" s="267"/>
      <c r="L1659" s="268" t="s">
        <v>1761</v>
      </c>
      <c r="O1659" s="256">
        <v>3</v>
      </c>
    </row>
    <row r="1660" spans="1:15" ht="12.75">
      <c r="A1660" s="265"/>
      <c r="B1660" s="266"/>
      <c r="C1660" s="346" t="s">
        <v>1762</v>
      </c>
      <c r="D1660" s="347"/>
      <c r="E1660" s="347"/>
      <c r="F1660" s="347"/>
      <c r="G1660" s="348"/>
      <c r="I1660" s="267"/>
      <c r="K1660" s="267"/>
      <c r="L1660" s="268" t="s">
        <v>1762</v>
      </c>
      <c r="O1660" s="256">
        <v>3</v>
      </c>
    </row>
    <row r="1661" spans="1:15" ht="12.75">
      <c r="A1661" s="265"/>
      <c r="B1661" s="266"/>
      <c r="C1661" s="346" t="s">
        <v>1763</v>
      </c>
      <c r="D1661" s="347"/>
      <c r="E1661" s="347"/>
      <c r="F1661" s="347"/>
      <c r="G1661" s="348"/>
      <c r="I1661" s="267"/>
      <c r="K1661" s="267"/>
      <c r="L1661" s="268" t="s">
        <v>1763</v>
      </c>
      <c r="O1661" s="256">
        <v>3</v>
      </c>
    </row>
    <row r="1662" spans="1:15" ht="12.75">
      <c r="A1662" s="265"/>
      <c r="B1662" s="266"/>
      <c r="C1662" s="346" t="s">
        <v>1764</v>
      </c>
      <c r="D1662" s="347"/>
      <c r="E1662" s="347"/>
      <c r="F1662" s="347"/>
      <c r="G1662" s="348"/>
      <c r="I1662" s="267"/>
      <c r="K1662" s="267"/>
      <c r="L1662" s="268" t="s">
        <v>1764</v>
      </c>
      <c r="O1662" s="256">
        <v>3</v>
      </c>
    </row>
    <row r="1663" spans="1:15" ht="12.75">
      <c r="A1663" s="265"/>
      <c r="B1663" s="266"/>
      <c r="C1663" s="346" t="s">
        <v>1765</v>
      </c>
      <c r="D1663" s="347"/>
      <c r="E1663" s="347"/>
      <c r="F1663" s="347"/>
      <c r="G1663" s="348"/>
      <c r="I1663" s="267"/>
      <c r="K1663" s="267"/>
      <c r="L1663" s="268" t="s">
        <v>1765</v>
      </c>
      <c r="O1663" s="256">
        <v>3</v>
      </c>
    </row>
    <row r="1664" spans="1:15" ht="12.75">
      <c r="A1664" s="265"/>
      <c r="B1664" s="266"/>
      <c r="C1664" s="346" t="s">
        <v>1766</v>
      </c>
      <c r="D1664" s="347"/>
      <c r="E1664" s="347"/>
      <c r="F1664" s="347"/>
      <c r="G1664" s="348"/>
      <c r="I1664" s="267"/>
      <c r="K1664" s="267"/>
      <c r="L1664" s="268" t="s">
        <v>1766</v>
      </c>
      <c r="O1664" s="256">
        <v>3</v>
      </c>
    </row>
    <row r="1665" spans="1:15" ht="12.75">
      <c r="A1665" s="265"/>
      <c r="B1665" s="266"/>
      <c r="C1665" s="346" t="s">
        <v>1767</v>
      </c>
      <c r="D1665" s="347"/>
      <c r="E1665" s="347"/>
      <c r="F1665" s="347"/>
      <c r="G1665" s="348"/>
      <c r="I1665" s="267"/>
      <c r="K1665" s="267"/>
      <c r="L1665" s="268" t="s">
        <v>1767</v>
      </c>
      <c r="O1665" s="256">
        <v>3</v>
      </c>
    </row>
    <row r="1666" spans="1:15" ht="12.75">
      <c r="A1666" s="265"/>
      <c r="B1666" s="266"/>
      <c r="C1666" s="346" t="s">
        <v>1768</v>
      </c>
      <c r="D1666" s="347"/>
      <c r="E1666" s="347"/>
      <c r="F1666" s="347"/>
      <c r="G1666" s="348"/>
      <c r="I1666" s="267"/>
      <c r="K1666" s="267"/>
      <c r="L1666" s="268" t="s">
        <v>1768</v>
      </c>
      <c r="O1666" s="256">
        <v>3</v>
      </c>
    </row>
    <row r="1667" spans="1:15" ht="12.75">
      <c r="A1667" s="265"/>
      <c r="B1667" s="266"/>
      <c r="C1667" s="346" t="s">
        <v>1769</v>
      </c>
      <c r="D1667" s="347"/>
      <c r="E1667" s="347"/>
      <c r="F1667" s="347"/>
      <c r="G1667" s="348"/>
      <c r="I1667" s="267"/>
      <c r="K1667" s="267"/>
      <c r="L1667" s="268" t="s">
        <v>1769</v>
      </c>
      <c r="O1667" s="256">
        <v>3</v>
      </c>
    </row>
    <row r="1668" spans="1:15" ht="12.75">
      <c r="A1668" s="265"/>
      <c r="B1668" s="266"/>
      <c r="C1668" s="346" t="s">
        <v>1770</v>
      </c>
      <c r="D1668" s="347"/>
      <c r="E1668" s="347"/>
      <c r="F1668" s="347"/>
      <c r="G1668" s="348"/>
      <c r="I1668" s="267"/>
      <c r="K1668" s="267"/>
      <c r="L1668" s="268" t="s">
        <v>1770</v>
      </c>
      <c r="O1668" s="256">
        <v>3</v>
      </c>
    </row>
    <row r="1669" spans="1:15" ht="12.75">
      <c r="A1669" s="265"/>
      <c r="B1669" s="266"/>
      <c r="C1669" s="346" t="s">
        <v>1771</v>
      </c>
      <c r="D1669" s="347"/>
      <c r="E1669" s="347"/>
      <c r="F1669" s="347"/>
      <c r="G1669" s="348"/>
      <c r="I1669" s="267"/>
      <c r="K1669" s="267"/>
      <c r="L1669" s="268" t="s">
        <v>1771</v>
      </c>
      <c r="O1669" s="256">
        <v>3</v>
      </c>
    </row>
    <row r="1670" spans="1:15" ht="12.75">
      <c r="A1670" s="265"/>
      <c r="B1670" s="269"/>
      <c r="C1670" s="354" t="s">
        <v>1772</v>
      </c>
      <c r="D1670" s="355"/>
      <c r="E1670" s="270">
        <v>20</v>
      </c>
      <c r="F1670" s="271"/>
      <c r="G1670" s="272"/>
      <c r="H1670" s="273"/>
      <c r="I1670" s="267"/>
      <c r="J1670" s="274"/>
      <c r="K1670" s="267"/>
      <c r="M1670" s="268">
        <v>20</v>
      </c>
      <c r="O1670" s="256"/>
    </row>
    <row r="1671" spans="1:80" ht="12.75">
      <c r="A1671" s="257">
        <v>346</v>
      </c>
      <c r="B1671" s="258" t="s">
        <v>1773</v>
      </c>
      <c r="C1671" s="259" t="s">
        <v>1774</v>
      </c>
      <c r="D1671" s="260" t="s">
        <v>179</v>
      </c>
      <c r="E1671" s="261">
        <v>10</v>
      </c>
      <c r="F1671" s="261">
        <v>0</v>
      </c>
      <c r="G1671" s="262">
        <f>E1671*F1671</f>
        <v>0</v>
      </c>
      <c r="H1671" s="263">
        <v>0</v>
      </c>
      <c r="I1671" s="264">
        <f>E1671*H1671</f>
        <v>0</v>
      </c>
      <c r="J1671" s="263"/>
      <c r="K1671" s="264">
        <f>E1671*J1671</f>
        <v>0</v>
      </c>
      <c r="O1671" s="256">
        <v>2</v>
      </c>
      <c r="AA1671" s="229">
        <v>12</v>
      </c>
      <c r="AB1671" s="229">
        <v>0</v>
      </c>
      <c r="AC1671" s="229">
        <v>361</v>
      </c>
      <c r="AZ1671" s="229">
        <v>4</v>
      </c>
      <c r="BA1671" s="229">
        <f>IF(AZ1671=1,G1671,0)</f>
        <v>0</v>
      </c>
      <c r="BB1671" s="229">
        <f>IF(AZ1671=2,G1671,0)</f>
        <v>0</v>
      </c>
      <c r="BC1671" s="229">
        <f>IF(AZ1671=3,G1671,0)</f>
        <v>0</v>
      </c>
      <c r="BD1671" s="229">
        <f>IF(AZ1671=4,G1671,0)</f>
        <v>0</v>
      </c>
      <c r="BE1671" s="229">
        <f>IF(AZ1671=5,G1671,0)</f>
        <v>0</v>
      </c>
      <c r="CA1671" s="256">
        <v>12</v>
      </c>
      <c r="CB1671" s="256">
        <v>0</v>
      </c>
    </row>
    <row r="1672" spans="1:15" ht="12.75">
      <c r="A1672" s="265"/>
      <c r="B1672" s="269"/>
      <c r="C1672" s="354" t="s">
        <v>1775</v>
      </c>
      <c r="D1672" s="355"/>
      <c r="E1672" s="270">
        <v>10</v>
      </c>
      <c r="F1672" s="271"/>
      <c r="G1672" s="272"/>
      <c r="H1672" s="273"/>
      <c r="I1672" s="267"/>
      <c r="J1672" s="274"/>
      <c r="K1672" s="267"/>
      <c r="M1672" s="268">
        <v>10</v>
      </c>
      <c r="O1672" s="256"/>
    </row>
    <row r="1673" spans="1:80" ht="12.75">
      <c r="A1673" s="257">
        <v>347</v>
      </c>
      <c r="B1673" s="258" t="s">
        <v>1776</v>
      </c>
      <c r="C1673" s="259" t="s">
        <v>1777</v>
      </c>
      <c r="D1673" s="260" t="s">
        <v>1752</v>
      </c>
      <c r="E1673" s="261">
        <v>40</v>
      </c>
      <c r="F1673" s="261">
        <v>0</v>
      </c>
      <c r="G1673" s="262">
        <f>E1673*F1673</f>
        <v>0</v>
      </c>
      <c r="H1673" s="263">
        <v>0</v>
      </c>
      <c r="I1673" s="264">
        <f>E1673*H1673</f>
        <v>0</v>
      </c>
      <c r="J1673" s="263"/>
      <c r="K1673" s="264">
        <f>E1673*J1673</f>
        <v>0</v>
      </c>
      <c r="O1673" s="256">
        <v>2</v>
      </c>
      <c r="AA1673" s="229">
        <v>10</v>
      </c>
      <c r="AB1673" s="229">
        <v>0</v>
      </c>
      <c r="AC1673" s="229">
        <v>8</v>
      </c>
      <c r="AZ1673" s="229">
        <v>5</v>
      </c>
      <c r="BA1673" s="229">
        <f>IF(AZ1673=1,G1673,0)</f>
        <v>0</v>
      </c>
      <c r="BB1673" s="229">
        <f>IF(AZ1673=2,G1673,0)</f>
        <v>0</v>
      </c>
      <c r="BC1673" s="229">
        <f>IF(AZ1673=3,G1673,0)</f>
        <v>0</v>
      </c>
      <c r="BD1673" s="229">
        <f>IF(AZ1673=4,G1673,0)</f>
        <v>0</v>
      </c>
      <c r="BE1673" s="229">
        <f>IF(AZ1673=5,G1673,0)</f>
        <v>0</v>
      </c>
      <c r="CA1673" s="256">
        <v>10</v>
      </c>
      <c r="CB1673" s="256">
        <v>0</v>
      </c>
    </row>
    <row r="1674" spans="1:15" ht="21">
      <c r="A1674" s="265"/>
      <c r="B1674" s="269"/>
      <c r="C1674" s="354" t="s">
        <v>1778</v>
      </c>
      <c r="D1674" s="355"/>
      <c r="E1674" s="270">
        <v>40</v>
      </c>
      <c r="F1674" s="271"/>
      <c r="G1674" s="272"/>
      <c r="H1674" s="273"/>
      <c r="I1674" s="267"/>
      <c r="J1674" s="274"/>
      <c r="K1674" s="267"/>
      <c r="M1674" s="268" t="s">
        <v>1778</v>
      </c>
      <c r="O1674" s="256"/>
    </row>
    <row r="1675" spans="1:57" ht="12.75">
      <c r="A1675" s="275"/>
      <c r="B1675" s="276" t="s">
        <v>101</v>
      </c>
      <c r="C1675" s="277" t="s">
        <v>1756</v>
      </c>
      <c r="D1675" s="278"/>
      <c r="E1675" s="279"/>
      <c r="F1675" s="280"/>
      <c r="G1675" s="281">
        <f>SUM(G1656:G1674)</f>
        <v>0</v>
      </c>
      <c r="H1675" s="282"/>
      <c r="I1675" s="283">
        <f>SUM(I1656:I1674)</f>
        <v>0</v>
      </c>
      <c r="J1675" s="282"/>
      <c r="K1675" s="283">
        <f>SUM(K1656:K1674)</f>
        <v>0</v>
      </c>
      <c r="O1675" s="256">
        <v>4</v>
      </c>
      <c r="BA1675" s="284">
        <f>SUM(BA1656:BA1674)</f>
        <v>0</v>
      </c>
      <c r="BB1675" s="284">
        <f>SUM(BB1656:BB1674)</f>
        <v>0</v>
      </c>
      <c r="BC1675" s="284">
        <f>SUM(BC1656:BC1674)</f>
        <v>0</v>
      </c>
      <c r="BD1675" s="284">
        <f>SUM(BD1656:BD1674)</f>
        <v>0</v>
      </c>
      <c r="BE1675" s="284">
        <f>SUM(BE1656:BE1674)</f>
        <v>0</v>
      </c>
    </row>
    <row r="1676" spans="1:15" ht="12.75">
      <c r="A1676" s="246" t="s">
        <v>97</v>
      </c>
      <c r="B1676" s="247" t="s">
        <v>1779</v>
      </c>
      <c r="C1676" s="248" t="s">
        <v>1780</v>
      </c>
      <c r="D1676" s="249"/>
      <c r="E1676" s="250"/>
      <c r="F1676" s="250"/>
      <c r="G1676" s="251"/>
      <c r="H1676" s="252"/>
      <c r="I1676" s="253"/>
      <c r="J1676" s="254"/>
      <c r="K1676" s="255"/>
      <c r="O1676" s="256">
        <v>1</v>
      </c>
    </row>
    <row r="1677" spans="1:80" ht="12.75">
      <c r="A1677" s="257">
        <v>348</v>
      </c>
      <c r="B1677" s="258" t="s">
        <v>1782</v>
      </c>
      <c r="C1677" s="259" t="s">
        <v>1783</v>
      </c>
      <c r="D1677" s="260" t="s">
        <v>166</v>
      </c>
      <c r="E1677" s="261">
        <v>107.125711</v>
      </c>
      <c r="F1677" s="261">
        <v>0</v>
      </c>
      <c r="G1677" s="262">
        <f aca="true" t="shared" si="0" ref="G1677:G1684">E1677*F1677</f>
        <v>0</v>
      </c>
      <c r="H1677" s="263">
        <v>0</v>
      </c>
      <c r="I1677" s="264">
        <f aca="true" t="shared" si="1" ref="I1677:I1684">E1677*H1677</f>
        <v>0</v>
      </c>
      <c r="J1677" s="263"/>
      <c r="K1677" s="264">
        <f aca="true" t="shared" si="2" ref="K1677:K1684">E1677*J1677</f>
        <v>0</v>
      </c>
      <c r="O1677" s="256">
        <v>2</v>
      </c>
      <c r="AA1677" s="229">
        <v>8</v>
      </c>
      <c r="AB1677" s="229">
        <v>0</v>
      </c>
      <c r="AC1677" s="229">
        <v>3</v>
      </c>
      <c r="AZ1677" s="229">
        <v>1</v>
      </c>
      <c r="BA1677" s="229">
        <f aca="true" t="shared" si="3" ref="BA1677:BA1684">IF(AZ1677=1,G1677,0)</f>
        <v>0</v>
      </c>
      <c r="BB1677" s="229">
        <f aca="true" t="shared" si="4" ref="BB1677:BB1684">IF(AZ1677=2,G1677,0)</f>
        <v>0</v>
      </c>
      <c r="BC1677" s="229">
        <f aca="true" t="shared" si="5" ref="BC1677:BC1684">IF(AZ1677=3,G1677,0)</f>
        <v>0</v>
      </c>
      <c r="BD1677" s="229">
        <f aca="true" t="shared" si="6" ref="BD1677:BD1684">IF(AZ1677=4,G1677,0)</f>
        <v>0</v>
      </c>
      <c r="BE1677" s="229">
        <f aca="true" t="shared" si="7" ref="BE1677:BE1684">IF(AZ1677=5,G1677,0)</f>
        <v>0</v>
      </c>
      <c r="CA1677" s="256">
        <v>8</v>
      </c>
      <c r="CB1677" s="256">
        <v>0</v>
      </c>
    </row>
    <row r="1678" spans="1:80" ht="12.75">
      <c r="A1678" s="257">
        <v>349</v>
      </c>
      <c r="B1678" s="258" t="s">
        <v>1784</v>
      </c>
      <c r="C1678" s="259" t="s">
        <v>1785</v>
      </c>
      <c r="D1678" s="260" t="s">
        <v>166</v>
      </c>
      <c r="E1678" s="261">
        <v>107.125711</v>
      </c>
      <c r="F1678" s="261">
        <v>0</v>
      </c>
      <c r="G1678" s="262">
        <f t="shared" si="0"/>
        <v>0</v>
      </c>
      <c r="H1678" s="263">
        <v>0</v>
      </c>
      <c r="I1678" s="264">
        <f t="shared" si="1"/>
        <v>0</v>
      </c>
      <c r="J1678" s="263"/>
      <c r="K1678" s="264">
        <f t="shared" si="2"/>
        <v>0</v>
      </c>
      <c r="O1678" s="256">
        <v>2</v>
      </c>
      <c r="AA1678" s="229">
        <v>8</v>
      </c>
      <c r="AB1678" s="229">
        <v>0</v>
      </c>
      <c r="AC1678" s="229">
        <v>3</v>
      </c>
      <c r="AZ1678" s="229">
        <v>1</v>
      </c>
      <c r="BA1678" s="229">
        <f t="shared" si="3"/>
        <v>0</v>
      </c>
      <c r="BB1678" s="229">
        <f t="shared" si="4"/>
        <v>0</v>
      </c>
      <c r="BC1678" s="229">
        <f t="shared" si="5"/>
        <v>0</v>
      </c>
      <c r="BD1678" s="229">
        <f t="shared" si="6"/>
        <v>0</v>
      </c>
      <c r="BE1678" s="229">
        <f t="shared" si="7"/>
        <v>0</v>
      </c>
      <c r="CA1678" s="256">
        <v>8</v>
      </c>
      <c r="CB1678" s="256">
        <v>0</v>
      </c>
    </row>
    <row r="1679" spans="1:80" ht="12.75">
      <c r="A1679" s="257">
        <v>350</v>
      </c>
      <c r="B1679" s="258" t="s">
        <v>1786</v>
      </c>
      <c r="C1679" s="259" t="s">
        <v>1787</v>
      </c>
      <c r="D1679" s="260" t="s">
        <v>166</v>
      </c>
      <c r="E1679" s="261">
        <v>964.131399</v>
      </c>
      <c r="F1679" s="261">
        <v>0</v>
      </c>
      <c r="G1679" s="262">
        <f t="shared" si="0"/>
        <v>0</v>
      </c>
      <c r="H1679" s="263">
        <v>0</v>
      </c>
      <c r="I1679" s="264">
        <f t="shared" si="1"/>
        <v>0</v>
      </c>
      <c r="J1679" s="263"/>
      <c r="K1679" s="264">
        <f t="shared" si="2"/>
        <v>0</v>
      </c>
      <c r="O1679" s="256">
        <v>2</v>
      </c>
      <c r="AA1679" s="229">
        <v>8</v>
      </c>
      <c r="AB1679" s="229">
        <v>0</v>
      </c>
      <c r="AC1679" s="229">
        <v>3</v>
      </c>
      <c r="AZ1679" s="229">
        <v>1</v>
      </c>
      <c r="BA1679" s="229">
        <f t="shared" si="3"/>
        <v>0</v>
      </c>
      <c r="BB1679" s="229">
        <f t="shared" si="4"/>
        <v>0</v>
      </c>
      <c r="BC1679" s="229">
        <f t="shared" si="5"/>
        <v>0</v>
      </c>
      <c r="BD1679" s="229">
        <f t="shared" si="6"/>
        <v>0</v>
      </c>
      <c r="BE1679" s="229">
        <f t="shared" si="7"/>
        <v>0</v>
      </c>
      <c r="CA1679" s="256">
        <v>8</v>
      </c>
      <c r="CB1679" s="256">
        <v>0</v>
      </c>
    </row>
    <row r="1680" spans="1:80" ht="12.75">
      <c r="A1680" s="257">
        <v>351</v>
      </c>
      <c r="B1680" s="258" t="s">
        <v>1788</v>
      </c>
      <c r="C1680" s="259" t="s">
        <v>1789</v>
      </c>
      <c r="D1680" s="260" t="s">
        <v>166</v>
      </c>
      <c r="E1680" s="261">
        <v>107.125711</v>
      </c>
      <c r="F1680" s="261">
        <v>0</v>
      </c>
      <c r="G1680" s="262">
        <f t="shared" si="0"/>
        <v>0</v>
      </c>
      <c r="H1680" s="263">
        <v>0</v>
      </c>
      <c r="I1680" s="264">
        <f t="shared" si="1"/>
        <v>0</v>
      </c>
      <c r="J1680" s="263"/>
      <c r="K1680" s="264">
        <f t="shared" si="2"/>
        <v>0</v>
      </c>
      <c r="O1680" s="256">
        <v>2</v>
      </c>
      <c r="AA1680" s="229">
        <v>8</v>
      </c>
      <c r="AB1680" s="229">
        <v>0</v>
      </c>
      <c r="AC1680" s="229">
        <v>3</v>
      </c>
      <c r="AZ1680" s="229">
        <v>1</v>
      </c>
      <c r="BA1680" s="229">
        <f t="shared" si="3"/>
        <v>0</v>
      </c>
      <c r="BB1680" s="229">
        <f t="shared" si="4"/>
        <v>0</v>
      </c>
      <c r="BC1680" s="229">
        <f t="shared" si="5"/>
        <v>0</v>
      </c>
      <c r="BD1680" s="229">
        <f t="shared" si="6"/>
        <v>0</v>
      </c>
      <c r="BE1680" s="229">
        <f t="shared" si="7"/>
        <v>0</v>
      </c>
      <c r="CA1680" s="256">
        <v>8</v>
      </c>
      <c r="CB1680" s="256">
        <v>0</v>
      </c>
    </row>
    <row r="1681" spans="1:80" ht="12.75">
      <c r="A1681" s="257">
        <v>352</v>
      </c>
      <c r="B1681" s="258" t="s">
        <v>1790</v>
      </c>
      <c r="C1681" s="259" t="s">
        <v>1791</v>
      </c>
      <c r="D1681" s="260" t="s">
        <v>166</v>
      </c>
      <c r="E1681" s="261">
        <v>107.125711</v>
      </c>
      <c r="F1681" s="261">
        <v>0</v>
      </c>
      <c r="G1681" s="262">
        <f t="shared" si="0"/>
        <v>0</v>
      </c>
      <c r="H1681" s="263">
        <v>0</v>
      </c>
      <c r="I1681" s="264">
        <f t="shared" si="1"/>
        <v>0</v>
      </c>
      <c r="J1681" s="263"/>
      <c r="K1681" s="264">
        <f t="shared" si="2"/>
        <v>0</v>
      </c>
      <c r="O1681" s="256">
        <v>2</v>
      </c>
      <c r="AA1681" s="229">
        <v>8</v>
      </c>
      <c r="AB1681" s="229">
        <v>0</v>
      </c>
      <c r="AC1681" s="229">
        <v>3</v>
      </c>
      <c r="AZ1681" s="229">
        <v>1</v>
      </c>
      <c r="BA1681" s="229">
        <f t="shared" si="3"/>
        <v>0</v>
      </c>
      <c r="BB1681" s="229">
        <f t="shared" si="4"/>
        <v>0</v>
      </c>
      <c r="BC1681" s="229">
        <f t="shared" si="5"/>
        <v>0</v>
      </c>
      <c r="BD1681" s="229">
        <f t="shared" si="6"/>
        <v>0</v>
      </c>
      <c r="BE1681" s="229">
        <f t="shared" si="7"/>
        <v>0</v>
      </c>
      <c r="CA1681" s="256">
        <v>8</v>
      </c>
      <c r="CB1681" s="256">
        <v>0</v>
      </c>
    </row>
    <row r="1682" spans="1:80" ht="12.75">
      <c r="A1682" s="257">
        <v>353</v>
      </c>
      <c r="B1682" s="258" t="s">
        <v>1792</v>
      </c>
      <c r="C1682" s="259" t="s">
        <v>1793</v>
      </c>
      <c r="D1682" s="260" t="s">
        <v>166</v>
      </c>
      <c r="E1682" s="261">
        <v>107.125711</v>
      </c>
      <c r="F1682" s="261">
        <v>0</v>
      </c>
      <c r="G1682" s="262">
        <f t="shared" si="0"/>
        <v>0</v>
      </c>
      <c r="H1682" s="263">
        <v>0</v>
      </c>
      <c r="I1682" s="264">
        <f t="shared" si="1"/>
        <v>0</v>
      </c>
      <c r="J1682" s="263"/>
      <c r="K1682" s="264">
        <f t="shared" si="2"/>
        <v>0</v>
      </c>
      <c r="O1682" s="256">
        <v>2</v>
      </c>
      <c r="AA1682" s="229">
        <v>8</v>
      </c>
      <c r="AB1682" s="229">
        <v>0</v>
      </c>
      <c r="AC1682" s="229">
        <v>3</v>
      </c>
      <c r="AZ1682" s="229">
        <v>1</v>
      </c>
      <c r="BA1682" s="229">
        <f t="shared" si="3"/>
        <v>0</v>
      </c>
      <c r="BB1682" s="229">
        <f t="shared" si="4"/>
        <v>0</v>
      </c>
      <c r="BC1682" s="229">
        <f t="shared" si="5"/>
        <v>0</v>
      </c>
      <c r="BD1682" s="229">
        <f t="shared" si="6"/>
        <v>0</v>
      </c>
      <c r="BE1682" s="229">
        <f t="shared" si="7"/>
        <v>0</v>
      </c>
      <c r="CA1682" s="256">
        <v>8</v>
      </c>
      <c r="CB1682" s="256">
        <v>0</v>
      </c>
    </row>
    <row r="1683" spans="1:80" ht="12.75">
      <c r="A1683" s="257">
        <v>354</v>
      </c>
      <c r="B1683" s="258" t="s">
        <v>1794</v>
      </c>
      <c r="C1683" s="259" t="s">
        <v>1795</v>
      </c>
      <c r="D1683" s="260" t="s">
        <v>166</v>
      </c>
      <c r="E1683" s="261">
        <v>107.125711</v>
      </c>
      <c r="F1683" s="261">
        <v>0</v>
      </c>
      <c r="G1683" s="262">
        <f t="shared" si="0"/>
        <v>0</v>
      </c>
      <c r="H1683" s="263">
        <v>0</v>
      </c>
      <c r="I1683" s="264">
        <f t="shared" si="1"/>
        <v>0</v>
      </c>
      <c r="J1683" s="263"/>
      <c r="K1683" s="264">
        <f t="shared" si="2"/>
        <v>0</v>
      </c>
      <c r="O1683" s="256">
        <v>2</v>
      </c>
      <c r="AA1683" s="229">
        <v>8</v>
      </c>
      <c r="AB1683" s="229">
        <v>0</v>
      </c>
      <c r="AC1683" s="229">
        <v>3</v>
      </c>
      <c r="AZ1683" s="229">
        <v>1</v>
      </c>
      <c r="BA1683" s="229">
        <f t="shared" si="3"/>
        <v>0</v>
      </c>
      <c r="BB1683" s="229">
        <f t="shared" si="4"/>
        <v>0</v>
      </c>
      <c r="BC1683" s="229">
        <f t="shared" si="5"/>
        <v>0</v>
      </c>
      <c r="BD1683" s="229">
        <f t="shared" si="6"/>
        <v>0</v>
      </c>
      <c r="BE1683" s="229">
        <f t="shared" si="7"/>
        <v>0</v>
      </c>
      <c r="CA1683" s="256">
        <v>8</v>
      </c>
      <c r="CB1683" s="256">
        <v>0</v>
      </c>
    </row>
    <row r="1684" spans="1:80" ht="12.75">
      <c r="A1684" s="257">
        <v>355</v>
      </c>
      <c r="B1684" s="258" t="s">
        <v>1796</v>
      </c>
      <c r="C1684" s="259" t="s">
        <v>1797</v>
      </c>
      <c r="D1684" s="260" t="s">
        <v>166</v>
      </c>
      <c r="E1684" s="261">
        <v>107.125711</v>
      </c>
      <c r="F1684" s="261">
        <v>0</v>
      </c>
      <c r="G1684" s="262">
        <f t="shared" si="0"/>
        <v>0</v>
      </c>
      <c r="H1684" s="263">
        <v>0</v>
      </c>
      <c r="I1684" s="264">
        <f t="shared" si="1"/>
        <v>0</v>
      </c>
      <c r="J1684" s="263"/>
      <c r="K1684" s="264">
        <f t="shared" si="2"/>
        <v>0</v>
      </c>
      <c r="O1684" s="256">
        <v>2</v>
      </c>
      <c r="AA1684" s="229">
        <v>8</v>
      </c>
      <c r="AB1684" s="229">
        <v>0</v>
      </c>
      <c r="AC1684" s="229">
        <v>3</v>
      </c>
      <c r="AZ1684" s="229">
        <v>1</v>
      </c>
      <c r="BA1684" s="229">
        <f t="shared" si="3"/>
        <v>0</v>
      </c>
      <c r="BB1684" s="229">
        <f t="shared" si="4"/>
        <v>0</v>
      </c>
      <c r="BC1684" s="229">
        <f t="shared" si="5"/>
        <v>0</v>
      </c>
      <c r="BD1684" s="229">
        <f t="shared" si="6"/>
        <v>0</v>
      </c>
      <c r="BE1684" s="229">
        <f t="shared" si="7"/>
        <v>0</v>
      </c>
      <c r="CA1684" s="256">
        <v>8</v>
      </c>
      <c r="CB1684" s="256">
        <v>0</v>
      </c>
    </row>
    <row r="1685" spans="1:57" ht="12.75">
      <c r="A1685" s="275"/>
      <c r="B1685" s="276" t="s">
        <v>101</v>
      </c>
      <c r="C1685" s="277" t="s">
        <v>1781</v>
      </c>
      <c r="D1685" s="278"/>
      <c r="E1685" s="279"/>
      <c r="F1685" s="280"/>
      <c r="G1685" s="281">
        <f>SUM(G1676:G1684)</f>
        <v>0</v>
      </c>
      <c r="H1685" s="282"/>
      <c r="I1685" s="283">
        <f>SUM(I1676:I1684)</f>
        <v>0</v>
      </c>
      <c r="J1685" s="282"/>
      <c r="K1685" s="283">
        <f>SUM(K1676:K1684)</f>
        <v>0</v>
      </c>
      <c r="O1685" s="256">
        <v>4</v>
      </c>
      <c r="BA1685" s="284">
        <f>SUM(BA1676:BA1684)</f>
        <v>0</v>
      </c>
      <c r="BB1685" s="284">
        <f>SUM(BB1676:BB1684)</f>
        <v>0</v>
      </c>
      <c r="BC1685" s="284">
        <f>SUM(BC1676:BC1684)</f>
        <v>0</v>
      </c>
      <c r="BD1685" s="284">
        <f>SUM(BD1676:BD1684)</f>
        <v>0</v>
      </c>
      <c r="BE1685" s="284">
        <f>SUM(BE1676:BE1684)</f>
        <v>0</v>
      </c>
    </row>
    <row r="1686" ht="12.75">
      <c r="E1686" s="229"/>
    </row>
    <row r="1687" ht="12.75">
      <c r="E1687" s="229"/>
    </row>
    <row r="1688" ht="12.75">
      <c r="E1688" s="229"/>
    </row>
    <row r="1689" ht="12.75">
      <c r="E1689" s="229"/>
    </row>
    <row r="1690" ht="12.75">
      <c r="E1690" s="229"/>
    </row>
    <row r="1691" ht="12.75">
      <c r="E1691" s="229"/>
    </row>
    <row r="1692" ht="12.75">
      <c r="E1692" s="229"/>
    </row>
    <row r="1693" ht="12.75">
      <c r="E1693" s="229"/>
    </row>
    <row r="1694" ht="12.75">
      <c r="E1694" s="229"/>
    </row>
    <row r="1695" ht="12.75">
      <c r="E1695" s="229"/>
    </row>
    <row r="1696" ht="12.75">
      <c r="E1696" s="229"/>
    </row>
    <row r="1697" ht="12.75">
      <c r="E1697" s="229"/>
    </row>
    <row r="1698" ht="12.75">
      <c r="E1698" s="229"/>
    </row>
    <row r="1699" ht="12.75">
      <c r="E1699" s="229"/>
    </row>
    <row r="1700" ht="12.75">
      <c r="E1700" s="229"/>
    </row>
    <row r="1701" ht="12.75">
      <c r="E1701" s="229"/>
    </row>
    <row r="1702" ht="12.75">
      <c r="E1702" s="229"/>
    </row>
    <row r="1703" ht="12.75">
      <c r="E1703" s="229"/>
    </row>
    <row r="1704" ht="12.75">
      <c r="E1704" s="229"/>
    </row>
    <row r="1705" ht="12.75">
      <c r="E1705" s="229"/>
    </row>
    <row r="1706" ht="12.75">
      <c r="E1706" s="229"/>
    </row>
    <row r="1707" ht="12.75">
      <c r="E1707" s="229"/>
    </row>
    <row r="1708" ht="12.75">
      <c r="E1708" s="229"/>
    </row>
    <row r="1709" spans="1:7" ht="12.75">
      <c r="A1709" s="274"/>
      <c r="B1709" s="274"/>
      <c r="C1709" s="274"/>
      <c r="D1709" s="274"/>
      <c r="E1709" s="274"/>
      <c r="F1709" s="274"/>
      <c r="G1709" s="274"/>
    </row>
    <row r="1710" spans="1:7" ht="12.75">
      <c r="A1710" s="274"/>
      <c r="B1710" s="274"/>
      <c r="C1710" s="274"/>
      <c r="D1710" s="274"/>
      <c r="E1710" s="274"/>
      <c r="F1710" s="274"/>
      <c r="G1710" s="274"/>
    </row>
    <row r="1711" spans="1:7" ht="12.75">
      <c r="A1711" s="274"/>
      <c r="B1711" s="274"/>
      <c r="C1711" s="274"/>
      <c r="D1711" s="274"/>
      <c r="E1711" s="274"/>
      <c r="F1711" s="274"/>
      <c r="G1711" s="274"/>
    </row>
    <row r="1712" spans="1:7" ht="12.75">
      <c r="A1712" s="274"/>
      <c r="B1712" s="274"/>
      <c r="C1712" s="274"/>
      <c r="D1712" s="274"/>
      <c r="E1712" s="274"/>
      <c r="F1712" s="274"/>
      <c r="G1712" s="274"/>
    </row>
    <row r="1713" ht="12.75">
      <c r="E1713" s="229"/>
    </row>
    <row r="1714" ht="12.75">
      <c r="E1714" s="229"/>
    </row>
    <row r="1715" ht="12.75">
      <c r="E1715" s="229"/>
    </row>
    <row r="1716" ht="12.75">
      <c r="E1716" s="229"/>
    </row>
    <row r="1717" ht="12.75">
      <c r="E1717" s="229"/>
    </row>
    <row r="1718" ht="12.75">
      <c r="E1718" s="229"/>
    </row>
    <row r="1719" ht="12.75">
      <c r="E1719" s="229"/>
    </row>
    <row r="1720" ht="12.75">
      <c r="E1720" s="229"/>
    </row>
    <row r="1721" ht="12.75">
      <c r="E1721" s="229"/>
    </row>
    <row r="1722" ht="12.75">
      <c r="E1722" s="229"/>
    </row>
    <row r="1723" ht="12.75">
      <c r="E1723" s="229"/>
    </row>
    <row r="1724" ht="12.75">
      <c r="E1724" s="229"/>
    </row>
    <row r="1725" ht="12.75">
      <c r="E1725" s="229"/>
    </row>
    <row r="1726" ht="12.75">
      <c r="E1726" s="229"/>
    </row>
    <row r="1727" ht="12.75">
      <c r="E1727" s="229"/>
    </row>
    <row r="1728" ht="12.75">
      <c r="E1728" s="229"/>
    </row>
    <row r="1729" ht="12.75">
      <c r="E1729" s="229"/>
    </row>
    <row r="1730" ht="12.75">
      <c r="E1730" s="229"/>
    </row>
    <row r="1731" ht="12.75">
      <c r="E1731" s="229"/>
    </row>
    <row r="1732" ht="12.75">
      <c r="E1732" s="229"/>
    </row>
    <row r="1733" ht="12.75">
      <c r="E1733" s="229"/>
    </row>
    <row r="1734" ht="12.75">
      <c r="E1734" s="229"/>
    </row>
    <row r="1735" ht="12.75">
      <c r="E1735" s="229"/>
    </row>
    <row r="1736" ht="12.75">
      <c r="E1736" s="229"/>
    </row>
    <row r="1737" ht="12.75">
      <c r="E1737" s="229"/>
    </row>
    <row r="1738" ht="12.75">
      <c r="E1738" s="229"/>
    </row>
    <row r="1739" ht="12.75">
      <c r="E1739" s="229"/>
    </row>
    <row r="1740" ht="12.75">
      <c r="E1740" s="229"/>
    </row>
    <row r="1741" ht="12.75">
      <c r="E1741" s="229"/>
    </row>
    <row r="1742" ht="12.75">
      <c r="E1742" s="229"/>
    </row>
    <row r="1743" ht="12.75">
      <c r="E1743" s="229"/>
    </row>
    <row r="1744" spans="1:2" ht="12.75">
      <c r="A1744" s="285"/>
      <c r="B1744" s="285"/>
    </row>
    <row r="1745" spans="1:7" ht="12.75">
      <c r="A1745" s="274"/>
      <c r="B1745" s="274"/>
      <c r="C1745" s="286"/>
      <c r="D1745" s="286"/>
      <c r="E1745" s="287"/>
      <c r="F1745" s="286"/>
      <c r="G1745" s="288"/>
    </row>
    <row r="1746" spans="1:7" ht="12.75">
      <c r="A1746" s="289"/>
      <c r="B1746" s="289"/>
      <c r="C1746" s="274"/>
      <c r="D1746" s="274"/>
      <c r="E1746" s="290"/>
      <c r="F1746" s="274"/>
      <c r="G1746" s="274"/>
    </row>
    <row r="1747" spans="1:7" ht="12.75">
      <c r="A1747" s="274"/>
      <c r="B1747" s="274"/>
      <c r="C1747" s="274"/>
      <c r="D1747" s="274"/>
      <c r="E1747" s="290"/>
      <c r="F1747" s="274"/>
      <c r="G1747" s="274"/>
    </row>
    <row r="1748" spans="1:7" ht="12.75">
      <c r="A1748" s="274"/>
      <c r="B1748" s="274"/>
      <c r="C1748" s="274"/>
      <c r="D1748" s="274"/>
      <c r="E1748" s="290"/>
      <c r="F1748" s="274"/>
      <c r="G1748" s="274"/>
    </row>
    <row r="1749" spans="1:7" ht="12.75">
      <c r="A1749" s="274"/>
      <c r="B1749" s="274"/>
      <c r="C1749" s="274"/>
      <c r="D1749" s="274"/>
      <c r="E1749" s="290"/>
      <c r="F1749" s="274"/>
      <c r="G1749" s="274"/>
    </row>
    <row r="1750" spans="1:7" ht="12.75">
      <c r="A1750" s="274"/>
      <c r="B1750" s="274"/>
      <c r="C1750" s="274"/>
      <c r="D1750" s="274"/>
      <c r="E1750" s="290"/>
      <c r="F1750" s="274"/>
      <c r="G1750" s="274"/>
    </row>
    <row r="1751" spans="1:7" ht="12.75">
      <c r="A1751" s="274"/>
      <c r="B1751" s="274"/>
      <c r="C1751" s="274"/>
      <c r="D1751" s="274"/>
      <c r="E1751" s="290"/>
      <c r="F1751" s="274"/>
      <c r="G1751" s="274"/>
    </row>
    <row r="1752" spans="1:7" ht="12.75">
      <c r="A1752" s="274"/>
      <c r="B1752" s="274"/>
      <c r="C1752" s="274"/>
      <c r="D1752" s="274"/>
      <c r="E1752" s="290"/>
      <c r="F1752" s="274"/>
      <c r="G1752" s="274"/>
    </row>
    <row r="1753" spans="1:7" ht="12.75">
      <c r="A1753" s="274"/>
      <c r="B1753" s="274"/>
      <c r="C1753" s="274"/>
      <c r="D1753" s="274"/>
      <c r="E1753" s="290"/>
      <c r="F1753" s="274"/>
      <c r="G1753" s="274"/>
    </row>
    <row r="1754" spans="1:7" ht="12.75">
      <c r="A1754" s="274"/>
      <c r="B1754" s="274"/>
      <c r="C1754" s="274"/>
      <c r="D1754" s="274"/>
      <c r="E1754" s="290"/>
      <c r="F1754" s="274"/>
      <c r="G1754" s="274"/>
    </row>
    <row r="1755" spans="1:7" ht="12.75">
      <c r="A1755" s="274"/>
      <c r="B1755" s="274"/>
      <c r="C1755" s="274"/>
      <c r="D1755" s="274"/>
      <c r="E1755" s="290"/>
      <c r="F1755" s="274"/>
      <c r="G1755" s="274"/>
    </row>
    <row r="1756" spans="1:7" ht="12.75">
      <c r="A1756" s="274"/>
      <c r="B1756" s="274"/>
      <c r="C1756" s="274"/>
      <c r="D1756" s="274"/>
      <c r="E1756" s="290"/>
      <c r="F1756" s="274"/>
      <c r="G1756" s="274"/>
    </row>
    <row r="1757" spans="1:7" ht="12.75">
      <c r="A1757" s="274"/>
      <c r="B1757" s="274"/>
      <c r="C1757" s="274"/>
      <c r="D1757" s="274"/>
      <c r="E1757" s="290"/>
      <c r="F1757" s="274"/>
      <c r="G1757" s="274"/>
    </row>
    <row r="1758" spans="1:7" ht="12.75">
      <c r="A1758" s="274"/>
      <c r="B1758" s="274"/>
      <c r="C1758" s="274"/>
      <c r="D1758" s="274"/>
      <c r="E1758" s="290"/>
      <c r="F1758" s="274"/>
      <c r="G1758" s="274"/>
    </row>
  </sheetData>
  <mergeCells count="1260">
    <mergeCell ref="C1670:D1670"/>
    <mergeCell ref="C1672:D1672"/>
    <mergeCell ref="C1674:D1674"/>
    <mergeCell ref="C1664:G1664"/>
    <mergeCell ref="C1665:G1665"/>
    <mergeCell ref="C1666:G1666"/>
    <mergeCell ref="C1667:G1667"/>
    <mergeCell ref="C1668:G1668"/>
    <mergeCell ref="C1669:G1669"/>
    <mergeCell ref="C1654:D1654"/>
    <mergeCell ref="C1659:G1659"/>
    <mergeCell ref="C1660:G1660"/>
    <mergeCell ref="C1661:G1661"/>
    <mergeCell ref="C1662:G1662"/>
    <mergeCell ref="C1663:G1663"/>
    <mergeCell ref="C1640:D1640"/>
    <mergeCell ref="C1641:D1641"/>
    <mergeCell ref="C1646:D1646"/>
    <mergeCell ref="C1647:D1647"/>
    <mergeCell ref="C1649:D1649"/>
    <mergeCell ref="C1631:D1631"/>
    <mergeCell ref="C1633:G1633"/>
    <mergeCell ref="C1634:D1634"/>
    <mergeCell ref="C1635:D1635"/>
    <mergeCell ref="C1636:D1636"/>
    <mergeCell ref="C1637:D1637"/>
    <mergeCell ref="C1638:D1638"/>
    <mergeCell ref="C1639:D1639"/>
    <mergeCell ref="C1622:D1622"/>
    <mergeCell ref="C1623:D1623"/>
    <mergeCell ref="C1624:D1624"/>
    <mergeCell ref="C1625:D1625"/>
    <mergeCell ref="C1626:D1626"/>
    <mergeCell ref="C1627:D1627"/>
    <mergeCell ref="C1616:D1616"/>
    <mergeCell ref="C1617:D1617"/>
    <mergeCell ref="C1618:D1618"/>
    <mergeCell ref="C1619:D1619"/>
    <mergeCell ref="C1620:D1620"/>
    <mergeCell ref="C1621:D1621"/>
    <mergeCell ref="C1610:D1610"/>
    <mergeCell ref="C1611:D1611"/>
    <mergeCell ref="C1612:D1612"/>
    <mergeCell ref="C1613:D1613"/>
    <mergeCell ref="C1614:D1614"/>
    <mergeCell ref="C1615:D1615"/>
    <mergeCell ref="C1604:D1604"/>
    <mergeCell ref="C1605:D1605"/>
    <mergeCell ref="C1606:D1606"/>
    <mergeCell ref="C1607:D1607"/>
    <mergeCell ref="C1608:D1608"/>
    <mergeCell ref="C1609:D1609"/>
    <mergeCell ref="C1598:D1598"/>
    <mergeCell ref="C1599:D1599"/>
    <mergeCell ref="C1600:D1600"/>
    <mergeCell ref="C1601:D1601"/>
    <mergeCell ref="C1602:D1602"/>
    <mergeCell ref="C1603:D1603"/>
    <mergeCell ref="C1592:D1592"/>
    <mergeCell ref="C1593:D1593"/>
    <mergeCell ref="C1594:D1594"/>
    <mergeCell ref="C1595:D1595"/>
    <mergeCell ref="C1596:D1596"/>
    <mergeCell ref="C1597:D1597"/>
    <mergeCell ref="C1586:D1586"/>
    <mergeCell ref="C1587:D1587"/>
    <mergeCell ref="C1588:D1588"/>
    <mergeCell ref="C1589:D1589"/>
    <mergeCell ref="C1590:D1590"/>
    <mergeCell ref="C1591:D1591"/>
    <mergeCell ref="C1580:D1580"/>
    <mergeCell ref="C1581:D1581"/>
    <mergeCell ref="C1582:D1582"/>
    <mergeCell ref="C1583:D1583"/>
    <mergeCell ref="C1584:D1584"/>
    <mergeCell ref="C1585:D1585"/>
    <mergeCell ref="C1574:D1574"/>
    <mergeCell ref="C1575:D1575"/>
    <mergeCell ref="C1576:D1576"/>
    <mergeCell ref="C1577:D1577"/>
    <mergeCell ref="C1578:D1578"/>
    <mergeCell ref="C1579:D1579"/>
    <mergeCell ref="C1568:D1568"/>
    <mergeCell ref="C1569:D1569"/>
    <mergeCell ref="C1570:D1570"/>
    <mergeCell ref="C1571:D1571"/>
    <mergeCell ref="C1572:D1572"/>
    <mergeCell ref="C1573:D1573"/>
    <mergeCell ref="C1562:D1562"/>
    <mergeCell ref="C1563:D1563"/>
    <mergeCell ref="C1564:D1564"/>
    <mergeCell ref="C1565:D1565"/>
    <mergeCell ref="C1566:D1566"/>
    <mergeCell ref="C1567:D1567"/>
    <mergeCell ref="C1556:D1556"/>
    <mergeCell ref="C1557:D1557"/>
    <mergeCell ref="C1558:D1558"/>
    <mergeCell ref="C1559:D1559"/>
    <mergeCell ref="C1560:D1560"/>
    <mergeCell ref="C1561:D1561"/>
    <mergeCell ref="C1550:D1550"/>
    <mergeCell ref="C1551:D1551"/>
    <mergeCell ref="C1552:D1552"/>
    <mergeCell ref="C1553:D1553"/>
    <mergeCell ref="C1554:D1554"/>
    <mergeCell ref="C1555:D1555"/>
    <mergeCell ref="C1535:D1535"/>
    <mergeCell ref="C1536:D1536"/>
    <mergeCell ref="C1537:D1537"/>
    <mergeCell ref="C1538:D1538"/>
    <mergeCell ref="C1543:D1543"/>
    <mergeCell ref="C1545:D1545"/>
    <mergeCell ref="C1548:D1548"/>
    <mergeCell ref="C1549:D1549"/>
    <mergeCell ref="C1528:D1528"/>
    <mergeCell ref="C1529:D1529"/>
    <mergeCell ref="C1530:D1530"/>
    <mergeCell ref="C1532:D1532"/>
    <mergeCell ref="C1533:D1533"/>
    <mergeCell ref="C1534:D1534"/>
    <mergeCell ref="C1520:D1520"/>
    <mergeCell ref="C1522:D1522"/>
    <mergeCell ref="C1524:D1524"/>
    <mergeCell ref="C1525:D1525"/>
    <mergeCell ref="C1526:D1526"/>
    <mergeCell ref="C1527:D1527"/>
    <mergeCell ref="C1513:D1513"/>
    <mergeCell ref="C1514:D1514"/>
    <mergeCell ref="C1515:D1515"/>
    <mergeCell ref="C1516:D1516"/>
    <mergeCell ref="C1518:D1518"/>
    <mergeCell ref="C1519:D1519"/>
    <mergeCell ref="C1507:D1507"/>
    <mergeCell ref="C1508:D1508"/>
    <mergeCell ref="C1509:D1509"/>
    <mergeCell ref="C1510:D1510"/>
    <mergeCell ref="C1511:D1511"/>
    <mergeCell ref="C1512:D1512"/>
    <mergeCell ref="C1494:D1494"/>
    <mergeCell ref="C1496:D1496"/>
    <mergeCell ref="C1501:D1501"/>
    <mergeCell ref="C1502:D1502"/>
    <mergeCell ref="C1503:D1503"/>
    <mergeCell ref="C1504:D1504"/>
    <mergeCell ref="C1505:D1505"/>
    <mergeCell ref="C1506:D1506"/>
    <mergeCell ref="C1487:D1487"/>
    <mergeCell ref="C1488:D1488"/>
    <mergeCell ref="C1489:D1489"/>
    <mergeCell ref="C1490:D1490"/>
    <mergeCell ref="C1491:D1491"/>
    <mergeCell ref="C1493:G1493"/>
    <mergeCell ref="C1483:D1483"/>
    <mergeCell ref="C1484:D1484"/>
    <mergeCell ref="C1485:D1485"/>
    <mergeCell ref="C1486:D1486"/>
    <mergeCell ref="C1474:D1474"/>
    <mergeCell ref="C1475:D1475"/>
    <mergeCell ref="C1476:D1476"/>
    <mergeCell ref="C1477:D1477"/>
    <mergeCell ref="C1478:D1478"/>
    <mergeCell ref="C1480:D1480"/>
    <mergeCell ref="C1468:D1468"/>
    <mergeCell ref="C1469:D1469"/>
    <mergeCell ref="C1470:D1470"/>
    <mergeCell ref="C1471:D1471"/>
    <mergeCell ref="C1472:D1472"/>
    <mergeCell ref="C1473:D1473"/>
    <mergeCell ref="C1467:D1467"/>
    <mergeCell ref="C1435:D1435"/>
    <mergeCell ref="C1419:D1419"/>
    <mergeCell ref="C1420:D1420"/>
    <mergeCell ref="C1421:D1421"/>
    <mergeCell ref="C1423:D1423"/>
    <mergeCell ref="C1424:D1424"/>
    <mergeCell ref="C1425:D1425"/>
    <mergeCell ref="C1426:D1426"/>
    <mergeCell ref="C1428:D1428"/>
    <mergeCell ref="C1447:D1447"/>
    <mergeCell ref="C1448:D1448"/>
    <mergeCell ref="C1449:D1449"/>
    <mergeCell ref="C1464:D1464"/>
    <mergeCell ref="C1465:D1465"/>
    <mergeCell ref="C1466:D1466"/>
    <mergeCell ref="C1481:D1481"/>
    <mergeCell ref="C1482:D1482"/>
    <mergeCell ref="C1454:D1454"/>
    <mergeCell ref="C1455:D1455"/>
    <mergeCell ref="C1456:D1456"/>
    <mergeCell ref="C1457:D1457"/>
    <mergeCell ref="C1458:D1458"/>
    <mergeCell ref="C1459:D1459"/>
    <mergeCell ref="C1460:D1460"/>
    <mergeCell ref="C1462:G1462"/>
    <mergeCell ref="C1463:D1463"/>
    <mergeCell ref="C1444:D1444"/>
    <mergeCell ref="C1445:D1445"/>
    <mergeCell ref="C1407:G1407"/>
    <mergeCell ref="C1408:D1408"/>
    <mergeCell ref="C1409:D1409"/>
    <mergeCell ref="C1414:D1414"/>
    <mergeCell ref="C1415:D1415"/>
    <mergeCell ref="C1395:D1395"/>
    <mergeCell ref="C1397:D1397"/>
    <mergeCell ref="C1398:D1398"/>
    <mergeCell ref="C1401:D1401"/>
    <mergeCell ref="C1403:D1403"/>
    <mergeCell ref="C1405:D1405"/>
    <mergeCell ref="C1389:D1389"/>
    <mergeCell ref="C1390:D1390"/>
    <mergeCell ref="C1391:D1391"/>
    <mergeCell ref="C1392:D1392"/>
    <mergeCell ref="C1393:D1393"/>
    <mergeCell ref="C1394:D1394"/>
    <mergeCell ref="C1437:G1437"/>
    <mergeCell ref="C1438:D1438"/>
    <mergeCell ref="C1440:G1440"/>
    <mergeCell ref="C1441:D1441"/>
    <mergeCell ref="C1442:D1442"/>
    <mergeCell ref="C1443:D1443"/>
    <mergeCell ref="C1429:D1429"/>
    <mergeCell ref="C1430:D1430"/>
    <mergeCell ref="C1431:D1431"/>
    <mergeCell ref="C1433:G1433"/>
    <mergeCell ref="C1434:D1434"/>
    <mergeCell ref="C1382:D1382"/>
    <mergeCell ref="C1384:G1384"/>
    <mergeCell ref="C1385:D1385"/>
    <mergeCell ref="C1386:D1386"/>
    <mergeCell ref="C1387:D1387"/>
    <mergeCell ref="C1388:D1388"/>
    <mergeCell ref="C1374:D1374"/>
    <mergeCell ref="C1376:D1376"/>
    <mergeCell ref="C1377:D1377"/>
    <mergeCell ref="C1378:D1378"/>
    <mergeCell ref="C1379:D1379"/>
    <mergeCell ref="C1380:D1380"/>
    <mergeCell ref="C1368:D1368"/>
    <mergeCell ref="C1369:D1369"/>
    <mergeCell ref="C1370:D1370"/>
    <mergeCell ref="C1371:D1371"/>
    <mergeCell ref="C1372:D1372"/>
    <mergeCell ref="C1373:D1373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41:D1341"/>
    <mergeCell ref="C1342:D1342"/>
    <mergeCell ref="C1343:D1343"/>
    <mergeCell ref="C1344:D1344"/>
    <mergeCell ref="C1346:D1346"/>
    <mergeCell ref="C1347:D1347"/>
    <mergeCell ref="C1348:D1348"/>
    <mergeCell ref="C1349:D1349"/>
    <mergeCell ref="C1351:D1351"/>
    <mergeCell ref="C1331:D1331"/>
    <mergeCell ref="C1333:D1333"/>
    <mergeCell ref="C1334:D1334"/>
    <mergeCell ref="C1335:D1335"/>
    <mergeCell ref="C1336:D1336"/>
    <mergeCell ref="C1352:D1352"/>
    <mergeCell ref="C1353:D1353"/>
    <mergeCell ref="C1354:D1354"/>
    <mergeCell ref="C1355:D1355"/>
    <mergeCell ref="C1318:D1318"/>
    <mergeCell ref="C1319:D1319"/>
    <mergeCell ref="C1324:D1324"/>
    <mergeCell ref="C1325:D1325"/>
    <mergeCell ref="C1326:D1326"/>
    <mergeCell ref="C1327:D1327"/>
    <mergeCell ref="C1329:G1329"/>
    <mergeCell ref="C1330:G1330"/>
    <mergeCell ref="C1310:D1310"/>
    <mergeCell ref="C1311:D1311"/>
    <mergeCell ref="C1313:D1313"/>
    <mergeCell ref="C1314:D1314"/>
    <mergeCell ref="C1316:D1316"/>
    <mergeCell ref="C1317:D1317"/>
    <mergeCell ref="C1302:G1302"/>
    <mergeCell ref="C1303:D1303"/>
    <mergeCell ref="C1304:D1304"/>
    <mergeCell ref="C1306:D1306"/>
    <mergeCell ref="C1307:D1307"/>
    <mergeCell ref="C1308:D1308"/>
    <mergeCell ref="C1294:G1294"/>
    <mergeCell ref="C1295:D1295"/>
    <mergeCell ref="C1296:D1296"/>
    <mergeCell ref="C1298:G1298"/>
    <mergeCell ref="C1299:D1299"/>
    <mergeCell ref="C1300:D1300"/>
    <mergeCell ref="C1285:D1285"/>
    <mergeCell ref="C1287:G1287"/>
    <mergeCell ref="C1288:D1288"/>
    <mergeCell ref="C1289:D1289"/>
    <mergeCell ref="C1291:G1291"/>
    <mergeCell ref="C1292:D1292"/>
    <mergeCell ref="C1277:D1277"/>
    <mergeCell ref="C1279:G1279"/>
    <mergeCell ref="C1280:D1280"/>
    <mergeCell ref="C1281:D1281"/>
    <mergeCell ref="C1283:G1283"/>
    <mergeCell ref="C1284:D1284"/>
    <mergeCell ref="C1267:D1267"/>
    <mergeCell ref="C1268:D1268"/>
    <mergeCell ref="C1269:D1269"/>
    <mergeCell ref="C1271:D1271"/>
    <mergeCell ref="C1273:D1273"/>
    <mergeCell ref="C1275:D1275"/>
    <mergeCell ref="C1260:D1260"/>
    <mergeCell ref="C1261:D1261"/>
    <mergeCell ref="C1263:G1263"/>
    <mergeCell ref="C1264:D1264"/>
    <mergeCell ref="C1265:D1265"/>
    <mergeCell ref="C1266:D1266"/>
    <mergeCell ref="C1252:G1252"/>
    <mergeCell ref="C1253:D1253"/>
    <mergeCell ref="C1255:G1255"/>
    <mergeCell ref="C1256:G1256"/>
    <mergeCell ref="C1257:G1257"/>
    <mergeCell ref="C1258:G1258"/>
    <mergeCell ref="C1244:D1244"/>
    <mergeCell ref="C1246:G1246"/>
    <mergeCell ref="C1247:G1247"/>
    <mergeCell ref="C1248:D1248"/>
    <mergeCell ref="C1250:G1250"/>
    <mergeCell ref="C1251:G1251"/>
    <mergeCell ref="C1236:D1236"/>
    <mergeCell ref="C1237:D1237"/>
    <mergeCell ref="C1238:D1238"/>
    <mergeCell ref="C1240:D1240"/>
    <mergeCell ref="C1241:D1241"/>
    <mergeCell ref="C1243:G1243"/>
    <mergeCell ref="C1230:D1230"/>
    <mergeCell ref="C1231:D1231"/>
    <mergeCell ref="C1232:D1232"/>
    <mergeCell ref="C1233:D1233"/>
    <mergeCell ref="C1234:D1234"/>
    <mergeCell ref="C1235:D1235"/>
    <mergeCell ref="C1223:D1223"/>
    <mergeCell ref="C1224:D1224"/>
    <mergeCell ref="C1225:D1225"/>
    <mergeCell ref="C1226:D1226"/>
    <mergeCell ref="C1227:D1227"/>
    <mergeCell ref="C1229:D1229"/>
    <mergeCell ref="C1216:D1216"/>
    <mergeCell ref="C1217:D1217"/>
    <mergeCell ref="C1218:D1218"/>
    <mergeCell ref="C1219:D1219"/>
    <mergeCell ref="C1220:D1220"/>
    <mergeCell ref="C1222:D1222"/>
    <mergeCell ref="C1207:D1207"/>
    <mergeCell ref="C1209:D1209"/>
    <mergeCell ref="C1211:D1211"/>
    <mergeCell ref="C1212:D1212"/>
    <mergeCell ref="C1214:D1214"/>
    <mergeCell ref="C1215:D1215"/>
    <mergeCell ref="C1200:D1200"/>
    <mergeCell ref="C1201:D1201"/>
    <mergeCell ref="C1202:D1202"/>
    <mergeCell ref="C1203:D1203"/>
    <mergeCell ref="C1204:D1204"/>
    <mergeCell ref="C1206:D1206"/>
    <mergeCell ref="C1194:D1194"/>
    <mergeCell ref="C1195:D1195"/>
    <mergeCell ref="C1196:D1196"/>
    <mergeCell ref="C1197:D1197"/>
    <mergeCell ref="C1198:D1198"/>
    <mergeCell ref="C1199:D1199"/>
    <mergeCell ref="C1187:D1187"/>
    <mergeCell ref="C1188:D1188"/>
    <mergeCell ref="C1189:D1189"/>
    <mergeCell ref="C1191:D1191"/>
    <mergeCell ref="C1192:D1192"/>
    <mergeCell ref="C1193:D1193"/>
    <mergeCell ref="C1181:D1181"/>
    <mergeCell ref="C1182:D1182"/>
    <mergeCell ref="C1183:D1183"/>
    <mergeCell ref="C1184:D1184"/>
    <mergeCell ref="C1185:D1185"/>
    <mergeCell ref="C1186:D1186"/>
    <mergeCell ref="C1168:G1168"/>
    <mergeCell ref="C1169:D1169"/>
    <mergeCell ref="C1174:D1174"/>
    <mergeCell ref="C1176:D1176"/>
    <mergeCell ref="C1177:D1177"/>
    <mergeCell ref="C1178:D1178"/>
    <mergeCell ref="C1179:D1179"/>
    <mergeCell ref="C1180:D1180"/>
    <mergeCell ref="C1156:D1156"/>
    <mergeCell ref="C1158:D1158"/>
    <mergeCell ref="C1159:D1159"/>
    <mergeCell ref="C1160:D1160"/>
    <mergeCell ref="C1161:D1161"/>
    <mergeCell ref="C1165:D1165"/>
    <mergeCell ref="C1138:D1138"/>
    <mergeCell ref="C1140:D1140"/>
    <mergeCell ref="C1145:D1145"/>
    <mergeCell ref="C1146:D1146"/>
    <mergeCell ref="C1148:D1148"/>
    <mergeCell ref="C1150:D1150"/>
    <mergeCell ref="C1152:D1152"/>
    <mergeCell ref="C1154:D1154"/>
    <mergeCell ref="C1128:D1128"/>
    <mergeCell ref="C1130:D1130"/>
    <mergeCell ref="C1131:D1131"/>
    <mergeCell ref="C1133:D1133"/>
    <mergeCell ref="C1134:D1134"/>
    <mergeCell ref="C1136:D1136"/>
    <mergeCell ref="C1120:D1120"/>
    <mergeCell ref="C1121:D1121"/>
    <mergeCell ref="C1122:D1122"/>
    <mergeCell ref="C1123:D1123"/>
    <mergeCell ref="C1125:D1125"/>
    <mergeCell ref="C1126:D1126"/>
    <mergeCell ref="C1109:D1109"/>
    <mergeCell ref="C1111:D1111"/>
    <mergeCell ref="C1113:D1113"/>
    <mergeCell ref="C1115:D1115"/>
    <mergeCell ref="C1117:D1117"/>
    <mergeCell ref="C1118:D1118"/>
    <mergeCell ref="C1100:D1100"/>
    <mergeCell ref="C1101:D1101"/>
    <mergeCell ref="C1103:D1103"/>
    <mergeCell ref="C1104:D1104"/>
    <mergeCell ref="C1106:D1106"/>
    <mergeCell ref="C1108:D1108"/>
    <mergeCell ref="C1083:D1083"/>
    <mergeCell ref="C1085:D1085"/>
    <mergeCell ref="C1087:D1087"/>
    <mergeCell ref="C1088:D1088"/>
    <mergeCell ref="C1093:D1093"/>
    <mergeCell ref="C1095:D1095"/>
    <mergeCell ref="C1097:D1097"/>
    <mergeCell ref="C1098:D1098"/>
    <mergeCell ref="C1076:D1076"/>
    <mergeCell ref="C1078:D1078"/>
    <mergeCell ref="C1079:D1079"/>
    <mergeCell ref="C1080:D1080"/>
    <mergeCell ref="C1081:D1081"/>
    <mergeCell ref="C1082:D1082"/>
    <mergeCell ref="C1066:D1066"/>
    <mergeCell ref="C1068:D1068"/>
    <mergeCell ref="C1069:D1069"/>
    <mergeCell ref="C1071:D1071"/>
    <mergeCell ref="C1073:D1073"/>
    <mergeCell ref="C1075:D1075"/>
    <mergeCell ref="C1057:D1057"/>
    <mergeCell ref="C1059:D1059"/>
    <mergeCell ref="C1060:D1060"/>
    <mergeCell ref="C1062:D1062"/>
    <mergeCell ref="C1064:D1064"/>
    <mergeCell ref="C1065:D1065"/>
    <mergeCell ref="C1050:D1050"/>
    <mergeCell ref="C1051:D1051"/>
    <mergeCell ref="C1052:D1052"/>
    <mergeCell ref="C1053:D1053"/>
    <mergeCell ref="C1054:D1054"/>
    <mergeCell ref="C1055:D1055"/>
    <mergeCell ref="C1044:D1044"/>
    <mergeCell ref="C1045:D1045"/>
    <mergeCell ref="C1046:D1046"/>
    <mergeCell ref="C1047:D1047"/>
    <mergeCell ref="C1048:D1048"/>
    <mergeCell ref="C1049:D1049"/>
    <mergeCell ref="C1035:D1035"/>
    <mergeCell ref="C1037:D1037"/>
    <mergeCell ref="C1038:D1038"/>
    <mergeCell ref="C1040:D1040"/>
    <mergeCell ref="C1041:D1041"/>
    <mergeCell ref="C1043:D1043"/>
    <mergeCell ref="C1025:D1025"/>
    <mergeCell ref="C1027:D1027"/>
    <mergeCell ref="C1030:D1030"/>
    <mergeCell ref="C1031:D1031"/>
    <mergeCell ref="C1032:D1032"/>
    <mergeCell ref="C1033:D1033"/>
    <mergeCell ref="C1017:D1017"/>
    <mergeCell ref="C1018:D1018"/>
    <mergeCell ref="C1019:D1019"/>
    <mergeCell ref="C1021:D1021"/>
    <mergeCell ref="C1022:D1022"/>
    <mergeCell ref="C1024:D1024"/>
    <mergeCell ref="C1003:D1003"/>
    <mergeCell ref="C1007:D1007"/>
    <mergeCell ref="C1009:D1009"/>
    <mergeCell ref="C1011:D1011"/>
    <mergeCell ref="C1012:D1012"/>
    <mergeCell ref="C1014:D1014"/>
    <mergeCell ref="C1015:D1015"/>
    <mergeCell ref="C1016:D1016"/>
    <mergeCell ref="C993:D993"/>
    <mergeCell ref="C995:D995"/>
    <mergeCell ref="C997:D997"/>
    <mergeCell ref="C998:D998"/>
    <mergeCell ref="C1000:D1000"/>
    <mergeCell ref="C1001:D1001"/>
    <mergeCell ref="C978:D978"/>
    <mergeCell ref="C979:D979"/>
    <mergeCell ref="C980:D980"/>
    <mergeCell ref="C981:D981"/>
    <mergeCell ref="C986:D986"/>
    <mergeCell ref="C988:D988"/>
    <mergeCell ref="C989:D989"/>
    <mergeCell ref="C991:D991"/>
    <mergeCell ref="C971:D971"/>
    <mergeCell ref="C972:D972"/>
    <mergeCell ref="C973:D973"/>
    <mergeCell ref="C975:D975"/>
    <mergeCell ref="C976:D976"/>
    <mergeCell ref="C977:D977"/>
    <mergeCell ref="C965:D965"/>
    <mergeCell ref="C966:D966"/>
    <mergeCell ref="C967:D967"/>
    <mergeCell ref="C968:D968"/>
    <mergeCell ref="C969:D969"/>
    <mergeCell ref="C970:D970"/>
    <mergeCell ref="C957:D957"/>
    <mergeCell ref="C958:D958"/>
    <mergeCell ref="C959:D959"/>
    <mergeCell ref="C960:D960"/>
    <mergeCell ref="C961:D961"/>
    <mergeCell ref="C963:D963"/>
    <mergeCell ref="C950:D950"/>
    <mergeCell ref="C951:D951"/>
    <mergeCell ref="C952:D952"/>
    <mergeCell ref="C953:D953"/>
    <mergeCell ref="C954:D954"/>
    <mergeCell ref="C955:D955"/>
    <mergeCell ref="C943:D943"/>
    <mergeCell ref="C945:D945"/>
    <mergeCell ref="C946:D946"/>
    <mergeCell ref="C947:D947"/>
    <mergeCell ref="C948:D948"/>
    <mergeCell ref="C949:D949"/>
    <mergeCell ref="C935:D935"/>
    <mergeCell ref="C936:D936"/>
    <mergeCell ref="C937:D937"/>
    <mergeCell ref="C938:D938"/>
    <mergeCell ref="C939:D939"/>
    <mergeCell ref="C941:D941"/>
    <mergeCell ref="C928:D928"/>
    <mergeCell ref="C929:D929"/>
    <mergeCell ref="C930:D930"/>
    <mergeCell ref="C931:D931"/>
    <mergeCell ref="C932:D932"/>
    <mergeCell ref="C933:D933"/>
    <mergeCell ref="C921:D921"/>
    <mergeCell ref="C923:D923"/>
    <mergeCell ref="C924:D924"/>
    <mergeCell ref="C925:D925"/>
    <mergeCell ref="C926:D926"/>
    <mergeCell ref="C927:D927"/>
    <mergeCell ref="C906:D906"/>
    <mergeCell ref="C908:D908"/>
    <mergeCell ref="C913:D913"/>
    <mergeCell ref="C914:D914"/>
    <mergeCell ref="C916:D916"/>
    <mergeCell ref="C917:D917"/>
    <mergeCell ref="C918:D918"/>
    <mergeCell ref="C919:D919"/>
    <mergeCell ref="C891:D891"/>
    <mergeCell ref="C893:D893"/>
    <mergeCell ref="C895:D895"/>
    <mergeCell ref="C896:D896"/>
    <mergeCell ref="C898:D898"/>
    <mergeCell ref="C900:D900"/>
    <mergeCell ref="C902:D902"/>
    <mergeCell ref="C904:D904"/>
    <mergeCell ref="C878:D878"/>
    <mergeCell ref="C880:D880"/>
    <mergeCell ref="C882:D882"/>
    <mergeCell ref="C884:G884"/>
    <mergeCell ref="C885:D885"/>
    <mergeCell ref="C886:D886"/>
    <mergeCell ref="C869:D869"/>
    <mergeCell ref="C870:D870"/>
    <mergeCell ref="C871:D871"/>
    <mergeCell ref="C872:D872"/>
    <mergeCell ref="C873:D873"/>
    <mergeCell ref="C876:D876"/>
    <mergeCell ref="C863:D863"/>
    <mergeCell ref="C864:D864"/>
    <mergeCell ref="C865:D865"/>
    <mergeCell ref="C866:D866"/>
    <mergeCell ref="C867:D867"/>
    <mergeCell ref="C868:D868"/>
    <mergeCell ref="C854:D854"/>
    <mergeCell ref="C855:D855"/>
    <mergeCell ref="C857:D857"/>
    <mergeCell ref="C858:D858"/>
    <mergeCell ref="C860:D860"/>
    <mergeCell ref="C861:D861"/>
    <mergeCell ref="C862:D862"/>
    <mergeCell ref="C843:D843"/>
    <mergeCell ref="C844:D844"/>
    <mergeCell ref="C845:D845"/>
    <mergeCell ref="C846:D846"/>
    <mergeCell ref="C847:D847"/>
    <mergeCell ref="C836:D836"/>
    <mergeCell ref="C838:D838"/>
    <mergeCell ref="C839:D839"/>
    <mergeCell ref="C840:D840"/>
    <mergeCell ref="C841:D841"/>
    <mergeCell ref="C842:D842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04:D804"/>
    <mergeCell ref="C805:D805"/>
    <mergeCell ref="C807:D807"/>
    <mergeCell ref="C808:D808"/>
    <mergeCell ref="C809:D809"/>
    <mergeCell ref="C810:D810"/>
    <mergeCell ref="C796:D796"/>
    <mergeCell ref="C798:D798"/>
    <mergeCell ref="C799:D799"/>
    <mergeCell ref="C800:D800"/>
    <mergeCell ref="C801:D801"/>
    <mergeCell ref="C802:D802"/>
    <mergeCell ref="C790:D790"/>
    <mergeCell ref="C791:D791"/>
    <mergeCell ref="C792:D792"/>
    <mergeCell ref="C793:D793"/>
    <mergeCell ref="C794:D794"/>
    <mergeCell ref="C795:D795"/>
    <mergeCell ref="C782:D782"/>
    <mergeCell ref="C783:D783"/>
    <mergeCell ref="C785:D785"/>
    <mergeCell ref="C786:D786"/>
    <mergeCell ref="C787:D787"/>
    <mergeCell ref="C789:D789"/>
    <mergeCell ref="C775:D775"/>
    <mergeCell ref="C777:D777"/>
    <mergeCell ref="C778:D778"/>
    <mergeCell ref="C779:D779"/>
    <mergeCell ref="C780:D780"/>
    <mergeCell ref="C781:D781"/>
    <mergeCell ref="C767:D767"/>
    <mergeCell ref="C769:D769"/>
    <mergeCell ref="C771:D771"/>
    <mergeCell ref="C772:D772"/>
    <mergeCell ref="C773:D773"/>
    <mergeCell ref="C774:D774"/>
    <mergeCell ref="C759:D759"/>
    <mergeCell ref="C760:D760"/>
    <mergeCell ref="C761:D761"/>
    <mergeCell ref="C762:D762"/>
    <mergeCell ref="C764:D764"/>
    <mergeCell ref="C765:D765"/>
    <mergeCell ref="C748:D748"/>
    <mergeCell ref="C749:D749"/>
    <mergeCell ref="C753:D753"/>
    <mergeCell ref="C754:D754"/>
    <mergeCell ref="C755:D755"/>
    <mergeCell ref="C756:D756"/>
    <mergeCell ref="C757:D757"/>
    <mergeCell ref="C758:D758"/>
    <mergeCell ref="C738:D738"/>
    <mergeCell ref="C740:D740"/>
    <mergeCell ref="C742:D742"/>
    <mergeCell ref="C744:D744"/>
    <mergeCell ref="C746:D746"/>
    <mergeCell ref="C747:D747"/>
    <mergeCell ref="C731:D731"/>
    <mergeCell ref="C732:D732"/>
    <mergeCell ref="C734:D734"/>
    <mergeCell ref="C735:D735"/>
    <mergeCell ref="C736:D736"/>
    <mergeCell ref="C737:D737"/>
    <mergeCell ref="C724:D724"/>
    <mergeCell ref="C725:D725"/>
    <mergeCell ref="C727:D727"/>
    <mergeCell ref="C728:D728"/>
    <mergeCell ref="C729:D729"/>
    <mergeCell ref="C730:D730"/>
    <mergeCell ref="C717:D717"/>
    <mergeCell ref="C718:D718"/>
    <mergeCell ref="C719:D719"/>
    <mergeCell ref="C720:D720"/>
    <mergeCell ref="C721:D721"/>
    <mergeCell ref="C722:D722"/>
    <mergeCell ref="C710:D710"/>
    <mergeCell ref="C711:D711"/>
    <mergeCell ref="C712:D712"/>
    <mergeCell ref="C714:D714"/>
    <mergeCell ref="C715:D715"/>
    <mergeCell ref="C716:D716"/>
    <mergeCell ref="C702:D702"/>
    <mergeCell ref="C703:D703"/>
    <mergeCell ref="C705:D705"/>
    <mergeCell ref="C706:D706"/>
    <mergeCell ref="C708:D708"/>
    <mergeCell ref="C709:D709"/>
    <mergeCell ref="C693:D693"/>
    <mergeCell ref="C694:D694"/>
    <mergeCell ref="C696:D696"/>
    <mergeCell ref="C697:D697"/>
    <mergeCell ref="C698:D698"/>
    <mergeCell ref="C700:D700"/>
    <mergeCell ref="C684:D684"/>
    <mergeCell ref="C685:D685"/>
    <mergeCell ref="C686:D686"/>
    <mergeCell ref="C688:D688"/>
    <mergeCell ref="C689:D689"/>
    <mergeCell ref="C691:D691"/>
    <mergeCell ref="C672:D672"/>
    <mergeCell ref="C673:D673"/>
    <mergeCell ref="C677:D677"/>
    <mergeCell ref="C678:D678"/>
    <mergeCell ref="C679:D679"/>
    <mergeCell ref="C681:D681"/>
    <mergeCell ref="C682:D682"/>
    <mergeCell ref="C683:D683"/>
    <mergeCell ref="C664:D664"/>
    <mergeCell ref="C665:D665"/>
    <mergeCell ref="C666:D666"/>
    <mergeCell ref="C668:D668"/>
    <mergeCell ref="C669:D669"/>
    <mergeCell ref="C671:D671"/>
    <mergeCell ref="C654:D654"/>
    <mergeCell ref="C656:D656"/>
    <mergeCell ref="C658:D658"/>
    <mergeCell ref="C660:D660"/>
    <mergeCell ref="C662:G662"/>
    <mergeCell ref="C663:D663"/>
    <mergeCell ref="C645:D645"/>
    <mergeCell ref="C646:D646"/>
    <mergeCell ref="C648:D648"/>
    <mergeCell ref="C650:D650"/>
    <mergeCell ref="C651:D651"/>
    <mergeCell ref="C652:D652"/>
    <mergeCell ref="C632:D632"/>
    <mergeCell ref="C637:D637"/>
    <mergeCell ref="C639:D639"/>
    <mergeCell ref="C640:D640"/>
    <mergeCell ref="C641:D641"/>
    <mergeCell ref="C642:D642"/>
    <mergeCell ref="C643:D643"/>
    <mergeCell ref="C644:D644"/>
    <mergeCell ref="C619:D619"/>
    <mergeCell ref="C620:D620"/>
    <mergeCell ref="C621:D621"/>
    <mergeCell ref="C622:D622"/>
    <mergeCell ref="C623:D623"/>
    <mergeCell ref="C625:D625"/>
    <mergeCell ref="C628:D628"/>
    <mergeCell ref="C630:D630"/>
    <mergeCell ref="C604:D604"/>
    <mergeCell ref="C605:D605"/>
    <mergeCell ref="C609:D609"/>
    <mergeCell ref="C610:D610"/>
    <mergeCell ref="C612:D612"/>
    <mergeCell ref="C614:D614"/>
    <mergeCell ref="C615:D615"/>
    <mergeCell ref="C596:D596"/>
    <mergeCell ref="C598:D598"/>
    <mergeCell ref="C600:D600"/>
    <mergeCell ref="C601:D601"/>
    <mergeCell ref="C602:D602"/>
    <mergeCell ref="C603:D603"/>
    <mergeCell ref="C590:D590"/>
    <mergeCell ref="C591:D591"/>
    <mergeCell ref="C592:D592"/>
    <mergeCell ref="C593:D593"/>
    <mergeCell ref="C594:D594"/>
    <mergeCell ref="C595:D595"/>
    <mergeCell ref="C581:D581"/>
    <mergeCell ref="C582:D582"/>
    <mergeCell ref="C584:D584"/>
    <mergeCell ref="C585:D585"/>
    <mergeCell ref="C587:D587"/>
    <mergeCell ref="C588:D588"/>
    <mergeCell ref="C575:D575"/>
    <mergeCell ref="C576:D576"/>
    <mergeCell ref="C577:D577"/>
    <mergeCell ref="C578:D578"/>
    <mergeCell ref="C579:D579"/>
    <mergeCell ref="C580:D580"/>
    <mergeCell ref="C568:D568"/>
    <mergeCell ref="C569:D569"/>
    <mergeCell ref="C570:D570"/>
    <mergeCell ref="C571:D571"/>
    <mergeCell ref="C572:D572"/>
    <mergeCell ref="C574:D574"/>
    <mergeCell ref="C561:D561"/>
    <mergeCell ref="C563:D563"/>
    <mergeCell ref="C564:D564"/>
    <mergeCell ref="C565:D565"/>
    <mergeCell ref="C566:D566"/>
    <mergeCell ref="C567:D567"/>
    <mergeCell ref="C554:D554"/>
    <mergeCell ref="C555:D555"/>
    <mergeCell ref="C556:D556"/>
    <mergeCell ref="C557:D557"/>
    <mergeCell ref="C558:D558"/>
    <mergeCell ref="C560:D560"/>
    <mergeCell ref="C541:D541"/>
    <mergeCell ref="C543:D543"/>
    <mergeCell ref="C544:D544"/>
    <mergeCell ref="C546:D546"/>
    <mergeCell ref="C550:D550"/>
    <mergeCell ref="C551:D551"/>
    <mergeCell ref="C552:D552"/>
    <mergeCell ref="C553:D553"/>
    <mergeCell ref="C533:D533"/>
    <mergeCell ref="C534:D534"/>
    <mergeCell ref="C535:D535"/>
    <mergeCell ref="C536:D536"/>
    <mergeCell ref="C538:D538"/>
    <mergeCell ref="C539:D539"/>
    <mergeCell ref="C527:D527"/>
    <mergeCell ref="C528:D528"/>
    <mergeCell ref="C529:D529"/>
    <mergeCell ref="C530:D530"/>
    <mergeCell ref="C531:D531"/>
    <mergeCell ref="C532:D532"/>
    <mergeCell ref="C521:D521"/>
    <mergeCell ref="C522:D522"/>
    <mergeCell ref="C523:D523"/>
    <mergeCell ref="C524:D524"/>
    <mergeCell ref="C525:D525"/>
    <mergeCell ref="C526:D526"/>
    <mergeCell ref="C512:D512"/>
    <mergeCell ref="C514:D514"/>
    <mergeCell ref="C516:D516"/>
    <mergeCell ref="C518:D518"/>
    <mergeCell ref="C519:D519"/>
    <mergeCell ref="C520:D520"/>
    <mergeCell ref="C505:D505"/>
    <mergeCell ref="C506:D506"/>
    <mergeCell ref="C507:D507"/>
    <mergeCell ref="C508:D508"/>
    <mergeCell ref="C509:D509"/>
    <mergeCell ref="C511:D511"/>
    <mergeCell ref="C499:D499"/>
    <mergeCell ref="C500:D500"/>
    <mergeCell ref="C501:D501"/>
    <mergeCell ref="C502:D502"/>
    <mergeCell ref="C503:D503"/>
    <mergeCell ref="C504:D504"/>
    <mergeCell ref="C493:D493"/>
    <mergeCell ref="C494:D494"/>
    <mergeCell ref="C495:D495"/>
    <mergeCell ref="C496:D496"/>
    <mergeCell ref="C497:D497"/>
    <mergeCell ref="C498:D498"/>
    <mergeCell ref="C486:D486"/>
    <mergeCell ref="C487:D487"/>
    <mergeCell ref="C488:D488"/>
    <mergeCell ref="C489:D489"/>
    <mergeCell ref="C490:D490"/>
    <mergeCell ref="C491:D491"/>
    <mergeCell ref="C479:D479"/>
    <mergeCell ref="C480:D480"/>
    <mergeCell ref="C481:D481"/>
    <mergeCell ref="C482:D482"/>
    <mergeCell ref="C484:D484"/>
    <mergeCell ref="C485:D485"/>
    <mergeCell ref="C473:G473"/>
    <mergeCell ref="C474:D474"/>
    <mergeCell ref="C475:D475"/>
    <mergeCell ref="C476:D476"/>
    <mergeCell ref="C477:D477"/>
    <mergeCell ref="C478:D478"/>
    <mergeCell ref="C465:D465"/>
    <mergeCell ref="C466:D466"/>
    <mergeCell ref="C467:D467"/>
    <mergeCell ref="C468:D468"/>
    <mergeCell ref="C470:D470"/>
    <mergeCell ref="C471:D471"/>
    <mergeCell ref="C458:D458"/>
    <mergeCell ref="C460:G460"/>
    <mergeCell ref="C461:D461"/>
    <mergeCell ref="C462:D462"/>
    <mergeCell ref="C463:D463"/>
    <mergeCell ref="C464:D464"/>
    <mergeCell ref="C450:D450"/>
    <mergeCell ref="C451:D451"/>
    <mergeCell ref="C452:D452"/>
    <mergeCell ref="C453:D453"/>
    <mergeCell ref="C455:G455"/>
    <mergeCell ref="C456:D456"/>
    <mergeCell ref="C443:D443"/>
    <mergeCell ref="C445:G445"/>
    <mergeCell ref="C446:D446"/>
    <mergeCell ref="C447:D447"/>
    <mergeCell ref="C448:D448"/>
    <mergeCell ref="C449:D449"/>
    <mergeCell ref="C431:D431"/>
    <mergeCell ref="C432:D432"/>
    <mergeCell ref="C433:D433"/>
    <mergeCell ref="C434:D434"/>
    <mergeCell ref="C438:D438"/>
    <mergeCell ref="C440:D440"/>
    <mergeCell ref="C441:D441"/>
    <mergeCell ref="C442:D442"/>
    <mergeCell ref="C425:D425"/>
    <mergeCell ref="C426:D426"/>
    <mergeCell ref="C427:D427"/>
    <mergeCell ref="C428:D428"/>
    <mergeCell ref="C429:D429"/>
    <mergeCell ref="C430:D430"/>
    <mergeCell ref="C417:D417"/>
    <mergeCell ref="C418:D418"/>
    <mergeCell ref="C419:D419"/>
    <mergeCell ref="C420:D420"/>
    <mergeCell ref="C422:D422"/>
    <mergeCell ref="C424:D424"/>
    <mergeCell ref="C410:D410"/>
    <mergeCell ref="C411:D411"/>
    <mergeCell ref="C412:D412"/>
    <mergeCell ref="C413:D413"/>
    <mergeCell ref="C414:D414"/>
    <mergeCell ref="C416:D416"/>
    <mergeCell ref="C403:D403"/>
    <mergeCell ref="C404:D404"/>
    <mergeCell ref="C405:D405"/>
    <mergeCell ref="C407:D407"/>
    <mergeCell ref="C408:D408"/>
    <mergeCell ref="C409:D409"/>
    <mergeCell ref="C396:D396"/>
    <mergeCell ref="C397:D397"/>
    <mergeCell ref="C398:D398"/>
    <mergeCell ref="C399:D399"/>
    <mergeCell ref="C400:D400"/>
    <mergeCell ref="C402:D402"/>
    <mergeCell ref="C390:D390"/>
    <mergeCell ref="C391:D391"/>
    <mergeCell ref="C392:D392"/>
    <mergeCell ref="C393:D393"/>
    <mergeCell ref="C394:D394"/>
    <mergeCell ref="C395:D395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67:D367"/>
    <mergeCell ref="C368:D368"/>
    <mergeCell ref="C369:D369"/>
    <mergeCell ref="C370:D370"/>
    <mergeCell ref="C371:D371"/>
    <mergeCell ref="C372:D372"/>
    <mergeCell ref="C361:D361"/>
    <mergeCell ref="C362:D362"/>
    <mergeCell ref="C363:D363"/>
    <mergeCell ref="C364:D364"/>
    <mergeCell ref="C365:D365"/>
    <mergeCell ref="C366:D366"/>
    <mergeCell ref="C354:D354"/>
    <mergeCell ref="C355:D355"/>
    <mergeCell ref="C356:D356"/>
    <mergeCell ref="C357:D357"/>
    <mergeCell ref="C358:D358"/>
    <mergeCell ref="C360:D360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3:D323"/>
    <mergeCell ref="C324:D324"/>
    <mergeCell ref="C325:D325"/>
    <mergeCell ref="C326:D326"/>
    <mergeCell ref="C328:D328"/>
    <mergeCell ref="C329:D329"/>
    <mergeCell ref="C316:D316"/>
    <mergeCell ref="C318:D318"/>
    <mergeCell ref="C319:D319"/>
    <mergeCell ref="C320:D320"/>
    <mergeCell ref="C321:D321"/>
    <mergeCell ref="C322:D322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291:D291"/>
    <mergeCell ref="C292:D292"/>
    <mergeCell ref="C293:D293"/>
    <mergeCell ref="C297:D297"/>
    <mergeCell ref="C298:D298"/>
    <mergeCell ref="C300:D300"/>
    <mergeCell ref="C302:D302"/>
    <mergeCell ref="C304:D304"/>
    <mergeCell ref="C281:D281"/>
    <mergeCell ref="C283:D283"/>
    <mergeCell ref="C286:D286"/>
    <mergeCell ref="C287:D287"/>
    <mergeCell ref="C288:D288"/>
    <mergeCell ref="C290:D290"/>
    <mergeCell ref="C280:D280"/>
    <mergeCell ref="C267:D267"/>
    <mergeCell ref="C268:D268"/>
    <mergeCell ref="C269:D269"/>
    <mergeCell ref="C270:D270"/>
    <mergeCell ref="C271:D271"/>
    <mergeCell ref="C273:D273"/>
    <mergeCell ref="C260:D260"/>
    <mergeCell ref="C261:D261"/>
    <mergeCell ref="C262:D262"/>
    <mergeCell ref="C263:D263"/>
    <mergeCell ref="C265:D265"/>
    <mergeCell ref="C266:D266"/>
    <mergeCell ref="C259:D259"/>
    <mergeCell ref="C242:D242"/>
    <mergeCell ref="C243:D243"/>
    <mergeCell ref="C244:D244"/>
    <mergeCell ref="C246:D246"/>
    <mergeCell ref="C248:D248"/>
    <mergeCell ref="C250:D250"/>
    <mergeCell ref="C251:D251"/>
    <mergeCell ref="C253:D253"/>
    <mergeCell ref="C254:D254"/>
    <mergeCell ref="C224:D224"/>
    <mergeCell ref="C225:D225"/>
    <mergeCell ref="C211:D211"/>
    <mergeCell ref="C213:D213"/>
    <mergeCell ref="C214:D214"/>
    <mergeCell ref="C215:D215"/>
    <mergeCell ref="C217:D217"/>
    <mergeCell ref="C218:D218"/>
    <mergeCell ref="C238:D238"/>
    <mergeCell ref="C255:D255"/>
    <mergeCell ref="C256:D256"/>
    <mergeCell ref="C258:D258"/>
    <mergeCell ref="C274:D274"/>
    <mergeCell ref="C276:D276"/>
    <mergeCell ref="C277:D277"/>
    <mergeCell ref="C278:D278"/>
    <mergeCell ref="C279:D279"/>
    <mergeCell ref="C233:D233"/>
    <mergeCell ref="C234:D234"/>
    <mergeCell ref="C235:D235"/>
    <mergeCell ref="C237:D237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2:D192"/>
    <mergeCell ref="C193:D193"/>
    <mergeCell ref="C194:D194"/>
    <mergeCell ref="C196:D196"/>
    <mergeCell ref="C197:D197"/>
    <mergeCell ref="C198:D198"/>
    <mergeCell ref="C226:D226"/>
    <mergeCell ref="C227:D227"/>
    <mergeCell ref="C228:D228"/>
    <mergeCell ref="C229:D229"/>
    <mergeCell ref="C231:D231"/>
    <mergeCell ref="C232:D232"/>
    <mergeCell ref="C219:D219"/>
    <mergeCell ref="C220:D220"/>
    <mergeCell ref="C222:D222"/>
    <mergeCell ref="C223:D223"/>
    <mergeCell ref="C182:D182"/>
    <mergeCell ref="C183:D183"/>
    <mergeCell ref="C184:D184"/>
    <mergeCell ref="C186:D186"/>
    <mergeCell ref="C188:D188"/>
    <mergeCell ref="C190:D190"/>
    <mergeCell ref="C174:D174"/>
    <mergeCell ref="C175:D175"/>
    <mergeCell ref="C176:D176"/>
    <mergeCell ref="C177:D177"/>
    <mergeCell ref="C179:D179"/>
    <mergeCell ref="C181:D181"/>
    <mergeCell ref="C166:D166"/>
    <mergeCell ref="C168:D168"/>
    <mergeCell ref="C169:D169"/>
    <mergeCell ref="C170:D170"/>
    <mergeCell ref="C171:D171"/>
    <mergeCell ref="C172:D172"/>
    <mergeCell ref="C159:D159"/>
    <mergeCell ref="C160:D160"/>
    <mergeCell ref="C161:D161"/>
    <mergeCell ref="C162:D162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0:D140"/>
    <mergeCell ref="C141:D141"/>
    <mergeCell ref="C142:D142"/>
    <mergeCell ref="C143:D143"/>
    <mergeCell ref="C145:D145"/>
    <mergeCell ref="C146:D146"/>
    <mergeCell ref="C133:D133"/>
    <mergeCell ref="C134:D134"/>
    <mergeCell ref="C135:D135"/>
    <mergeCell ref="C136:D136"/>
    <mergeCell ref="C137:D137"/>
    <mergeCell ref="C139:D139"/>
    <mergeCell ref="C125:D125"/>
    <mergeCell ref="C126:D126"/>
    <mergeCell ref="C128:D128"/>
    <mergeCell ref="C129:D129"/>
    <mergeCell ref="C131:D131"/>
    <mergeCell ref="C132:D132"/>
    <mergeCell ref="C118:D118"/>
    <mergeCell ref="C119:D119"/>
    <mergeCell ref="C120:D120"/>
    <mergeCell ref="C121:D121"/>
    <mergeCell ref="C123:D123"/>
    <mergeCell ref="C124:D124"/>
    <mergeCell ref="C109:D109"/>
    <mergeCell ref="C110:D110"/>
    <mergeCell ref="C112:D112"/>
    <mergeCell ref="C113:D113"/>
    <mergeCell ref="C115:D115"/>
    <mergeCell ref="C116:D116"/>
    <mergeCell ref="C101:D101"/>
    <mergeCell ref="C102:D102"/>
    <mergeCell ref="C103:D103"/>
    <mergeCell ref="C105:D105"/>
    <mergeCell ref="C106:D106"/>
    <mergeCell ref="C108:D108"/>
    <mergeCell ref="C95:D95"/>
    <mergeCell ref="C96:D96"/>
    <mergeCell ref="C97:D97"/>
    <mergeCell ref="C98:D98"/>
    <mergeCell ref="C99:D99"/>
    <mergeCell ref="C100:D100"/>
    <mergeCell ref="C85:D85"/>
    <mergeCell ref="C87:D87"/>
    <mergeCell ref="C89:D89"/>
    <mergeCell ref="C91:D91"/>
    <mergeCell ref="C92:D92"/>
    <mergeCell ref="C94:D94"/>
    <mergeCell ref="C77:D77"/>
    <mergeCell ref="C78:D78"/>
    <mergeCell ref="C79:D79"/>
    <mergeCell ref="C81:D81"/>
    <mergeCell ref="C82:D82"/>
    <mergeCell ref="C83:D83"/>
    <mergeCell ref="C69:D69"/>
    <mergeCell ref="C71:D71"/>
    <mergeCell ref="C72:D72"/>
    <mergeCell ref="C74:D74"/>
    <mergeCell ref="C75:D75"/>
    <mergeCell ref="C76:D76"/>
    <mergeCell ref="C62:D62"/>
    <mergeCell ref="C63:D63"/>
    <mergeCell ref="C64:D64"/>
    <mergeCell ref="C65:D65"/>
    <mergeCell ref="C66:D66"/>
    <mergeCell ref="C68:D68"/>
    <mergeCell ref="C56:D56"/>
    <mergeCell ref="C57:D57"/>
    <mergeCell ref="C58:D58"/>
    <mergeCell ref="C59:D59"/>
    <mergeCell ref="C60:D60"/>
    <mergeCell ref="C61:D61"/>
    <mergeCell ref="A1:G1"/>
    <mergeCell ref="A3:B3"/>
    <mergeCell ref="A4:B4"/>
    <mergeCell ref="E4:G4"/>
    <mergeCell ref="C9:D9"/>
    <mergeCell ref="C11:D11"/>
    <mergeCell ref="C13:D13"/>
    <mergeCell ref="C15:D15"/>
    <mergeCell ref="C43:G43"/>
    <mergeCell ref="C44:D44"/>
    <mergeCell ref="C46:G46"/>
    <mergeCell ref="C47:D47"/>
    <mergeCell ref="C51:D51"/>
    <mergeCell ref="C53:D53"/>
    <mergeCell ref="C54:D54"/>
    <mergeCell ref="C55:D55"/>
    <mergeCell ref="C28:D28"/>
    <mergeCell ref="C32:D32"/>
    <mergeCell ref="C34:D34"/>
    <mergeCell ref="C36:G36"/>
    <mergeCell ref="C37:D37"/>
    <mergeCell ref="C39:G39"/>
    <mergeCell ref="C40:D40"/>
    <mergeCell ref="C41:D41"/>
    <mergeCell ref="C16:D16"/>
    <mergeCell ref="C19:D19"/>
    <mergeCell ref="C21:D21"/>
    <mergeCell ref="C22:D22"/>
    <mergeCell ref="C24:D24"/>
    <mergeCell ref="C26:D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51"/>
  <sheetViews>
    <sheetView workbookViewId="0" topLeftCell="A1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90" t="s">
        <v>102</v>
      </c>
      <c r="B1" s="91"/>
      <c r="C1" s="91"/>
      <c r="D1" s="91"/>
      <c r="E1" s="91"/>
      <c r="F1" s="91"/>
      <c r="G1" s="91"/>
    </row>
    <row r="2" spans="1:7" ht="12.75" customHeight="1">
      <c r="A2" s="92" t="s">
        <v>32</v>
      </c>
      <c r="B2" s="93"/>
      <c r="C2" s="94" t="s">
        <v>133</v>
      </c>
      <c r="D2" s="94" t="s">
        <v>1800</v>
      </c>
      <c r="E2" s="95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101"/>
      <c r="F3" s="102"/>
      <c r="G3" s="103"/>
    </row>
    <row r="4" spans="1:7" ht="12" customHeight="1">
      <c r="A4" s="104" t="s">
        <v>34</v>
      </c>
      <c r="B4" s="99"/>
      <c r="C4" s="100"/>
      <c r="D4" s="100"/>
      <c r="E4" s="101"/>
      <c r="F4" s="102" t="s">
        <v>35</v>
      </c>
      <c r="G4" s="105"/>
    </row>
    <row r="5" spans="1:7" ht="12.9" customHeight="1">
      <c r="A5" s="106" t="s">
        <v>1799</v>
      </c>
      <c r="B5" s="107"/>
      <c r="C5" s="108" t="s">
        <v>1800</v>
      </c>
      <c r="D5" s="109"/>
      <c r="E5" s="107"/>
      <c r="F5" s="102" t="s">
        <v>36</v>
      </c>
      <c r="G5" s="103"/>
    </row>
    <row r="6" spans="1:15" ht="12.9" customHeight="1">
      <c r="A6" s="104" t="s">
        <v>37</v>
      </c>
      <c r="B6" s="99"/>
      <c r="C6" s="100"/>
      <c r="D6" s="100"/>
      <c r="E6" s="101"/>
      <c r="F6" s="110" t="s">
        <v>38</v>
      </c>
      <c r="G6" s="111"/>
      <c r="O6" s="112"/>
    </row>
    <row r="7" spans="1:7" ht="12.9" customHeight="1">
      <c r="A7" s="113" t="s">
        <v>104</v>
      </c>
      <c r="B7" s="114"/>
      <c r="C7" s="115" t="s">
        <v>105</v>
      </c>
      <c r="D7" s="116"/>
      <c r="E7" s="116"/>
      <c r="F7" s="117" t="s">
        <v>39</v>
      </c>
      <c r="G7" s="111">
        <f>IF(G6=0,,ROUND((F30+F32)/G6,1))</f>
        <v>0</v>
      </c>
    </row>
    <row r="8" spans="1:9" ht="12.75">
      <c r="A8" s="118" t="s">
        <v>40</v>
      </c>
      <c r="B8" s="102"/>
      <c r="C8" s="328"/>
      <c r="D8" s="328"/>
      <c r="E8" s="329"/>
      <c r="F8" s="119" t="s">
        <v>41</v>
      </c>
      <c r="G8" s="120"/>
      <c r="H8" s="121"/>
      <c r="I8" s="122"/>
    </row>
    <row r="9" spans="1:8" ht="12.75">
      <c r="A9" s="118" t="s">
        <v>42</v>
      </c>
      <c r="B9" s="102"/>
      <c r="C9" s="328"/>
      <c r="D9" s="328"/>
      <c r="E9" s="329"/>
      <c r="F9" s="102"/>
      <c r="G9" s="123"/>
      <c r="H9" s="124"/>
    </row>
    <row r="10" spans="1:8" ht="12.75">
      <c r="A10" s="118" t="s">
        <v>43</v>
      </c>
      <c r="B10" s="102"/>
      <c r="C10" s="328" t="s">
        <v>128</v>
      </c>
      <c r="D10" s="328"/>
      <c r="E10" s="328"/>
      <c r="F10" s="125"/>
      <c r="G10" s="126"/>
      <c r="H10" s="127"/>
    </row>
    <row r="11" spans="1:57" ht="13.5" customHeight="1">
      <c r="A11" s="118" t="s">
        <v>44</v>
      </c>
      <c r="B11" s="102"/>
      <c r="C11" s="328"/>
      <c r="D11" s="328"/>
      <c r="E11" s="328"/>
      <c r="F11" s="128" t="s">
        <v>45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46</v>
      </c>
      <c r="B12" s="99"/>
      <c r="C12" s="330"/>
      <c r="D12" s="330"/>
      <c r="E12" s="330"/>
      <c r="F12" s="132" t="s">
        <v>47</v>
      </c>
      <c r="G12" s="133"/>
      <c r="H12" s="124"/>
    </row>
    <row r="13" spans="1:8" ht="28.5" customHeight="1" thickBot="1">
      <c r="A13" s="134" t="s">
        <v>48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49</v>
      </c>
      <c r="B14" s="139"/>
      <c r="C14" s="140"/>
      <c r="D14" s="141" t="s">
        <v>50</v>
      </c>
      <c r="E14" s="142"/>
      <c r="F14" s="142"/>
      <c r="G14" s="140"/>
    </row>
    <row r="15" spans="1:7" ht="15.9" customHeight="1">
      <c r="A15" s="143"/>
      <c r="B15" s="144" t="s">
        <v>51</v>
      </c>
      <c r="C15" s="145">
        <f>'02 201812,k Rek'!E18</f>
        <v>0</v>
      </c>
      <c r="D15" s="146">
        <f>'02 201812,k Rek'!A26</f>
        <v>0</v>
      </c>
      <c r="E15" s="147"/>
      <c r="F15" s="148"/>
      <c r="G15" s="145">
        <f>'02 201812,k Rek'!I26</f>
        <v>0</v>
      </c>
    </row>
    <row r="16" spans="1:7" ht="15.9" customHeight="1">
      <c r="A16" s="143" t="s">
        <v>52</v>
      </c>
      <c r="B16" s="144" t="s">
        <v>53</v>
      </c>
      <c r="C16" s="145">
        <f>'02 201812,k Rek'!F18</f>
        <v>0</v>
      </c>
      <c r="D16" s="98"/>
      <c r="E16" s="149"/>
      <c r="F16" s="150"/>
      <c r="G16" s="145"/>
    </row>
    <row r="17" spans="1:7" ht="15.9" customHeight="1">
      <c r="A17" s="143" t="s">
        <v>54</v>
      </c>
      <c r="B17" s="144" t="s">
        <v>55</v>
      </c>
      <c r="C17" s="145">
        <f>'02 201812,k Rek'!H18</f>
        <v>0</v>
      </c>
      <c r="D17" s="98"/>
      <c r="E17" s="149"/>
      <c r="F17" s="150"/>
      <c r="G17" s="145"/>
    </row>
    <row r="18" spans="1:7" ht="15.9" customHeight="1">
      <c r="A18" s="151" t="s">
        <v>56</v>
      </c>
      <c r="B18" s="152" t="s">
        <v>57</v>
      </c>
      <c r="C18" s="145">
        <f>'02 201812,k Rek'!G18</f>
        <v>0</v>
      </c>
      <c r="D18" s="98"/>
      <c r="E18" s="149"/>
      <c r="F18" s="150"/>
      <c r="G18" s="145"/>
    </row>
    <row r="19" spans="1:7" ht="15.9" customHeight="1">
      <c r="A19" s="153" t="s">
        <v>58</v>
      </c>
      <c r="B19" s="144"/>
      <c r="C19" s="145">
        <f>SUM(C15:C18)</f>
        <v>0</v>
      </c>
      <c r="D19" s="98"/>
      <c r="E19" s="149"/>
      <c r="F19" s="150"/>
      <c r="G19" s="145"/>
    </row>
    <row r="20" spans="1:7" ht="15.9" customHeight="1">
      <c r="A20" s="153"/>
      <c r="B20" s="144"/>
      <c r="C20" s="145"/>
      <c r="D20" s="98"/>
      <c r="E20" s="149"/>
      <c r="F20" s="150"/>
      <c r="G20" s="145"/>
    </row>
    <row r="21" spans="1:7" ht="15.9" customHeight="1">
      <c r="A21" s="153" t="s">
        <v>29</v>
      </c>
      <c r="B21" s="144"/>
      <c r="C21" s="145">
        <f>'02 201812,k Rek'!I18</f>
        <v>0</v>
      </c>
      <c r="D21" s="98"/>
      <c r="E21" s="149"/>
      <c r="F21" s="150"/>
      <c r="G21" s="145"/>
    </row>
    <row r="22" spans="1:7" ht="15.9" customHeight="1">
      <c r="A22" s="154" t="s">
        <v>59</v>
      </c>
      <c r="B22" s="124"/>
      <c r="C22" s="145">
        <f>C19+C21</f>
        <v>0</v>
      </c>
      <c r="D22" s="98" t="s">
        <v>60</v>
      </c>
      <c r="E22" s="149"/>
      <c r="F22" s="150"/>
      <c r="G22" s="145">
        <f>G23-SUM(G15:G21)</f>
        <v>0</v>
      </c>
    </row>
    <row r="23" spans="1:7" ht="15.9" customHeight="1" thickBot="1">
      <c r="A23" s="326" t="s">
        <v>61</v>
      </c>
      <c r="B23" s="327"/>
      <c r="C23" s="155">
        <f>C22+G23</f>
        <v>0</v>
      </c>
      <c r="D23" s="156" t="s">
        <v>62</v>
      </c>
      <c r="E23" s="157"/>
      <c r="F23" s="158"/>
      <c r="G23" s="145">
        <f>'02 201812,k Rek'!H24</f>
        <v>0</v>
      </c>
    </row>
    <row r="24" spans="1:7" ht="12.75">
      <c r="A24" s="159" t="s">
        <v>63</v>
      </c>
      <c r="B24" s="160"/>
      <c r="C24" s="161"/>
      <c r="D24" s="160" t="s">
        <v>64</v>
      </c>
      <c r="E24" s="160"/>
      <c r="F24" s="162" t="s">
        <v>65</v>
      </c>
      <c r="G24" s="163"/>
    </row>
    <row r="25" spans="1:7" ht="12.75">
      <c r="A25" s="154" t="s">
        <v>66</v>
      </c>
      <c r="B25" s="124"/>
      <c r="C25" s="164"/>
      <c r="D25" s="124" t="s">
        <v>66</v>
      </c>
      <c r="F25" s="165" t="s">
        <v>66</v>
      </c>
      <c r="G25" s="166"/>
    </row>
    <row r="26" spans="1:7" ht="37.5" customHeight="1">
      <c r="A26" s="154" t="s">
        <v>67</v>
      </c>
      <c r="B26" s="167"/>
      <c r="C26" s="164"/>
      <c r="D26" s="124" t="s">
        <v>67</v>
      </c>
      <c r="F26" s="165" t="s">
        <v>67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68</v>
      </c>
      <c r="B28" s="124"/>
      <c r="C28" s="164"/>
      <c r="D28" s="165" t="s">
        <v>69</v>
      </c>
      <c r="E28" s="164"/>
      <c r="F28" s="169" t="s">
        <v>69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11</v>
      </c>
      <c r="B30" s="173"/>
      <c r="C30" s="174">
        <v>15</v>
      </c>
      <c r="D30" s="173" t="s">
        <v>70</v>
      </c>
      <c r="E30" s="175"/>
      <c r="F30" s="332">
        <f>C23-F32</f>
        <v>0</v>
      </c>
      <c r="G30" s="333"/>
    </row>
    <row r="31" spans="1:7" ht="12.75">
      <c r="A31" s="172" t="s">
        <v>71</v>
      </c>
      <c r="B31" s="173"/>
      <c r="C31" s="174">
        <f>C30</f>
        <v>15</v>
      </c>
      <c r="D31" s="173" t="s">
        <v>72</v>
      </c>
      <c r="E31" s="175"/>
      <c r="F31" s="332">
        <f>ROUND(PRODUCT(F30,C31/100),0)</f>
        <v>0</v>
      </c>
      <c r="G31" s="333"/>
    </row>
    <row r="32" spans="1:7" ht="12.75">
      <c r="A32" s="172" t="s">
        <v>11</v>
      </c>
      <c r="B32" s="173"/>
      <c r="C32" s="174">
        <v>0</v>
      </c>
      <c r="D32" s="173" t="s">
        <v>72</v>
      </c>
      <c r="E32" s="175"/>
      <c r="F32" s="332">
        <v>0</v>
      </c>
      <c r="G32" s="333"/>
    </row>
    <row r="33" spans="1:7" ht="12.75">
      <c r="A33" s="172" t="s">
        <v>71</v>
      </c>
      <c r="B33" s="176"/>
      <c r="C33" s="177">
        <f>C32</f>
        <v>0</v>
      </c>
      <c r="D33" s="173" t="s">
        <v>72</v>
      </c>
      <c r="E33" s="150"/>
      <c r="F33" s="332">
        <f>ROUND(PRODUCT(F32,C33/100),0)</f>
        <v>0</v>
      </c>
      <c r="G33" s="333"/>
    </row>
    <row r="34" spans="1:7" s="181" customFormat="1" ht="19.5" customHeight="1" thickBot="1">
      <c r="A34" s="178" t="s">
        <v>73</v>
      </c>
      <c r="B34" s="179"/>
      <c r="C34" s="179"/>
      <c r="D34" s="179"/>
      <c r="E34" s="180"/>
      <c r="F34" s="334">
        <f>ROUND(SUM(F30:F33),0)</f>
        <v>0</v>
      </c>
      <c r="G34" s="335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36"/>
      <c r="C37" s="336"/>
      <c r="D37" s="336"/>
      <c r="E37" s="336"/>
      <c r="F37" s="336"/>
      <c r="G37" s="336"/>
      <c r="H37" s="1" t="s">
        <v>1</v>
      </c>
    </row>
    <row r="38" spans="1:8" ht="12.75" customHeight="1">
      <c r="A38" s="182"/>
      <c r="B38" s="336"/>
      <c r="C38" s="336"/>
      <c r="D38" s="336"/>
      <c r="E38" s="336"/>
      <c r="F38" s="336"/>
      <c r="G38" s="336"/>
      <c r="H38" s="1" t="s">
        <v>1</v>
      </c>
    </row>
    <row r="39" spans="1:8" ht="12.75">
      <c r="A39" s="182"/>
      <c r="B39" s="336"/>
      <c r="C39" s="336"/>
      <c r="D39" s="336"/>
      <c r="E39" s="336"/>
      <c r="F39" s="336"/>
      <c r="G39" s="336"/>
      <c r="H39" s="1" t="s">
        <v>1</v>
      </c>
    </row>
    <row r="40" spans="1:8" ht="12.75">
      <c r="A40" s="182"/>
      <c r="B40" s="336"/>
      <c r="C40" s="336"/>
      <c r="D40" s="336"/>
      <c r="E40" s="336"/>
      <c r="F40" s="336"/>
      <c r="G40" s="336"/>
      <c r="H40" s="1" t="s">
        <v>1</v>
      </c>
    </row>
    <row r="41" spans="1:8" ht="12.75">
      <c r="A41" s="182"/>
      <c r="B41" s="336"/>
      <c r="C41" s="336"/>
      <c r="D41" s="336"/>
      <c r="E41" s="336"/>
      <c r="F41" s="336"/>
      <c r="G41" s="336"/>
      <c r="H41" s="1" t="s">
        <v>1</v>
      </c>
    </row>
    <row r="42" spans="1:8" ht="12.75">
      <c r="A42" s="182"/>
      <c r="B42" s="336"/>
      <c r="C42" s="336"/>
      <c r="D42" s="336"/>
      <c r="E42" s="336"/>
      <c r="F42" s="336"/>
      <c r="G42" s="336"/>
      <c r="H42" s="1" t="s">
        <v>1</v>
      </c>
    </row>
    <row r="43" spans="1:8" ht="12.75">
      <c r="A43" s="182"/>
      <c r="B43" s="336"/>
      <c r="C43" s="336"/>
      <c r="D43" s="336"/>
      <c r="E43" s="336"/>
      <c r="F43" s="336"/>
      <c r="G43" s="336"/>
      <c r="H43" s="1" t="s">
        <v>1</v>
      </c>
    </row>
    <row r="44" spans="1:8" ht="12.75" customHeight="1">
      <c r="A44" s="182"/>
      <c r="B44" s="336"/>
      <c r="C44" s="336"/>
      <c r="D44" s="336"/>
      <c r="E44" s="336"/>
      <c r="F44" s="336"/>
      <c r="G44" s="336"/>
      <c r="H44" s="1" t="s">
        <v>1</v>
      </c>
    </row>
    <row r="45" spans="1:8" ht="12.75" customHeight="1">
      <c r="A45" s="182"/>
      <c r="B45" s="336"/>
      <c r="C45" s="336"/>
      <c r="D45" s="336"/>
      <c r="E45" s="336"/>
      <c r="F45" s="336"/>
      <c r="G45" s="336"/>
      <c r="H45" s="1" t="s">
        <v>1</v>
      </c>
    </row>
    <row r="46" spans="2:7" ht="12.75">
      <c r="B46" s="331"/>
      <c r="C46" s="331"/>
      <c r="D46" s="331"/>
      <c r="E46" s="331"/>
      <c r="F46" s="331"/>
      <c r="G46" s="331"/>
    </row>
    <row r="47" spans="2:7" ht="12.75">
      <c r="B47" s="331"/>
      <c r="C47" s="331"/>
      <c r="D47" s="331"/>
      <c r="E47" s="331"/>
      <c r="F47" s="331"/>
      <c r="G47" s="331"/>
    </row>
    <row r="48" spans="2:7" ht="12.75">
      <c r="B48" s="331"/>
      <c r="C48" s="331"/>
      <c r="D48" s="331"/>
      <c r="E48" s="331"/>
      <c r="F48" s="331"/>
      <c r="G48" s="331"/>
    </row>
    <row r="49" spans="2:7" ht="12.75">
      <c r="B49" s="331"/>
      <c r="C49" s="331"/>
      <c r="D49" s="331"/>
      <c r="E49" s="331"/>
      <c r="F49" s="331"/>
      <c r="G49" s="331"/>
    </row>
    <row r="50" spans="2:7" ht="12.75">
      <c r="B50" s="331"/>
      <c r="C50" s="331"/>
      <c r="D50" s="331"/>
      <c r="E50" s="331"/>
      <c r="F50" s="331"/>
      <c r="G50" s="331"/>
    </row>
    <row r="51" spans="2:7" ht="12.75">
      <c r="B51" s="331"/>
      <c r="C51" s="331"/>
      <c r="D51" s="331"/>
      <c r="E51" s="331"/>
      <c r="F51" s="331"/>
      <c r="G51" s="33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75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337" t="s">
        <v>2</v>
      </c>
      <c r="B1" s="338"/>
      <c r="C1" s="183" t="s">
        <v>106</v>
      </c>
      <c r="D1" s="184"/>
      <c r="E1" s="185"/>
      <c r="F1" s="184"/>
      <c r="G1" s="186" t="s">
        <v>75</v>
      </c>
      <c r="H1" s="187" t="s">
        <v>133</v>
      </c>
      <c r="I1" s="188"/>
    </row>
    <row r="2" spans="1:9" ht="13.8" thickBot="1">
      <c r="A2" s="339" t="s">
        <v>76</v>
      </c>
      <c r="B2" s="340"/>
      <c r="C2" s="189" t="s">
        <v>1801</v>
      </c>
      <c r="D2" s="190"/>
      <c r="E2" s="191"/>
      <c r="F2" s="190"/>
      <c r="G2" s="341" t="s">
        <v>1800</v>
      </c>
      <c r="H2" s="342"/>
      <c r="I2" s="343"/>
    </row>
    <row r="3" ht="13.8" thickTop="1">
      <c r="F3" s="124"/>
    </row>
    <row r="4" spans="1:9" ht="19.5" customHeight="1">
      <c r="A4" s="192" t="s">
        <v>77</v>
      </c>
      <c r="B4" s="193"/>
      <c r="C4" s="193"/>
      <c r="D4" s="193"/>
      <c r="E4" s="194"/>
      <c r="F4" s="193"/>
      <c r="G4" s="193"/>
      <c r="H4" s="193"/>
      <c r="I4" s="193"/>
    </row>
    <row r="5" ht="13.8" thickBot="1"/>
    <row r="6" spans="1:9" s="124" customFormat="1" ht="13.8" thickBot="1">
      <c r="A6" s="195"/>
      <c r="B6" s="196" t="s">
        <v>78</v>
      </c>
      <c r="C6" s="196"/>
      <c r="D6" s="197"/>
      <c r="E6" s="198" t="s">
        <v>25</v>
      </c>
      <c r="F6" s="199" t="s">
        <v>26</v>
      </c>
      <c r="G6" s="199" t="s">
        <v>27</v>
      </c>
      <c r="H6" s="199" t="s">
        <v>28</v>
      </c>
      <c r="I6" s="200" t="s">
        <v>29</v>
      </c>
    </row>
    <row r="7" spans="1:9" s="124" customFormat="1" ht="12.75">
      <c r="A7" s="291" t="str">
        <f>'02 201812,k Pol'!B7</f>
        <v>1</v>
      </c>
      <c r="B7" s="62" t="str">
        <f>'02 201812,k Pol'!C7</f>
        <v>Zemní práce</v>
      </c>
      <c r="D7" s="201"/>
      <c r="E7" s="292">
        <f>'02 201812,k Pol'!BA20</f>
        <v>0</v>
      </c>
      <c r="F7" s="293">
        <f>'02 201812,k Pol'!BB20</f>
        <v>0</v>
      </c>
      <c r="G7" s="293">
        <f>'02 201812,k Pol'!BC20</f>
        <v>0</v>
      </c>
      <c r="H7" s="293">
        <f>'02 201812,k Pol'!BD20</f>
        <v>0</v>
      </c>
      <c r="I7" s="294">
        <f>'02 201812,k Pol'!BE20</f>
        <v>0</v>
      </c>
    </row>
    <row r="8" spans="1:9" s="124" customFormat="1" ht="12.75">
      <c r="A8" s="291" t="str">
        <f>'02 201812,k Pol'!B21</f>
        <v>4</v>
      </c>
      <c r="B8" s="62" t="str">
        <f>'02 201812,k Pol'!C21</f>
        <v>Vodorovné konstrukce</v>
      </c>
      <c r="D8" s="201"/>
      <c r="E8" s="292">
        <f>'02 201812,k Pol'!BA25</f>
        <v>0</v>
      </c>
      <c r="F8" s="293">
        <f>'02 201812,k Pol'!BB25</f>
        <v>0</v>
      </c>
      <c r="G8" s="293">
        <f>'02 201812,k Pol'!BC25</f>
        <v>0</v>
      </c>
      <c r="H8" s="293">
        <f>'02 201812,k Pol'!BD25</f>
        <v>0</v>
      </c>
      <c r="I8" s="294">
        <f>'02 201812,k Pol'!BE25</f>
        <v>0</v>
      </c>
    </row>
    <row r="9" spans="1:9" s="124" customFormat="1" ht="12.75">
      <c r="A9" s="291" t="str">
        <f>'02 201812,k Pol'!B26</f>
        <v>63</v>
      </c>
      <c r="B9" s="62" t="str">
        <f>'02 201812,k Pol'!C26</f>
        <v>Podlahy a podlahové konstrukce</v>
      </c>
      <c r="D9" s="201"/>
      <c r="E9" s="292">
        <f>'02 201812,k Pol'!BA34</f>
        <v>0</v>
      </c>
      <c r="F9" s="293">
        <f>'02 201812,k Pol'!BB34</f>
        <v>0</v>
      </c>
      <c r="G9" s="293">
        <f>'02 201812,k Pol'!BC34</f>
        <v>0</v>
      </c>
      <c r="H9" s="293">
        <f>'02 201812,k Pol'!BD34</f>
        <v>0</v>
      </c>
      <c r="I9" s="294">
        <f>'02 201812,k Pol'!BE34</f>
        <v>0</v>
      </c>
    </row>
    <row r="10" spans="1:9" s="124" customFormat="1" ht="12.75">
      <c r="A10" s="291" t="str">
        <f>'02 201812,k Pol'!B35</f>
        <v>96</v>
      </c>
      <c r="B10" s="62" t="str">
        <f>'02 201812,k Pol'!C35</f>
        <v>Bourání konstrukcí</v>
      </c>
      <c r="D10" s="201"/>
      <c r="E10" s="292">
        <f>'02 201812,k Pol'!BA43</f>
        <v>0</v>
      </c>
      <c r="F10" s="293">
        <f>'02 201812,k Pol'!BB43</f>
        <v>0</v>
      </c>
      <c r="G10" s="293">
        <f>'02 201812,k Pol'!BC43</f>
        <v>0</v>
      </c>
      <c r="H10" s="293">
        <f>'02 201812,k Pol'!BD43</f>
        <v>0</v>
      </c>
      <c r="I10" s="294">
        <f>'02 201812,k Pol'!BE43</f>
        <v>0</v>
      </c>
    </row>
    <row r="11" spans="1:9" s="124" customFormat="1" ht="12.75">
      <c r="A11" s="291" t="str">
        <f>'02 201812,k Pol'!B44</f>
        <v>97</v>
      </c>
      <c r="B11" s="62" t="str">
        <f>'02 201812,k Pol'!C44</f>
        <v>Prorážení otvorů</v>
      </c>
      <c r="D11" s="201"/>
      <c r="E11" s="292">
        <f>'02 201812,k Pol'!BA55</f>
        <v>0</v>
      </c>
      <c r="F11" s="293">
        <f>'02 201812,k Pol'!BB55</f>
        <v>0</v>
      </c>
      <c r="G11" s="293">
        <f>'02 201812,k Pol'!BC55</f>
        <v>0</v>
      </c>
      <c r="H11" s="293">
        <f>'02 201812,k Pol'!BD55</f>
        <v>0</v>
      </c>
      <c r="I11" s="294">
        <f>'02 201812,k Pol'!BE55</f>
        <v>0</v>
      </c>
    </row>
    <row r="12" spans="1:9" s="124" customFormat="1" ht="12.75">
      <c r="A12" s="291" t="str">
        <f>'02 201812,k Pol'!B56</f>
        <v>99</v>
      </c>
      <c r="B12" s="62" t="str">
        <f>'02 201812,k Pol'!C56</f>
        <v>Staveništní přesun hmot</v>
      </c>
      <c r="D12" s="201"/>
      <c r="E12" s="292">
        <f>'02 201812,k Pol'!BA58</f>
        <v>0</v>
      </c>
      <c r="F12" s="293">
        <f>'02 201812,k Pol'!BB58</f>
        <v>0</v>
      </c>
      <c r="G12" s="293">
        <f>'02 201812,k Pol'!BC58</f>
        <v>0</v>
      </c>
      <c r="H12" s="293">
        <f>'02 201812,k Pol'!BD58</f>
        <v>0</v>
      </c>
      <c r="I12" s="294">
        <f>'02 201812,k Pol'!BE58</f>
        <v>0</v>
      </c>
    </row>
    <row r="13" spans="1:9" s="124" customFormat="1" ht="12.75">
      <c r="A13" s="291" t="str">
        <f>'02 201812,k Pol'!B59</f>
        <v>711</v>
      </c>
      <c r="B13" s="62" t="str">
        <f>'02 201812,k Pol'!C59</f>
        <v>Izolace proti vodě</v>
      </c>
      <c r="D13" s="201"/>
      <c r="E13" s="292">
        <f>'02 201812,k Pol'!BA71</f>
        <v>0</v>
      </c>
      <c r="F13" s="293">
        <f>'02 201812,k Pol'!BB71</f>
        <v>0</v>
      </c>
      <c r="G13" s="293">
        <f>'02 201812,k Pol'!BC71</f>
        <v>0</v>
      </c>
      <c r="H13" s="293">
        <f>'02 201812,k Pol'!BD71</f>
        <v>0</v>
      </c>
      <c r="I13" s="294">
        <f>'02 201812,k Pol'!BE71</f>
        <v>0</v>
      </c>
    </row>
    <row r="14" spans="1:9" s="124" customFormat="1" ht="12.75">
      <c r="A14" s="291" t="str">
        <f>'02 201812,k Pol'!B72</f>
        <v>721</v>
      </c>
      <c r="B14" s="62" t="str">
        <f>'02 201812,k Pol'!C72</f>
        <v>Vnitřní kanalizace</v>
      </c>
      <c r="D14" s="201"/>
      <c r="E14" s="292">
        <f>'02 201812,k Pol'!BA125</f>
        <v>0</v>
      </c>
      <c r="F14" s="293">
        <f>'02 201812,k Pol'!BB125</f>
        <v>0</v>
      </c>
      <c r="G14" s="293">
        <f>'02 201812,k Pol'!BC125</f>
        <v>0</v>
      </c>
      <c r="H14" s="293">
        <f>'02 201812,k Pol'!BD125</f>
        <v>0</v>
      </c>
      <c r="I14" s="294">
        <f>'02 201812,k Pol'!BE125</f>
        <v>0</v>
      </c>
    </row>
    <row r="15" spans="1:9" s="124" customFormat="1" ht="12.75">
      <c r="A15" s="291" t="str">
        <f>'02 201812,k Pol'!B126</f>
        <v>722</v>
      </c>
      <c r="B15" s="62" t="str">
        <f>'02 201812,k Pol'!C126</f>
        <v>Vnitřní vodovod</v>
      </c>
      <c r="D15" s="201"/>
      <c r="E15" s="292">
        <f>'02 201812,k Pol'!BA169</f>
        <v>0</v>
      </c>
      <c r="F15" s="293">
        <f>'02 201812,k Pol'!BB169</f>
        <v>0</v>
      </c>
      <c r="G15" s="293">
        <f>'02 201812,k Pol'!BC169</f>
        <v>0</v>
      </c>
      <c r="H15" s="293">
        <f>'02 201812,k Pol'!BD169</f>
        <v>0</v>
      </c>
      <c r="I15" s="294">
        <f>'02 201812,k Pol'!BE169</f>
        <v>0</v>
      </c>
    </row>
    <row r="16" spans="1:9" s="124" customFormat="1" ht="12.75">
      <c r="A16" s="291" t="str">
        <f>'02 201812,k Pol'!B170</f>
        <v>725</v>
      </c>
      <c r="B16" s="62" t="str">
        <f>'02 201812,k Pol'!C170</f>
        <v>Zařizovací předměty</v>
      </c>
      <c r="D16" s="201"/>
      <c r="E16" s="292">
        <f>'02 201812,k Pol'!BA308</f>
        <v>0</v>
      </c>
      <c r="F16" s="293">
        <f>'02 201812,k Pol'!BB308</f>
        <v>0</v>
      </c>
      <c r="G16" s="293">
        <f>'02 201812,k Pol'!BC308</f>
        <v>0</v>
      </c>
      <c r="H16" s="293">
        <f>'02 201812,k Pol'!BD308</f>
        <v>0</v>
      </c>
      <c r="I16" s="294">
        <f>'02 201812,k Pol'!BE308</f>
        <v>0</v>
      </c>
    </row>
    <row r="17" spans="1:9" s="124" customFormat="1" ht="13.8" thickBot="1">
      <c r="A17" s="291" t="str">
        <f>'02 201812,k Pol'!B309</f>
        <v>D96</v>
      </c>
      <c r="B17" s="62" t="str">
        <f>'02 201812,k Pol'!C309</f>
        <v>Přesuny suti a vybouraných hmot</v>
      </c>
      <c r="D17" s="201"/>
      <c r="E17" s="292">
        <f>'02 201812,k Pol'!BA318</f>
        <v>0</v>
      </c>
      <c r="F17" s="293">
        <f>'02 201812,k Pol'!BB318</f>
        <v>0</v>
      </c>
      <c r="G17" s="293">
        <f>'02 201812,k Pol'!BC318</f>
        <v>0</v>
      </c>
      <c r="H17" s="293">
        <f>'02 201812,k Pol'!BD318</f>
        <v>0</v>
      </c>
      <c r="I17" s="294">
        <f>'02 201812,k Pol'!BE318</f>
        <v>0</v>
      </c>
    </row>
    <row r="18" spans="1:9" s="14" customFormat="1" ht="13.8" thickBot="1">
      <c r="A18" s="202"/>
      <c r="B18" s="203" t="s">
        <v>79</v>
      </c>
      <c r="C18" s="203"/>
      <c r="D18" s="204"/>
      <c r="E18" s="205">
        <f>SUM(E7:E17)</f>
        <v>0</v>
      </c>
      <c r="F18" s="206">
        <f>SUM(F7:F17)</f>
        <v>0</v>
      </c>
      <c r="G18" s="206">
        <f>SUM(G7:G17)</f>
        <v>0</v>
      </c>
      <c r="H18" s="206">
        <f>SUM(H7:H17)</f>
        <v>0</v>
      </c>
      <c r="I18" s="207">
        <f>SUM(I7:I17)</f>
        <v>0</v>
      </c>
    </row>
    <row r="19" spans="1:9" ht="12.75">
      <c r="A19" s="124"/>
      <c r="B19" s="124"/>
      <c r="C19" s="124"/>
      <c r="D19" s="124"/>
      <c r="E19" s="124"/>
      <c r="F19" s="124"/>
      <c r="G19" s="124"/>
      <c r="H19" s="124"/>
      <c r="I19" s="124"/>
    </row>
    <row r="20" spans="1:57" ht="19.5" customHeight="1">
      <c r="A20" s="193" t="s">
        <v>80</v>
      </c>
      <c r="B20" s="193"/>
      <c r="C20" s="193"/>
      <c r="D20" s="193"/>
      <c r="E20" s="193"/>
      <c r="F20" s="193"/>
      <c r="G20" s="208"/>
      <c r="H20" s="193"/>
      <c r="I20" s="193"/>
      <c r="BA20" s="130"/>
      <c r="BB20" s="130"/>
      <c r="BC20" s="130"/>
      <c r="BD20" s="130"/>
      <c r="BE20" s="130"/>
    </row>
    <row r="21" ht="13.8" thickBot="1"/>
    <row r="22" spans="1:9" ht="12.75">
      <c r="A22" s="159" t="s">
        <v>81</v>
      </c>
      <c r="B22" s="160"/>
      <c r="C22" s="160"/>
      <c r="D22" s="209"/>
      <c r="E22" s="210" t="s">
        <v>82</v>
      </c>
      <c r="F22" s="211" t="s">
        <v>12</v>
      </c>
      <c r="G22" s="212" t="s">
        <v>83</v>
      </c>
      <c r="H22" s="213"/>
      <c r="I22" s="214" t="s">
        <v>82</v>
      </c>
    </row>
    <row r="23" spans="1:53" ht="12.75">
      <c r="A23" s="153"/>
      <c r="B23" s="144"/>
      <c r="C23" s="144"/>
      <c r="D23" s="215"/>
      <c r="E23" s="216"/>
      <c r="F23" s="217"/>
      <c r="G23" s="218">
        <f>CHOOSE(BA23+1,E18+F18,E18+F18+H18,E18+F18+G18+H18,E18,F18,H18,G18,H18+G18,0)</f>
        <v>0</v>
      </c>
      <c r="H23" s="219"/>
      <c r="I23" s="220">
        <f>E23+F23*G23/100</f>
        <v>0</v>
      </c>
      <c r="BA23" s="1">
        <v>8</v>
      </c>
    </row>
    <row r="24" spans="1:9" ht="13.8" thickBot="1">
      <c r="A24" s="221"/>
      <c r="B24" s="222" t="s">
        <v>84</v>
      </c>
      <c r="C24" s="223"/>
      <c r="D24" s="224"/>
      <c r="E24" s="225"/>
      <c r="F24" s="226"/>
      <c r="G24" s="226"/>
      <c r="H24" s="344">
        <f>SUM(I23:I23)</f>
        <v>0</v>
      </c>
      <c r="I24" s="345"/>
    </row>
    <row r="26" spans="2:9" ht="12.75">
      <c r="B26" s="14"/>
      <c r="F26" s="227"/>
      <c r="G26" s="228"/>
      <c r="H26" s="228"/>
      <c r="I26" s="46"/>
    </row>
    <row r="27" spans="6:9" ht="12.75">
      <c r="F27" s="227"/>
      <c r="G27" s="228"/>
      <c r="H27" s="228"/>
      <c r="I27" s="46"/>
    </row>
    <row r="28" spans="6:9" ht="12.75">
      <c r="F28" s="227"/>
      <c r="G28" s="228"/>
      <c r="H28" s="228"/>
      <c r="I28" s="46"/>
    </row>
    <row r="29" spans="6:9" ht="12.75">
      <c r="F29" s="227"/>
      <c r="G29" s="228"/>
      <c r="H29" s="228"/>
      <c r="I29" s="46"/>
    </row>
    <row r="30" spans="6:9" ht="12.75">
      <c r="F30" s="227"/>
      <c r="G30" s="228"/>
      <c r="H30" s="228"/>
      <c r="I30" s="46"/>
    </row>
    <row r="31" spans="6:9" ht="12.75">
      <c r="F31" s="227"/>
      <c r="G31" s="228"/>
      <c r="H31" s="228"/>
      <c r="I31" s="46"/>
    </row>
    <row r="32" spans="6:9" ht="12.75">
      <c r="F32" s="227"/>
      <c r="G32" s="228"/>
      <c r="H32" s="228"/>
      <c r="I32" s="46"/>
    </row>
    <row r="33" spans="6:9" ht="12.75">
      <c r="F33" s="227"/>
      <c r="G33" s="228"/>
      <c r="H33" s="228"/>
      <c r="I33" s="46"/>
    </row>
    <row r="34" spans="6:9" ht="12.75">
      <c r="F34" s="227"/>
      <c r="G34" s="228"/>
      <c r="H34" s="228"/>
      <c r="I34" s="46"/>
    </row>
    <row r="35" spans="6:9" ht="12.75">
      <c r="F35" s="227"/>
      <c r="G35" s="228"/>
      <c r="H35" s="228"/>
      <c r="I35" s="46"/>
    </row>
    <row r="36" spans="6:9" ht="12.75">
      <c r="F36" s="227"/>
      <c r="G36" s="228"/>
      <c r="H36" s="228"/>
      <c r="I36" s="46"/>
    </row>
    <row r="37" spans="6:9" ht="12.75">
      <c r="F37" s="227"/>
      <c r="G37" s="228"/>
      <c r="H37" s="228"/>
      <c r="I37" s="46"/>
    </row>
    <row r="38" spans="6:9" ht="12.75">
      <c r="F38" s="227"/>
      <c r="G38" s="228"/>
      <c r="H38" s="228"/>
      <c r="I38" s="46"/>
    </row>
    <row r="39" spans="6:9" ht="12.75">
      <c r="F39" s="227"/>
      <c r="G39" s="228"/>
      <c r="H39" s="228"/>
      <c r="I39" s="46"/>
    </row>
    <row r="40" spans="6:9" ht="12.75">
      <c r="F40" s="227"/>
      <c r="G40" s="228"/>
      <c r="H40" s="228"/>
      <c r="I40" s="46"/>
    </row>
    <row r="41" spans="6:9" ht="12.75">
      <c r="F41" s="227"/>
      <c r="G41" s="228"/>
      <c r="H41" s="228"/>
      <c r="I41" s="46"/>
    </row>
    <row r="42" spans="6:9" ht="12.75">
      <c r="F42" s="227"/>
      <c r="G42" s="228"/>
      <c r="H42" s="228"/>
      <c r="I42" s="46"/>
    </row>
    <row r="43" spans="6:9" ht="12.75">
      <c r="F43" s="227"/>
      <c r="G43" s="228"/>
      <c r="H43" s="228"/>
      <c r="I43" s="46"/>
    </row>
    <row r="44" spans="6:9" ht="12.75">
      <c r="F44" s="227"/>
      <c r="G44" s="228"/>
      <c r="H44" s="228"/>
      <c r="I44" s="46"/>
    </row>
    <row r="45" spans="6:9" ht="12.75">
      <c r="F45" s="227"/>
      <c r="G45" s="228"/>
      <c r="H45" s="228"/>
      <c r="I45" s="46"/>
    </row>
    <row r="46" spans="6:9" ht="12.75">
      <c r="F46" s="227"/>
      <c r="G46" s="228"/>
      <c r="H46" s="228"/>
      <c r="I46" s="46"/>
    </row>
    <row r="47" spans="6:9" ht="12.75">
      <c r="F47" s="227"/>
      <c r="G47" s="228"/>
      <c r="H47" s="228"/>
      <c r="I47" s="46"/>
    </row>
    <row r="48" spans="6:9" ht="12.75">
      <c r="F48" s="227"/>
      <c r="G48" s="228"/>
      <c r="H48" s="228"/>
      <c r="I48" s="46"/>
    </row>
    <row r="49" spans="6:9" ht="12.75"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  <row r="66" spans="6:9" ht="12.75">
      <c r="F66" s="227"/>
      <c r="G66" s="228"/>
      <c r="H66" s="228"/>
      <c r="I66" s="46"/>
    </row>
    <row r="67" spans="6:9" ht="12.75">
      <c r="F67" s="227"/>
      <c r="G67" s="228"/>
      <c r="H67" s="228"/>
      <c r="I67" s="46"/>
    </row>
    <row r="68" spans="6:9" ht="12.75">
      <c r="F68" s="227"/>
      <c r="G68" s="228"/>
      <c r="H68" s="228"/>
      <c r="I68" s="46"/>
    </row>
    <row r="69" spans="6:9" ht="12.75">
      <c r="F69" s="227"/>
      <c r="G69" s="228"/>
      <c r="H69" s="228"/>
      <c r="I69" s="46"/>
    </row>
    <row r="70" spans="6:9" ht="12.75">
      <c r="F70" s="227"/>
      <c r="G70" s="228"/>
      <c r="H70" s="228"/>
      <c r="I70" s="46"/>
    </row>
    <row r="71" spans="6:9" ht="12.75">
      <c r="F71" s="227"/>
      <c r="G71" s="228"/>
      <c r="H71" s="228"/>
      <c r="I71" s="46"/>
    </row>
    <row r="72" spans="6:9" ht="12.75">
      <c r="F72" s="227"/>
      <c r="G72" s="228"/>
      <c r="H72" s="228"/>
      <c r="I72" s="46"/>
    </row>
    <row r="73" spans="6:9" ht="12.75">
      <c r="F73" s="227"/>
      <c r="G73" s="228"/>
      <c r="H73" s="228"/>
      <c r="I73" s="46"/>
    </row>
    <row r="74" spans="6:9" ht="12.75">
      <c r="F74" s="227"/>
      <c r="G74" s="228"/>
      <c r="H74" s="228"/>
      <c r="I74" s="46"/>
    </row>
    <row r="75" spans="6:9" ht="12.75">
      <c r="F75" s="227"/>
      <c r="G75" s="228"/>
      <c r="H75" s="228"/>
      <c r="I75" s="46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znojmoinvesta</cp:lastModifiedBy>
  <dcterms:created xsi:type="dcterms:W3CDTF">2018-06-04T20:43:21Z</dcterms:created>
  <dcterms:modified xsi:type="dcterms:W3CDTF">2019-02-13T14:19:50Z</dcterms:modified>
  <cp:category/>
  <cp:version/>
  <cp:contentType/>
  <cp:contentStatus/>
</cp:coreProperties>
</file>