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tavba" sheetId="1" r:id="rId1"/>
    <sheet name="D.1.1." sheetId="2" r:id="rId2"/>
    <sheet name="D.1.4.1." sheetId="3" r:id="rId3"/>
    <sheet name="D.1.4.6." sheetId="4" r:id="rId4"/>
    <sheet name="D.1.4.7." sheetId="5" r:id="rId5"/>
  </sheets>
  <definedNames>
    <definedName name="CelkemObjekty" localSheetId="0">'Stavba'!$F$31</definedName>
    <definedName name="CisloStavby" localSheetId="0">'Stavba'!$D$5</definedName>
    <definedName name="dadresa" localSheetId="0">'Stavba'!$D$8</definedName>
    <definedName name="DIČ" localSheetId="0">'Stavba'!$K$8</definedName>
    <definedName name="dmisto" localSheetId="0">'Stavba'!$D$9</definedName>
    <definedName name="dpsc" localSheetId="0">'Stavba'!$C$9</definedName>
    <definedName name="IČO" localSheetId="0">'Stavba'!$K$7</definedName>
    <definedName name="NazevObjektu" localSheetId="0">'Stavba'!$C$29</definedName>
    <definedName name="NazevStavby" localSheetId="0">'Stavba'!$E$5</definedName>
    <definedName name="_xlnm.Print_Titles" localSheetId="1">'D.1.1.'!$1:$7</definedName>
    <definedName name="_xlnm.Print_Titles" localSheetId="2">'D.1.4.1.'!$1:$7</definedName>
    <definedName name="_xlnm.Print_Titles" localSheetId="3">'D.1.4.6.'!$1:$7</definedName>
    <definedName name="_xlnm.Print_Titles" localSheetId="4">'D.1.4.7.'!$1:$7</definedName>
    <definedName name="Objednatel" localSheetId="0">'Stavba'!$D$11</definedName>
    <definedName name="Objekt" localSheetId="0">'Stavba'!$B$29</definedName>
    <definedName name="_xlnm.Print_Area" localSheetId="1">'D.1.1.'!$A$1:$G$173</definedName>
    <definedName name="_xlnm.Print_Area" localSheetId="2">'D.1.4.1.'!$A$1:$G$82</definedName>
    <definedName name="_xlnm.Print_Area" localSheetId="3">'D.1.4.6.'!$A$1:$G$146</definedName>
    <definedName name="_xlnm.Print_Area" localSheetId="4">'D.1.4.7.'!$A$1:$G$141</definedName>
    <definedName name="_xlnm.Print_Area" localSheetId="0">'Stavba'!$B$1:$J$64</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azbaDPH1" localSheetId="0">'Stavba'!$D$19</definedName>
    <definedName name="SazbaDPH2" localSheetId="0">'Stavba'!$D$21</definedName>
    <definedName name="solver_lin" localSheetId="1">0</definedName>
    <definedName name="solver_lin" localSheetId="2">0</definedName>
    <definedName name="solver_lin" localSheetId="3">0</definedName>
    <definedName name="solver_lin" localSheetId="4">0</definedName>
    <definedName name="solver_num" localSheetId="1">0</definedName>
    <definedName name="solver_num" localSheetId="2">0</definedName>
    <definedName name="solver_num" localSheetId="3">0</definedName>
    <definedName name="solver_num" localSheetId="4">0</definedName>
    <definedName name="solver_opt" localSheetId="1">'D.1.1.'!#REF!</definedName>
    <definedName name="solver_opt" localSheetId="2">'D.1.4.1.'!#REF!</definedName>
    <definedName name="solver_opt" localSheetId="3">'D.1.4.6.'!#REF!</definedName>
    <definedName name="solver_opt" localSheetId="4">'D.1.4.7.'!#REF!</definedName>
    <definedName name="solver_typ" localSheetId="1">1</definedName>
    <definedName name="solver_typ" localSheetId="2">1</definedName>
    <definedName name="solver_typ" localSheetId="3">1</definedName>
    <definedName name="solver_typ" localSheetId="4">1</definedName>
    <definedName name="solver_val" localSheetId="1">0</definedName>
    <definedName name="solver_val" localSheetId="2">0</definedName>
    <definedName name="solver_val" localSheetId="3">0</definedName>
    <definedName name="solver_val" localSheetId="4">0</definedName>
    <definedName name="SoucetDilu" localSheetId="0">'Stavba'!#REF!</definedName>
    <definedName name="StavbaCelkem" localSheetId="0">'Stavba'!$H$31</definedName>
    <definedName name="Zhotovitel" localSheetId="0">'Stavba'!$D$7</definedName>
  </definedNames>
  <calcPr fullCalcOnLoad="1"/>
</workbook>
</file>

<file path=xl/sharedStrings.xml><?xml version="1.0" encoding="utf-8"?>
<sst xmlns="http://schemas.openxmlformats.org/spreadsheetml/2006/main" count="1362" uniqueCount="862">
  <si>
    <t>Položkový rozpočet stavby</t>
  </si>
  <si>
    <t xml:space="preserve">Datum: </t>
  </si>
  <si>
    <t xml:space="preserve"> </t>
  </si>
  <si>
    <t>Stavba :</t>
  </si>
  <si>
    <t>10283</t>
  </si>
  <si>
    <t>Zámeček Střelice,humanizace interiéru soc.zařízení</t>
  </si>
  <si>
    <t xml:space="preserve">Objednatel : </t>
  </si>
  <si>
    <t>IČO :</t>
  </si>
  <si>
    <t>DIČ :</t>
  </si>
  <si>
    <t xml:space="preserve">Zhotovitel : </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</si>
  <si>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</si>
  <si>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</si>
  <si>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</si>
  <si>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</si>
  <si>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</si>
  <si>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</si>
  <si>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</si>
  <si>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</si>
  <si>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</si>
  <si>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01</t>
  </si>
  <si>
    <t>Celkem za stavbu</t>
  </si>
  <si>
    <t>Rekapitulace stavebních rozpočtů</t>
  </si>
  <si>
    <t>Číslo objektu</t>
  </si>
  <si>
    <t>Číslo a název rozpočtu</t>
  </si>
  <si>
    <t>D 1.1 Architektonicko-stavební řešení</t>
  </si>
  <si>
    <t>02</t>
  </si>
  <si>
    <t>D.1.4.1. Zdravotně technická instalace</t>
  </si>
  <si>
    <t>03</t>
  </si>
  <si>
    <t>D.1.4.6. Silnoproudá elektrotechnika</t>
  </si>
  <si>
    <t>04</t>
  </si>
  <si>
    <t>D.1.4.7. Slaboproudá zařízení</t>
  </si>
  <si>
    <t>Rekapitulace vedlejších rozpočtových nákladů</t>
  </si>
  <si>
    <t>Název vedlejšího nákladu</t>
  </si>
  <si>
    <t>Ztížené výrobní podmínky</t>
  </si>
  <si>
    <t>Oborová přirážka</t>
  </si>
  <si>
    <t>Přesun stavebních kapacit</t>
  </si>
  <si>
    <t>Mimostaveništní doprava</t>
  </si>
  <si>
    <t>Zařízení staveniště</t>
  </si>
  <si>
    <t>Provoz investora</t>
  </si>
  <si>
    <t>Kompletační činnost (IČD)</t>
  </si>
  <si>
    <t>Rezerva rozpočtu</t>
  </si>
  <si>
    <t xml:space="preserve">Položkový rozpočet </t>
  </si>
  <si>
    <t>10283 Zámeček Střelice,humanizace interiéru soc.zařízení</t>
  </si>
  <si>
    <t>Objekt :</t>
  </si>
  <si>
    <t>01 Zámeček Střelice,humanizace interiéru soc.zařízení</t>
  </si>
  <si>
    <t>Rozpočet:</t>
  </si>
  <si>
    <t>Architektonicko-stavební řešení</t>
  </si>
  <si>
    <t>P.č.</t>
  </si>
  <si>
    <t>Číslo položky</t>
  </si>
  <si>
    <t>Název položky</t>
  </si>
  <si>
    <t>MJ</t>
  </si>
  <si>
    <t>množství</t>
  </si>
  <si>
    <t>cena / MJ</t>
  </si>
  <si>
    <t>celkem (Kč)</t>
  </si>
  <si>
    <t>Díl:</t>
  </si>
  <si>
    <t>3</t>
  </si>
  <si>
    <t>Svislé a kompletní konstrukce</t>
  </si>
  <si>
    <t>310238211R00</t>
  </si>
  <si>
    <t xml:space="preserve">Zazdívka otvorů plochy do 1 m2 cihlami na MVC </t>
  </si>
  <si>
    <t>m3</t>
  </si>
  <si>
    <t>0,2*0,375*2,9</t>
  </si>
  <si>
    <t>0,3*2,1*0,375*2</t>
  </si>
  <si>
    <t>310239211R00</t>
  </si>
  <si>
    <t xml:space="preserve">Zazdívka otvorů plochy do 4 m2 cihlami na MVC </t>
  </si>
  <si>
    <t>1*2*0,375</t>
  </si>
  <si>
    <t>317234410R00</t>
  </si>
  <si>
    <t xml:space="preserve">Vyzdívka mezi nosníky cihlami pálenými na MC </t>
  </si>
  <si>
    <t>3*0,2*0,375</t>
  </si>
  <si>
    <t>317941123RT5</t>
  </si>
  <si>
    <t>Osazení ocelových válcovaných nosníků  č.14-22 včetně dodávky profilu I č.20</t>
  </si>
  <si>
    <t>t</t>
  </si>
  <si>
    <t>3*2*26,2/1000</t>
  </si>
  <si>
    <t>0,1572*0,1</t>
  </si>
  <si>
    <t>340239212R00</t>
  </si>
  <si>
    <t xml:space="preserve">Zazdívka otvorů pl.4 m2,cihlami tl.zdi nad 10 cm </t>
  </si>
  <si>
    <t>m2</t>
  </si>
  <si>
    <t>0,9*2</t>
  </si>
  <si>
    <t>342261211RT3</t>
  </si>
  <si>
    <t>Příčka sádrokarton. ocel.kce, 2x oplášť. tl.100 mm desky standard impreg. tl. 12,5 mm, minerál 5 cm</t>
  </si>
  <si>
    <t>(2,755+1,385)*3</t>
  </si>
  <si>
    <t>342261213RS1</t>
  </si>
  <si>
    <t>Příčka sádrokarton. ocel.kce, 2x oplášť. tl.150 mm desky standard tl. 12,5 mm, izol. minerál tl. 8 cm</t>
  </si>
  <si>
    <t>3*3,46-1,6*2</t>
  </si>
  <si>
    <t>(6,465*2+10,69+4,515*3+2,785+2,32+4,39)*3-1,02*2,1*8</t>
  </si>
  <si>
    <t>342263990RV1</t>
  </si>
  <si>
    <t>Příplatek k příčce sádrokart. za desku tl. 12,5 mm GKBi na jedné straně příčky</t>
  </si>
  <si>
    <t>(6,465+2,555+4,39*2+3,875+1,185)*3-1,02*2,1*5</t>
  </si>
  <si>
    <t>342264051RX1</t>
  </si>
  <si>
    <t>Podhled sádrokartonový na zavěšenou ocel. konstr. desky standard tl. 2x12,5 mm, bez izolace</t>
  </si>
  <si>
    <t>342264051RX3</t>
  </si>
  <si>
    <t>Podhled sádrokartonový na zavěšenou ocel. konstr. desky standard impreg. tl. 2x12,5 mm, bez izolace</t>
  </si>
  <si>
    <t>342264051RY1</t>
  </si>
  <si>
    <t>Podhled sádrokartonový na zavěšenou ocel. konstr. desky standard tl. 12,5 mm, bez izolace - děrovaný</t>
  </si>
  <si>
    <t>342266111RT3</t>
  </si>
  <si>
    <t>Obklad stěn sádrokartonem na ocelovou konstrukci desky standard impreg. tl. 12,5 mm, Orsil tl. 5 cm</t>
  </si>
  <si>
    <t>3,61*3</t>
  </si>
  <si>
    <t>30001z</t>
  </si>
  <si>
    <t>Akustický panel zavěšený 1000x1000 zelený, P1z/š - viz.technická specifikace PD</t>
  </si>
  <si>
    <t>ks</t>
  </si>
  <si>
    <t>30001š</t>
  </si>
  <si>
    <t>Akustický panel zavěšený 1000x1000 šedý, P1z/š - viz.technická specifikace PD</t>
  </si>
  <si>
    <t>30002z</t>
  </si>
  <si>
    <t>Akustický panel zavěšený 1200x1200 zelený, P2z/š - viz.technická specifikace PD</t>
  </si>
  <si>
    <t>30002š</t>
  </si>
  <si>
    <t>Akustický panel zavěšený 1200x1200 šedý, P2z/š - viz.technická specifikace PD</t>
  </si>
  <si>
    <t>30003</t>
  </si>
  <si>
    <t>Kazetový podhled skustický 600x600 bílý P3 - viz.technická specifikace PD</t>
  </si>
  <si>
    <t>30004z</t>
  </si>
  <si>
    <t>Akustický panel zavěšený elipsa 1200x2095 zelený, P4z/š - viz.technická specifikace PD</t>
  </si>
  <si>
    <t>30004š</t>
  </si>
  <si>
    <t>Akustický panel zavěšený elipsa 1200x2095 šedý, P4z/š - viz.technická specifikace PD</t>
  </si>
  <si>
    <t>30005z</t>
  </si>
  <si>
    <t>Akustický panel zavěšený elipsa 1000x1675 zelený, P5z/š - viz.technická specifikace PD</t>
  </si>
  <si>
    <t>30005š</t>
  </si>
  <si>
    <t>Akustický panel zavěšený elipsa 1000x1675 šedý, P5z/š - viz.technická specifikace PD</t>
  </si>
  <si>
    <t>Celkem za</t>
  </si>
  <si>
    <t>6</t>
  </si>
  <si>
    <t>Úpravy povrchu,podlahy</t>
  </si>
  <si>
    <t>611421431R00</t>
  </si>
  <si>
    <t xml:space="preserve">Oprava váp.omítek stropů do 50% plochy - štukových </t>
  </si>
  <si>
    <t>612421331R00</t>
  </si>
  <si>
    <t xml:space="preserve">Oprava vápen.omítek stěn do 30 % pl. - štukových </t>
  </si>
  <si>
    <t>615481111R00</t>
  </si>
  <si>
    <t xml:space="preserve">Potažení válc.nosníků rabic.pletivem a postřik MC </t>
  </si>
  <si>
    <t>3*0,8</t>
  </si>
  <si>
    <t>632411104RX1</t>
  </si>
  <si>
    <t>Vyrovnávací stěrka samonivelační anhydritová směs</t>
  </si>
  <si>
    <t>159,1+37,6+77,1</t>
  </si>
  <si>
    <t>9</t>
  </si>
  <si>
    <t>Ostatní konstrukce, bourání</t>
  </si>
  <si>
    <t>776511810R00</t>
  </si>
  <si>
    <t xml:space="preserve">Odstranění PVC a koberců lepených bez podložky </t>
  </si>
  <si>
    <t>33,9+14,8+11,5+12,6+11,3*2+63,7</t>
  </si>
  <si>
    <t>941955001R00</t>
  </si>
  <si>
    <t xml:space="preserve">Lešení lehké pomocné, výška podlahy do 1,2 m </t>
  </si>
  <si>
    <t>962031132R00</t>
  </si>
  <si>
    <t xml:space="preserve">Bourání příček cihelných tl. 10 cm </t>
  </si>
  <si>
    <t>(1,3*2+1,91*2+1,565+0,975*2+1)*3,46-1,2*3-1,6</t>
  </si>
  <si>
    <t>962031133R00</t>
  </si>
  <si>
    <t xml:space="preserve">Bourání příček cihelných tl. 15 cm </t>
  </si>
  <si>
    <t>1,745*2,9</t>
  </si>
  <si>
    <t>6,465*3,46*3-1,6+2,7*3,46-1,6*2</t>
  </si>
  <si>
    <t>(4,535*4+1,88+0,15+10,9+6,465)*3,46-1*2*4-0,8*2</t>
  </si>
  <si>
    <t>962032231R00</t>
  </si>
  <si>
    <t xml:space="preserve">Bourání zdiva z cihel pálených na MVC </t>
  </si>
  <si>
    <t>2,3*2,1*0,375-1,6*0,375</t>
  </si>
  <si>
    <t>965081713R00</t>
  </si>
  <si>
    <t xml:space="preserve">Bourání dlaždic keramických tl. 1 cm, nad 1 m2 </t>
  </si>
  <si>
    <t>19,3+18,3</t>
  </si>
  <si>
    <t>965081813R00</t>
  </si>
  <si>
    <t xml:space="preserve">Bourání dlaždic teracových tl. nad 1 cm, nad 1 m2 </t>
  </si>
  <si>
    <t>16,5+37,7+20,5+0,8*3</t>
  </si>
  <si>
    <t>968061125R00</t>
  </si>
  <si>
    <t xml:space="preserve">Vyvěšení dřevěných dveřních křídel pl. do 2 m2 </t>
  </si>
  <si>
    <t>kus</t>
  </si>
  <si>
    <t>968072455R00</t>
  </si>
  <si>
    <t xml:space="preserve">Vybourání kovových dveřních zárubní pl. do 2 m2 </t>
  </si>
  <si>
    <t>1,6*4+1,2*3+1,6*3+1*2*4</t>
  </si>
  <si>
    <t>968072456R00</t>
  </si>
  <si>
    <t xml:space="preserve">Vybourání kovových dveřních zárubní pl. nad 2 m2 </t>
  </si>
  <si>
    <t>1,6*2*2</t>
  </si>
  <si>
    <t>974023350R00</t>
  </si>
  <si>
    <t xml:space="preserve">Sekání rýh podlah betonových 200x200mm </t>
  </si>
  <si>
    <t>m</t>
  </si>
  <si>
    <t>974031167R00</t>
  </si>
  <si>
    <t xml:space="preserve">Vysekání rýh ve zdi cihelné </t>
  </si>
  <si>
    <t>3*2</t>
  </si>
  <si>
    <t>978011161R00</t>
  </si>
  <si>
    <t xml:space="preserve">Otlučení omítek vnitřních vápenných stropů do 50 % </t>
  </si>
  <si>
    <t>978013141R00</t>
  </si>
  <si>
    <t xml:space="preserve">Otlučení omítek vnitřních stěn v rozsahu do 30 % </t>
  </si>
  <si>
    <t>(18,9+6,465+13,3+3+18,75+6,465)*2*3,46</t>
  </si>
  <si>
    <t>-1,8*1,76*13</t>
  </si>
  <si>
    <t>978059531R00</t>
  </si>
  <si>
    <t xml:space="preserve">Odsekání vnitřních obkladů stěn nad 2 m2 </t>
  </si>
  <si>
    <t>(2,9+6,465)*2*2</t>
  </si>
  <si>
    <t>(2,8+6,465+1,91+1,81+1,565+1,2*3+0,975*2+1)*2*2</t>
  </si>
  <si>
    <t>90001</t>
  </si>
  <si>
    <t>Venkovní textilní stínění viz.technická specifikace PD</t>
  </si>
  <si>
    <t>soub</t>
  </si>
  <si>
    <t>90002</t>
  </si>
  <si>
    <t>WC kabiny viz.technická specifikace PD</t>
  </si>
  <si>
    <t>90003</t>
  </si>
  <si>
    <t>Vertikální zahrada viz.technická specifikace PD</t>
  </si>
  <si>
    <t>90004</t>
  </si>
  <si>
    <t>Demontáž kuchyňské linky vč.likvidace</t>
  </si>
  <si>
    <t>99</t>
  </si>
  <si>
    <t>Staveništní přesun hmot</t>
  </si>
  <si>
    <t>999281111R00</t>
  </si>
  <si>
    <t xml:space="preserve">Přesun hmot pro opravy a údržbu do výšky 25 m </t>
  </si>
  <si>
    <t>711</t>
  </si>
  <si>
    <t>Izolace proti vodě</t>
  </si>
  <si>
    <t>711210020RA0</t>
  </si>
  <si>
    <t xml:space="preserve">Stěrka hydroizolační těsnicí hmotou </t>
  </si>
  <si>
    <t>podlahy:7,5+11,5+9,7+3,5</t>
  </si>
  <si>
    <t>sprcha:1*2*1,5</t>
  </si>
  <si>
    <t>obvod:(3,875+1,8+2,555+4,515+2,405+4,39+1,285+2,755)*2*0,5-1,02*0,5*5-0,8*0,5</t>
  </si>
  <si>
    <t>766</t>
  </si>
  <si>
    <t>Konstrukce truhlářské</t>
  </si>
  <si>
    <t>76601</t>
  </si>
  <si>
    <t>Vnitřní dveře, nátěr ocel.zárubně Td1</t>
  </si>
  <si>
    <t>76602</t>
  </si>
  <si>
    <t>Vnitřní dveře,ocel.zárubeň, kování Td2</t>
  </si>
  <si>
    <t>76603</t>
  </si>
  <si>
    <t>Vnitřní dveře,ocel.zárubeň, kování Td3</t>
  </si>
  <si>
    <t>76604</t>
  </si>
  <si>
    <t>Vnitřní dveře,ocel.zárubeň, kování Td4</t>
  </si>
  <si>
    <t>76605</t>
  </si>
  <si>
    <t>Vnitřní dveře,pouzdro, kování Td5</t>
  </si>
  <si>
    <t>76606</t>
  </si>
  <si>
    <t>Vnitřní dveře,pouzdro, kování Td6</t>
  </si>
  <si>
    <t>76607</t>
  </si>
  <si>
    <t>Vnitřní dveře,pouzdro, kování - sestava 4ks Td7</t>
  </si>
  <si>
    <t>76608</t>
  </si>
  <si>
    <t>Nábytkový obklad 3230x200x3460 mm No/1</t>
  </si>
  <si>
    <t>76609</t>
  </si>
  <si>
    <t>nábytkový obklad 890x300x2800 mm + 3280x300x300x2800 mm No/2</t>
  </si>
  <si>
    <t>76610</t>
  </si>
  <si>
    <t>sculpturální panely – 3600x1200 mm Sp/1</t>
  </si>
  <si>
    <t>767</t>
  </si>
  <si>
    <t>Konstrukce zámečnické</t>
  </si>
  <si>
    <t>76701</t>
  </si>
  <si>
    <t>Celoprosklená příčka s dveřmi 6400/3460 Cp1 - viz.technická specifikace PD</t>
  </si>
  <si>
    <t>76702</t>
  </si>
  <si>
    <t>Celoskleněná příčka pevná 3230/3460 Cp2 - viz.technická specifikace PD</t>
  </si>
  <si>
    <t>76703</t>
  </si>
  <si>
    <t>Celoskleněná příčka s dveřmi 1750/2900 Cp3 - viz.technická specifikace PD</t>
  </si>
  <si>
    <t>76704</t>
  </si>
  <si>
    <t>Celoskleněná příčka s dveřmi 2230/2900 Cp4 - viz.technická specifikace PD</t>
  </si>
  <si>
    <t>771</t>
  </si>
  <si>
    <t>Podlahy z dlaždic a obklady</t>
  </si>
  <si>
    <t>771475014R00</t>
  </si>
  <si>
    <t xml:space="preserve">Obklad ker.podsazených soklíků rovných,tmel,výška 5 cm </t>
  </si>
  <si>
    <t>771479001R00</t>
  </si>
  <si>
    <t xml:space="preserve">Řezání dlaždic keramických pro soklíky </t>
  </si>
  <si>
    <t>771575119R00</t>
  </si>
  <si>
    <t xml:space="preserve">Montáž podlah keram.,hladké, tmel, nad 60x60 cm </t>
  </si>
  <si>
    <t>771578011R00</t>
  </si>
  <si>
    <t xml:space="preserve">Spára podlaha - stěna, silikonem </t>
  </si>
  <si>
    <t>771579793R00</t>
  </si>
  <si>
    <t xml:space="preserve">Příplatek za spárovací hmotu - plošně </t>
  </si>
  <si>
    <t>77101</t>
  </si>
  <si>
    <t>Dodávka dlažba keramická,slinutá R10, kalibrovaná mrazuvzdorná,598x598x10,PEI 5, imit.-beton</t>
  </si>
  <si>
    <t>plocha:108,6*1,1</t>
  </si>
  <si>
    <t>sokl:8</t>
  </si>
  <si>
    <t>0,12</t>
  </si>
  <si>
    <t>998771101R00</t>
  </si>
  <si>
    <t xml:space="preserve">Přesun hmot pro podlahy z dlaždic, výšky do 6 m </t>
  </si>
  <si>
    <t>776</t>
  </si>
  <si>
    <t>Podlahy povlakové</t>
  </si>
  <si>
    <t>776431100R00</t>
  </si>
  <si>
    <t xml:space="preserve">Lepení podlahových soklíků k vinylovým podlahám </t>
  </si>
  <si>
    <t>PH2S:103,1</t>
  </si>
  <si>
    <t>PH4S:17,8</t>
  </si>
  <si>
    <t>776521200R00</t>
  </si>
  <si>
    <t xml:space="preserve">Lepení povlak.podlah, dílce PVC a vinyl, Chemopren </t>
  </si>
  <si>
    <t>PH2:134,4</t>
  </si>
  <si>
    <t>PH3:24,1</t>
  </si>
  <si>
    <t>PH4:11,7</t>
  </si>
  <si>
    <t xml:space="preserve">Hliníková přechodová lišta </t>
  </si>
  <si>
    <t>77601</t>
  </si>
  <si>
    <t>Dodávka - vinyl zátěžová tř.33/42 patinované dřevo - dub/borovice</t>
  </si>
  <si>
    <t>134,4*1,05</t>
  </si>
  <si>
    <t>103,1*0,1*1,1</t>
  </si>
  <si>
    <t>77602</t>
  </si>
  <si>
    <t>Dodávka - koberec typu "sametový vinyl" unicolor barevný povrch se vzorem</t>
  </si>
  <si>
    <t>24,1*1,05</t>
  </si>
  <si>
    <t>77603</t>
  </si>
  <si>
    <t>Dodávka - koberec typu "sametový vinyl" unicolor barevný povrch</t>
  </si>
  <si>
    <t>11,7*1,05</t>
  </si>
  <si>
    <t>17,8*0,1*1,1</t>
  </si>
  <si>
    <t>998776101R00</t>
  </si>
  <si>
    <t xml:space="preserve">Přesun hmot pro podlahy povlakové, výšky do 6 m </t>
  </si>
  <si>
    <t>781</t>
  </si>
  <si>
    <t>Obklady keramické</t>
  </si>
  <si>
    <t>781415016R00</t>
  </si>
  <si>
    <t xml:space="preserve">Montáž obkladů stěn, porovin.,tmel, nad 20x25 cm </t>
  </si>
  <si>
    <t>odečet cad:52</t>
  </si>
  <si>
    <t>781419706R00</t>
  </si>
  <si>
    <t xml:space="preserve">Příplatek za spárovací vodotěsnou hmotu - plošně </t>
  </si>
  <si>
    <t>78101</t>
  </si>
  <si>
    <t xml:space="preserve">Dodávka - obklad </t>
  </si>
  <si>
    <t>52*1,05</t>
  </si>
  <si>
    <t>+0,4</t>
  </si>
  <si>
    <t>998781102R00</t>
  </si>
  <si>
    <t xml:space="preserve">Přesun hmot pro obklady keramické, výšky do 12 m </t>
  </si>
  <si>
    <t>784</t>
  </si>
  <si>
    <t>Malby</t>
  </si>
  <si>
    <t>784191101R00</t>
  </si>
  <si>
    <t xml:space="preserve">Penetrace podkladu univerzální Primalex 1x </t>
  </si>
  <si>
    <t>784195212R00</t>
  </si>
  <si>
    <t xml:space="preserve">Malba tekutá, bílá, 2 x </t>
  </si>
  <si>
    <t>121,95+421,6256</t>
  </si>
  <si>
    <t>2*130,024+10,83+12,42*2</t>
  </si>
  <si>
    <t>81,8+31,5+29,1</t>
  </si>
  <si>
    <t>-52</t>
  </si>
  <si>
    <t>D96</t>
  </si>
  <si>
    <t>Přesuny suti a vybouraných hmot</t>
  </si>
  <si>
    <t>979081111R00</t>
  </si>
  <si>
    <t xml:space="preserve">Odvoz suti a vybour. hmot na skládku do 1 km </t>
  </si>
  <si>
    <t>979081121R00</t>
  </si>
  <si>
    <t xml:space="preserve">Příplatek k odvozu za každý další 1 km </t>
  </si>
  <si>
    <t>979082111R00</t>
  </si>
  <si>
    <t xml:space="preserve">Vnitrostaveništní doprava suti do 10 m </t>
  </si>
  <si>
    <t>979082121R00</t>
  </si>
  <si>
    <t xml:space="preserve">Příplatek k vnitrost. dopravě suti za dalších 5 m </t>
  </si>
  <si>
    <t>979093111R00</t>
  </si>
  <si>
    <t xml:space="preserve">Uložení suti na skládku bez zhutnění </t>
  </si>
  <si>
    <t>979990001R00</t>
  </si>
  <si>
    <t xml:space="preserve">Poplatek za skládku stavební suti </t>
  </si>
  <si>
    <t>Zdravotně technická instalace</t>
  </si>
  <si>
    <t>720</t>
  </si>
  <si>
    <t>Zdravotechnická instalace</t>
  </si>
  <si>
    <t>Zdravotně technická instalace - zařizovací předměty</t>
  </si>
  <si>
    <t>Zdravotně technická instalace - koupelnové doplňky</t>
  </si>
  <si>
    <t xml:space="preserve">Zdravotně technická instalace - ostatní/propočet (odhad)
-rozvody vody, kanalizace, vč.inst.materiálu, potrubí </t>
  </si>
  <si>
    <t>720 Zdravotechnická instalace</t>
  </si>
  <si>
    <t>Silnoproudá elektrotechnika</t>
  </si>
  <si>
    <t>M21</t>
  </si>
  <si>
    <t>Elektromontáže</t>
  </si>
  <si>
    <t>21001</t>
  </si>
  <si>
    <t>Silnoproudá elektrotechnika - osvětlovací tělesa</t>
  </si>
  <si>
    <t>21002</t>
  </si>
  <si>
    <t>Silnoproudá elektrotechnika - ostatní/propočet (odhad)
-el.instalace v rekonstr.částech
-koncové prvky v rekonstr.částech (vypínače, zásuvky, ovládání text.rolet)
-rozvadeč</t>
  </si>
  <si>
    <t>M21 Elektromontáže</t>
  </si>
  <si>
    <t>Slaboproudá zařízení</t>
  </si>
  <si>
    <t>M22</t>
  </si>
  <si>
    <t>Montáž sdělovací a zabezp. techniky</t>
  </si>
  <si>
    <t>22001</t>
  </si>
  <si>
    <t>22002</t>
  </si>
  <si>
    <t>Slaboproudá zařízení - Podlahový navigační projektor</t>
  </si>
  <si>
    <t>22003</t>
  </si>
  <si>
    <t>Slaboproudá zařízení - ostatní/propočet (odhad)
-ozvučení (chodby, škol.místnost, den.místnost)
-dat.rozvody (škol.místnost, den.místnost)
-EPS (pokoje, chodba, den.místnost, škol.místnost)
-wifi (den.místnost, pokoje, škol.místnost)
-STA (pokoje, den.místnost, škol.místnost)
-podlahová krabice s podlah.kanálem (DATA,NN) - školící místnost</t>
  </si>
  <si>
    <t>M22 Montáž sdělovací a zabezp. techniky</t>
  </si>
  <si>
    <t>720A</t>
  </si>
  <si>
    <t>720A1</t>
  </si>
  <si>
    <t>720A2</t>
  </si>
  <si>
    <t>720A3</t>
  </si>
  <si>
    <t>720A4</t>
  </si>
  <si>
    <t>720A5</t>
  </si>
  <si>
    <t>720A6</t>
  </si>
  <si>
    <t>720A7</t>
  </si>
  <si>
    <t>720A8</t>
  </si>
  <si>
    <t>720A9</t>
  </si>
  <si>
    <t>720A10</t>
  </si>
  <si>
    <t>720A11</t>
  </si>
  <si>
    <t>720A12</t>
  </si>
  <si>
    <t>720A13</t>
  </si>
  <si>
    <t>720A14</t>
  </si>
  <si>
    <t>720A15</t>
  </si>
  <si>
    <t>720A16</t>
  </si>
  <si>
    <t>720A17</t>
  </si>
  <si>
    <t>720A18</t>
  </si>
  <si>
    <t>ZP9 / BATERIE UMYVADLOVÁ páková stojánková umyvadlová baterie s odtokovou soupravou, výškou 197 mm, chromovaná. Keramická    kartuše průměru 35mm.</t>
  </si>
  <si>
    <t>ZP1 / UMYVADLO ZÁVĚSNÉ  600x450x165 Bílé
s přepadem a otvorem pro   stojánkovou baterii, povrchová ú. proti usazování vodního kamenevč. příslušenství - upevňovací sady,     designového celokovového kulatého  Sifonu, rohových ventilů
PŘÍSLUŠENSTVÍ :
Sifon umyvadlový chromovaný ABS, nastavitelný od 175-270mm, v. zápachové uzávěry 75mm, kapacita průtoku 45l , umyvadlová výpusť s rotační zátkou   antivandal - chrom                Připojení: 5/4 -75mm"</t>
  </si>
  <si>
    <t>ZP2 / WC ZÁVĚSNÉ  540x355x430 Bílé
hl. splachování, vodor.odtok, povrchová ú.proti usazování vodního kamene vč. příslušenství - upevňovací sady, …      
PŘÍSLUŠENSTVÍ:
sanitární modul, ovládací tlačítko,
standardní duroplastové wc sedátko 
Bílé</t>
  </si>
  <si>
    <t>ZP3 / UMÝVÁTKO ZÁVĚSNÉ  450x250x160  Bílé
  s přepadem a otvorem pro      stojánkovou baterii  povrchová ú. proti usazování vodního kamene vč. příslušenství - upevňovací sady, designového celokovového kulatého sifonu,  rohových ventilů,                        
PŘÍSLUŠENSTVÍ např.  sifon umyvadlový,     celokovový, kulatý 20,0 se závitem 5/4“, průměr odpadu 32 mm, určený pro baterie s    uzávěrem výpusti, provedení: chrom, 
rohový ventil chrom,
ventil se zakrytým výtokovým šroubením
tělo z leštěné mosazi s prodloužením
masivní mosazná rozeta s kluzným těsněním kónické svěrné šroubení pevné v tahu s 
délkovým vyrovnáním,  připojení: ½",</t>
  </si>
  <si>
    <t>ZP4 / WC ZÁVĚSNÉ - INVALIDNÍ 700x370x460-480 
bílé, hluboké splachování,      vodorovný odtok,  se standardním sedátkem  povrchová ú.proti usazování           vodního kamene vč. příslušenství - upevňovací sady,...       
PŘÍSLUŠENSTVÍ:
sanitární modul, ovládací tlačítko,standardní wc sedátko bez sklápěcí aut., prodloužené</t>
  </si>
  <si>
    <t>ZP5 / AKRYLÁTOVÁ VANA   1800x860 - 165l             BB23  -  bílá k obezdění  vč. příslušenství  - podpěr  a madel ve  stříbrošedé barvě, odtokové a přepadové   armatůry</t>
  </si>
  <si>
    <t>ZP6 / SANITÁRNÍ WC  rozměry: 1120 x 500 x 140    WC modul pro závěsné WC s nádrží  do SDK    pro závěsné klozety se samonosným, výškově stavitelným, ocelovým rámem, s nosností 400 kg. Modul se fixuje do podlahy a zadní zdi, nebo do rámové konstrukce sádrokartonových příček. Splachovací ventil je univerzální, umožňuje následnou výměnu tlačítka Start-Stop za Dual Flush.
 OVLÁDACÍ TLAČÍTKO  „PL8 Dual Flush“ bílé/zelený kroužek (plastové)
• pro 2 množství splachování
• rozměry 250 x 160x8 mm
• vhodné pro soupravu na vhazování tablet</t>
  </si>
  <si>
    <t>ZP7 /  SANITÁRNÍ WC MODUL           pro tělesně postižené        rozměry: 1155 x 545 x 165 WC modul pro závěsné WC s nádrží  do SDK  příček (samonosný prvek), 
Pro bezbariérové stavby a stavby vyhovující invalidům,vč.  ovládacího tlačítka pro  ovládání zepředu
KOMPLET vč. TLAČÍTKA
• pro 2 množství splachování</t>
  </si>
  <si>
    <t>ZP8 / BATERIE UMYVADLOVÁ   SENZOROVÁ  310x190x105 Elektronická umyvadlová baterie bez automat. výpusti, průtok 6l/min, 2x rohový ventil s filtrem, chrom, vč. trafa, snímací zóna s režimem vypnutí přívodu vody od 0,25 do necelých 8 vteřin od vzdálení rukou</t>
  </si>
  <si>
    <t>ZP10 /  BIDETOVÁ BAT. SE SRCHOU  jednootvorová nástěnná páková baterie s ruční sprškou a držákem, na sprše regulace – start/stop</t>
  </si>
  <si>
    <t>ZP11 / VOLNĚ STOJÍCÍ PÁKOVÁ  VANOVÁ BATERIE SE SPRCHOU Celková výška baterie včetně podstavce a ruční sprchy je 962 mm, výška baterie včetně podstavce po výtokové rameno je 828 mm, délka výtokového ramene od hrany baterie po vnější hranu výtoku je 245 mm,
výška kohoutku na baterii od podlahy je 750 mm, velikost krytu základny je 150 mm
Sprchová hadice má délku 1500 mm.</t>
  </si>
  <si>
    <t>ZP12 /  BATERIE TERMOSTATICKÁ sprchová Nástěnná termostatická sprchová baterie se sprchovou sadou – ruční sprcha průměr 100mm, 3 funkce, držák sprchy, sprchová hadice 1,7m.</t>
  </si>
  <si>
    <t>ZP13 /  BATERIE VANOVÁ  RAV Nástěnná sprchová baterie bez sprchy,rozteč   baterie 100 mm, kartuš KA3504,kartuše o průměru 35 mm.</t>
  </si>
  <si>
    <t>ZP14 / SKLOPNÉ MADLO K WC dl.               813 ve tvaru „U“        s držákem tolateního papíru Popis produktu„ standardní podpůrné sklopné madlo k WC, délka 813 mm.
Odolné madlo v nerez provedení. Madlo má pružinový mechanismus, pomocí kterého se vyklápí nahoru a které umožňuje lehké sklopení při použití. Upevňovací prvky nejsou součástí dodávky.</t>
  </si>
  <si>
    <t>ZP15/  SPRCHOVÁ BEZRÁMOVÁ          ZÁSTĚNA ČTVERCOVÁ         PEVNÝ DÍL + OTVÍRAVÉ  DVEŘE    pro rozměr 900x900mm Bezrámová sprchová zástěna čtvercová pro rozměr koutu 900x900mm
Parametry:
Rozměr: 900x900x2000 mm, bezrámový pevný díl a otvíravé dveře, sklopné ke zdi.
Povrchová úprava proti usazování vodního kamene. 
Výplň: 8 mm tvrzené bezpečnostní čiré sklo
Rám: matný chrom</t>
  </si>
  <si>
    <t>ZP16 / ODTOKOVÝ ŽLAB DO STĚNY       s možností vkládání           dlažby/obkladu, dl. 900 mm Žlab určený pro zabudování do stěny,min. tl.  Betonu 100 mm, max. tl. obkladu/dlažby 12 mm, hl. zapuštění do stěny 64 mm. 
S odtokem cca 60 l / min. 
Pro výrobu je používána kvalitní nerezová ocel DIN 1.4301 (ČSN 17240), odtokový systém žlabu je umístěn mimo oblast mechanického namáhání, které vzniká při došlápnutí na rošt běžného žlabu. Tím je vhodný i pro prostory s vysokým pohybem osob.</t>
  </si>
  <si>
    <t>ZP17 / ODTOKOVÝ ŽLAB DO STĚNY       s možností vkládání           dlažby/obkladu, dl. 900 mm  Podlahová vpusť se zápachovou uzávěrkou, zpětnou klapkou a nerezovou mřížkou  rozměru cca 105 x 105 mm z kvalitní nerezové oceli, s odtokem cca 50 l / min</t>
  </si>
  <si>
    <t>ZP18 / PEVNÉ MADLO dl.300 mm  broušená nerez Upevňovací příruba pr. 80,3 mm se 3 otvory zahloubenými pr. 7 mm.
K uchycení jsou dodávány nerez šrouby podle DIN 95, 6×60 mm s hmoždinkami z plastu pro montáž do plných cihel a betonu.
Pomocné prostředky a bezpečnostní madla jsou zhotovena z nerez trubek d = 32 mm, materiál: 1.4301.</t>
  </si>
  <si>
    <t>720B</t>
  </si>
  <si>
    <t>720B1</t>
  </si>
  <si>
    <t>KD1 / KOUPELNOVÝ KOŠ  BEZDOTYKOVÝ 8l                      285x195x345 Bezdotykový odpadkový koš řady MINI s infračerveným senzorem nabízí hygienické nakládání s odpadem. Při přiložení ruky 20 cm nad infračervený senzor koše se víko automaticky a velice tiše otevře. Po vhození odpadu se víko samo zavře. Koše Helpmation se vyznačují tichým systémem otevírání a zavírání víka.                                    POPIS :      100% bezdotykový provoz sníží                        výskyt bakterií
                     Koš vyroben z matné nerez oceli
                     Tiché otevírání a zavírání víka
                     Vnitřní plastová nádoba
                     Víko z ABS plastu
                    Provoz koše na baterie - 2×                               LR20/D (1,5 V)
                     Výška s otevřeným víkem 50 cm</t>
  </si>
  <si>
    <t>720B2</t>
  </si>
  <si>
    <t>KD2 / DRŽÁK TOALETNÍHO PAPÍRU
délka 12 cm Materiál: nerezová ocel 18/10                                                                    POZN.: možno připevnit lepením</t>
  </si>
  <si>
    <t xml:space="preserve">KD4 /MÝDLENKA s úchytem acryl
Šířka 28 cm Materiál: nerez / akryl                                        Barva: stříbrná matná/průledná   Rozměr: 4,5x11,5 </t>
  </si>
  <si>
    <t>720B3</t>
  </si>
  <si>
    <t>720B4</t>
  </si>
  <si>
    <t>KD5 /WC ŠTĚTKA s úchytem nerez matná 
Materiál:  nerez  Barva: stříbrná matná Rozměr: 95x400mm</t>
  </si>
  <si>
    <t>720B5</t>
  </si>
  <si>
    <t>KD6 /KOUPELNOVÝ HÁČEK   
Rozměr: 35x40, hl.18 mm KOUPELNOVÝ HÁČEK                                                                                                                   -hranatý design -úchyt, který umožňuje nalepit                            Materiál: nerez Barva: stříbrná matná                            Rozměr: 35x40, hl.18 mm</t>
  </si>
  <si>
    <t>720A Zdravotně technická instalace - zařizovací předměty dodávka + montáž</t>
  </si>
  <si>
    <t>720A19</t>
  </si>
  <si>
    <t>Přesun hmot</t>
  </si>
  <si>
    <t>720B Zdravotně technická instalace - koupelnové doplňky dodávka + motáž</t>
  </si>
  <si>
    <t>720B6</t>
  </si>
  <si>
    <t>720C</t>
  </si>
  <si>
    <t>720C1</t>
  </si>
  <si>
    <t>Zdravotně technická instalace - kanalizace dodávka + montáž</t>
  </si>
  <si>
    <t xml:space="preserve">Potrubí plastové připojovací a odpadní - systém HT - dodávka, montáž </t>
  </si>
  <si>
    <t>DN 40</t>
  </si>
  <si>
    <t>720C2</t>
  </si>
  <si>
    <t>DN 50</t>
  </si>
  <si>
    <t>720C3</t>
  </si>
  <si>
    <t>DN 100</t>
  </si>
  <si>
    <t>720C4</t>
  </si>
  <si>
    <t>DN 125</t>
  </si>
  <si>
    <t>Potrubí plastové svodné - systém KG dodávka, montáž</t>
  </si>
  <si>
    <t>720C5</t>
  </si>
  <si>
    <t>720C6</t>
  </si>
  <si>
    <t>720C7</t>
  </si>
  <si>
    <t>DN 150</t>
  </si>
  <si>
    <t xml:space="preserve">Vyvedení a upevnění odpadních výpustek </t>
  </si>
  <si>
    <t>720C8</t>
  </si>
  <si>
    <t xml:space="preserve">Zkouška těsnosti kanalizace vodou </t>
  </si>
  <si>
    <t>720C9</t>
  </si>
  <si>
    <t>720C10</t>
  </si>
  <si>
    <t>720C Zdravotně technická instalace - kanalizace vodovod dodávka + motáž</t>
  </si>
  <si>
    <t>Zdravotně technická instalace - vodovod dodávka + montáž</t>
  </si>
  <si>
    <t xml:space="preserve">Potrubí plastové - dodávka, montáž </t>
  </si>
  <si>
    <t>d20</t>
  </si>
  <si>
    <t>d25</t>
  </si>
  <si>
    <t>d32</t>
  </si>
  <si>
    <t>d40</t>
  </si>
  <si>
    <t xml:space="preserve">Návleková izolace na potrubí tl. 9 mm - dodávka, montáž </t>
  </si>
  <si>
    <t>DN15</t>
  </si>
  <si>
    <t>DN20</t>
  </si>
  <si>
    <t>DN25</t>
  </si>
  <si>
    <t>DN32</t>
  </si>
  <si>
    <t>DN40</t>
  </si>
  <si>
    <t>720C11</t>
  </si>
  <si>
    <t>720C12</t>
  </si>
  <si>
    <t>720C13</t>
  </si>
  <si>
    <t>720C14</t>
  </si>
  <si>
    <t>720C15</t>
  </si>
  <si>
    <t>720C16</t>
  </si>
  <si>
    <t>720C17</t>
  </si>
  <si>
    <t>720C18</t>
  </si>
  <si>
    <t>720C19</t>
  </si>
  <si>
    <t>720C20</t>
  </si>
  <si>
    <t>720C21</t>
  </si>
  <si>
    <t>Kulový kohout voda DN 20</t>
  </si>
  <si>
    <t xml:space="preserve">Kulový kohout voda DN 20 s vypouštěním </t>
  </si>
  <si>
    <t xml:space="preserve">Kulový kohout voda DN 25 </t>
  </si>
  <si>
    <t xml:space="preserve">Kulový kohout voda DN 32 s vypouštěním </t>
  </si>
  <si>
    <t xml:space="preserve">Tlaková zkouška potrubí </t>
  </si>
  <si>
    <t xml:space="preserve">Proplach a desinfekce potrubí </t>
  </si>
  <si>
    <t xml:space="preserve">Vyvedení a upevnění výpustek </t>
  </si>
  <si>
    <t>720C22</t>
  </si>
  <si>
    <t>720C23</t>
  </si>
  <si>
    <t>720C24</t>
  </si>
  <si>
    <t>720C25</t>
  </si>
  <si>
    <t>720C26</t>
  </si>
  <si>
    <t>720C27</t>
  </si>
  <si>
    <t>720C28</t>
  </si>
  <si>
    <t>720C29</t>
  </si>
  <si>
    <t>720C Zdravotně technická instalace - projektové práce na RD a SP</t>
  </si>
  <si>
    <t>Dokumentace skutečného provedení (SP) ZTI</t>
  </si>
  <si>
    <t>Realizační dokumentace (RD) ZTI, vč, zajištění ověření stávajících rozvodů ZTI</t>
  </si>
  <si>
    <t>vybourání otvorů, kapes, rýh a zapravení</t>
  </si>
  <si>
    <t>kompl</t>
  </si>
  <si>
    <t>S1 / prisazene bodove sv, prum.103, v.120, bile vcetne zdroje 35W/830 eco/halo</t>
  </si>
  <si>
    <t>S2 / zavesne sv,prum.300, kremove, E27 obsahuje zdroj 20W/830 usporna z.</t>
  </si>
  <si>
    <t>S3 / zavesne sv, prum.475, kremove, 2GX13 obsahuje zdroj 40W/830</t>
  </si>
  <si>
    <t>S4 / zavesny, prum.1120, 4x 36W, 2GX11</t>
  </si>
  <si>
    <t>S4 / Recyklacnl poplatek za svetelny zdroj</t>
  </si>
  <si>
    <t>S4 / zavesny, prum.730, 55W, 2GX13</t>
  </si>
  <si>
    <t>S4 / prisazeny,prum.730, 55W, 2GX13</t>
  </si>
  <si>
    <t>21003</t>
  </si>
  <si>
    <t>21004</t>
  </si>
  <si>
    <t>21005</t>
  </si>
  <si>
    <t>21006</t>
  </si>
  <si>
    <t>21007</t>
  </si>
  <si>
    <t>21008</t>
  </si>
  <si>
    <t>21009</t>
  </si>
  <si>
    <t>21010</t>
  </si>
  <si>
    <t>21011</t>
  </si>
  <si>
    <t>21012</t>
  </si>
  <si>
    <t>21013</t>
  </si>
  <si>
    <t>21014</t>
  </si>
  <si>
    <t>21015</t>
  </si>
  <si>
    <t>S5 / LED panel 600x600 40W 4000K (5f)</t>
  </si>
  <si>
    <t>S5 / zaves komplet</t>
  </si>
  <si>
    <t>S6 / LED panel 600x600 40W 4000K (5f)</t>
  </si>
  <si>
    <t>S7 / LED panel 300x1200 40W 4000K (5f)</t>
  </si>
  <si>
    <t>S8 / Prisazene LED svltidlo,vyklopne 130x130mm /4000K</t>
  </si>
  <si>
    <t>S9 / LED pozicnl 4000K</t>
  </si>
  <si>
    <t>21016</t>
  </si>
  <si>
    <t>S9 / LED C trafo 12V 9W 800mA usmernene -na led</t>
  </si>
  <si>
    <t>C21M - Elektromontáže</t>
  </si>
  <si>
    <t>21017</t>
  </si>
  <si>
    <t>21018</t>
  </si>
  <si>
    <t>21019</t>
  </si>
  <si>
    <t>21020</t>
  </si>
  <si>
    <t>21021</t>
  </si>
  <si>
    <t>21022</t>
  </si>
  <si>
    <t>21023</t>
  </si>
  <si>
    <t>21024</t>
  </si>
  <si>
    <t>21025</t>
  </si>
  <si>
    <t>21026</t>
  </si>
  <si>
    <t>21027</t>
  </si>
  <si>
    <t>21028</t>
  </si>
  <si>
    <t>21029</t>
  </si>
  <si>
    <t>21030</t>
  </si>
  <si>
    <t>21031</t>
  </si>
  <si>
    <t>21032</t>
  </si>
  <si>
    <t>21033</t>
  </si>
  <si>
    <t>21034</t>
  </si>
  <si>
    <t>21035</t>
  </si>
  <si>
    <t>21036</t>
  </si>
  <si>
    <t>21037</t>
  </si>
  <si>
    <t>21038</t>
  </si>
  <si>
    <t>21039</t>
  </si>
  <si>
    <t>21040</t>
  </si>
  <si>
    <t>21041</t>
  </si>
  <si>
    <t>21042</t>
  </si>
  <si>
    <t>21043</t>
  </si>
  <si>
    <t>21044</t>
  </si>
  <si>
    <t>21045</t>
  </si>
  <si>
    <t>21046</t>
  </si>
  <si>
    <t>21047</t>
  </si>
  <si>
    <t>21048</t>
  </si>
  <si>
    <t>21049</t>
  </si>
  <si>
    <t>21050</t>
  </si>
  <si>
    <t>21051</t>
  </si>
  <si>
    <t>21052</t>
  </si>
  <si>
    <t>21053</t>
  </si>
  <si>
    <t>21054</t>
  </si>
  <si>
    <t>21055</t>
  </si>
  <si>
    <t>21056</t>
  </si>
  <si>
    <t>21057</t>
  </si>
  <si>
    <t>21058</t>
  </si>
  <si>
    <t>21059</t>
  </si>
  <si>
    <t>21060</t>
  </si>
  <si>
    <t>trubka oheb.el.inst. typ 23 R=23mm (PO)</t>
  </si>
  <si>
    <t>trubka oheb.el.inst. typ SUPER MONOFLEX 1240 (PO)</t>
  </si>
  <si>
    <t>lišta inst.z PH bez krab.typ LH20 protahovací (PU)</t>
  </si>
  <si>
    <t>lišta inst.z PH bez krab.typ LH40 protahovací (PU)</t>
  </si>
  <si>
    <t>lišta inst.z PH bez krab.protahovací (PU)</t>
  </si>
  <si>
    <t>trubka ochr.z PE vnitřní do R=38mm (PU)</t>
  </si>
  <si>
    <t>trubka ochr.z PE vnitřní do R=47mm (PU)</t>
  </si>
  <si>
    <t>trubka ochr.z PE vnitřní do R=80mm (PU)</t>
  </si>
  <si>
    <t>trubka ochr.z PE vnitřní do R=100mm (PU)</t>
  </si>
  <si>
    <t>krab.přístrojová (1901; KP 68; KZ 3) bez zapojení</t>
  </si>
  <si>
    <t>krab.odbočná s víčkem (KO 125) čtverc. bez zap.</t>
  </si>
  <si>
    <t>krab.odboč.s víčkem.svor.(1903;KR 68) kruh.vč.zap.</t>
  </si>
  <si>
    <t>krab.odbočná s víčkem;svor.(KR 97) kruh. vč.zapoj.</t>
  </si>
  <si>
    <t>krab.rozvodka typ 6455-11 do 4mm2 vč.zapoj.</t>
  </si>
  <si>
    <t>osazení lustr.svorky do 3x4 vč.zapoj.</t>
  </si>
  <si>
    <t>držák svazkový</t>
  </si>
  <si>
    <t>kab.rošty š.300mm</t>
  </si>
  <si>
    <t>kab.rošty š.400mm</t>
  </si>
  <si>
    <t>kab.žlab MARS 125/100mm vč. víka a podpěrek</t>
  </si>
  <si>
    <t>kab.žlab MARS 250/100mm vč. víka a podpěrek</t>
  </si>
  <si>
    <t>ukonč.vod.v rozv.vč.zap.a konc.do 2.5mm2</t>
  </si>
  <si>
    <t>ukonč.vod.v rozv.vč.zap.a konc.do 6mm2</t>
  </si>
  <si>
    <t>ukonč.vod.v rozv.vč.zap.a konc.do 16mm2</t>
  </si>
  <si>
    <t>ukonč.vod.v rozv.vč.zap.a konc.do 35 mm2</t>
  </si>
  <si>
    <t>ukonč.vod.v rozv.vč.zap.a konc.do 95 mm2</t>
  </si>
  <si>
    <t>ukonč.vod.v rozv.vč.zap.a konc.do 150 mm2</t>
  </si>
  <si>
    <t>ucpávka kab.vč.ukonč.kab.a zapoj.do 4žil,s=do 1mm2</t>
  </si>
  <si>
    <t>spín.zápust.prost.obyč. 1-pólový - řazení 1S</t>
  </si>
  <si>
    <t>spín.zapuštěný, prost.vlhké, řazení 5</t>
  </si>
  <si>
    <t>spín.zápust.vč.zap.1-pólový - řazení 1</t>
  </si>
  <si>
    <t>spín.zápust.vč.zap.1-pólový - řazení 5</t>
  </si>
  <si>
    <t>dvojitý přep.stříd. - řazení 5B zápust.vč.zap.</t>
  </si>
  <si>
    <t>střídavý přepínač - řazení 6 zápust.vč.zap.</t>
  </si>
  <si>
    <t>křížový přepínač - řazení 7 zápust.vč.zap.</t>
  </si>
  <si>
    <t>sporák.přípojka zápust.vč.doutn.</t>
  </si>
  <si>
    <t>dvojzás.polozap./zapuštěné 10/16A 250V 2P+Z</t>
  </si>
  <si>
    <t>zás.polozap./zapuštěné 10/16A 250V 2P+Z</t>
  </si>
  <si>
    <t>zás.zapust., prost.vlhké 10/16A 250V 2P+Z</t>
  </si>
  <si>
    <t>C801-3 - Stavební práce - výseky, kapsy, rýhy</t>
  </si>
  <si>
    <t>vybour.otv.bet.zdi do R=60mm tl.do 450mm</t>
  </si>
  <si>
    <t>Výchozí revize elektro</t>
  </si>
  <si>
    <t>Celk.prohl.el.zar.a vyhot.rev.zpr.do 500.tis.mont.</t>
  </si>
  <si>
    <t>Materiály</t>
  </si>
  <si>
    <t>trubka KF09040</t>
  </si>
  <si>
    <t>trubka KF09063</t>
  </si>
  <si>
    <t>trubka KF09075</t>
  </si>
  <si>
    <t>trubka KF 09110</t>
  </si>
  <si>
    <t>lišta el.instalační LHD 20/20</t>
  </si>
  <si>
    <t>lišta el.instalační LHD 40/20</t>
  </si>
  <si>
    <t>lišta el.instalační 40/40</t>
  </si>
  <si>
    <t>lišta el.instalační 60/40</t>
  </si>
  <si>
    <t>krabice odbočná do ziva KU 68 - 1903</t>
  </si>
  <si>
    <t>krabice KR 97</t>
  </si>
  <si>
    <t>krabice KO 125</t>
  </si>
  <si>
    <t>krabice přstrojová do zdiva KU 68 - 1901</t>
  </si>
  <si>
    <t>krabice ACIDUR 6455-11P</t>
  </si>
  <si>
    <t>svorka lustrová 3x1,5mm2</t>
  </si>
  <si>
    <t>kabel.žlab MARS 125/100</t>
  </si>
  <si>
    <t>kabel.žlab MARS 250/100</t>
  </si>
  <si>
    <t>víko MARS 125</t>
  </si>
  <si>
    <t>víko MARS 250</t>
  </si>
  <si>
    <t>sporáková přípojka 400V, 16A zápustěná, vč.krytu, rámečku a sign.</t>
  </si>
  <si>
    <t>spínač velkoplošný řaz.1S vč. kryu, rámečku a sign.</t>
  </si>
  <si>
    <t>dvojzásuvka velkoplošná</t>
  </si>
  <si>
    <t>zásuvka velkoplošná vč. rámečku</t>
  </si>
  <si>
    <t>zásuvka zapuštěná velkoplošná, IP44</t>
  </si>
  <si>
    <t>spínač velkoplošný řaz.1 vč. krytu a rámečku</t>
  </si>
  <si>
    <t>spínač velkoplošný řaz.5 vč.krytu a rámečku</t>
  </si>
  <si>
    <t>spínač velkoplošný řaz. 5B vč. krytu a rámečku</t>
  </si>
  <si>
    <t>spínač velkoplošný řaz.6 vč.krytu a rámečku</t>
  </si>
  <si>
    <t>spínač velkoplošný řaz.7 vč.kryu a rámečku</t>
  </si>
  <si>
    <t>hl. ochr. Svorkovnice</t>
  </si>
  <si>
    <t>1-YY 1x 95mm2 č</t>
  </si>
  <si>
    <t>1-YY 1x 95mm2 z/žl.</t>
  </si>
  <si>
    <t>1-YY 1x 150mm2 č</t>
  </si>
  <si>
    <t>1-YY 1x 150mm2 z/žl.</t>
  </si>
  <si>
    <t>CYY  4mm2 zelenožlutý</t>
  </si>
  <si>
    <t>CY  6mm2 zelenožlutý</t>
  </si>
  <si>
    <t>CYY 25mm2 zelenožlutý</t>
  </si>
  <si>
    <t>CYY 10mm2 zelenožlutý</t>
  </si>
  <si>
    <t>CYKY 2Ax1.5mm2</t>
  </si>
  <si>
    <t>CYKY 3Ax1.5mm2</t>
  </si>
  <si>
    <t>CYKY 3Cx1.5mm2</t>
  </si>
  <si>
    <t>CYKY 3Cx2.5mm2</t>
  </si>
  <si>
    <t>CYKY 4Bx10mm2</t>
  </si>
  <si>
    <t>CYKY 5Cx1.5mm2</t>
  </si>
  <si>
    <t>CYKY 5Cx2.5mm2</t>
  </si>
  <si>
    <t>CYKY 5Cx6mm2</t>
  </si>
  <si>
    <t>CYKY 5Cx35mm2</t>
  </si>
  <si>
    <t>pojistková vložka PNA, 400A</t>
  </si>
  <si>
    <t>čas.relé SMR-T</t>
  </si>
  <si>
    <t>označovací štítek na kabel</t>
  </si>
  <si>
    <t>21061</t>
  </si>
  <si>
    <t>21062</t>
  </si>
  <si>
    <t>21063</t>
  </si>
  <si>
    <t>21064</t>
  </si>
  <si>
    <t>21065</t>
  </si>
  <si>
    <t>21066</t>
  </si>
  <si>
    <t>21067</t>
  </si>
  <si>
    <t>21068</t>
  </si>
  <si>
    <t>21069</t>
  </si>
  <si>
    <t>21070</t>
  </si>
  <si>
    <t>21071</t>
  </si>
  <si>
    <t>21072</t>
  </si>
  <si>
    <t>21073</t>
  </si>
  <si>
    <t>21074</t>
  </si>
  <si>
    <t>21075</t>
  </si>
  <si>
    <t>21076</t>
  </si>
  <si>
    <t>21077</t>
  </si>
  <si>
    <t>21078</t>
  </si>
  <si>
    <t>21079</t>
  </si>
  <si>
    <t>21080</t>
  </si>
  <si>
    <t>21081</t>
  </si>
  <si>
    <t>21082</t>
  </si>
  <si>
    <t>21083</t>
  </si>
  <si>
    <t>21084</t>
  </si>
  <si>
    <t>21085</t>
  </si>
  <si>
    <t>21086</t>
  </si>
  <si>
    <t>21087</t>
  </si>
  <si>
    <t>21088</t>
  </si>
  <si>
    <t>21089</t>
  </si>
  <si>
    <t>21090</t>
  </si>
  <si>
    <t>21091</t>
  </si>
  <si>
    <t>21092</t>
  </si>
  <si>
    <t>21093</t>
  </si>
  <si>
    <t>21094</t>
  </si>
  <si>
    <t>21095</t>
  </si>
  <si>
    <t>21096</t>
  </si>
  <si>
    <t>21097</t>
  </si>
  <si>
    <t>21098</t>
  </si>
  <si>
    <t>21099</t>
  </si>
  <si>
    <t>21100</t>
  </si>
  <si>
    <t>21101</t>
  </si>
  <si>
    <t>21102</t>
  </si>
  <si>
    <t>21103</t>
  </si>
  <si>
    <t>21104</t>
  </si>
  <si>
    <t>21105</t>
  </si>
  <si>
    <t>21106</t>
  </si>
  <si>
    <t>21107</t>
  </si>
  <si>
    <t>21108</t>
  </si>
  <si>
    <t>21109</t>
  </si>
  <si>
    <t>Dodávky zařízení (specifikace)</t>
  </si>
  <si>
    <t>Rozvaděč 01</t>
  </si>
  <si>
    <t>21110</t>
  </si>
  <si>
    <t>21111</t>
  </si>
  <si>
    <t>Rozvaděč 02</t>
  </si>
  <si>
    <t>21112</t>
  </si>
  <si>
    <t>21113</t>
  </si>
  <si>
    <t>Dokumentace skutečného provedení (SP) NN</t>
  </si>
  <si>
    <t>Realizační dokumentace (RD) NN, vč.zajištění ověření stávajících rozvodů NN</t>
  </si>
  <si>
    <t>Slaboproudá zařízení - Smartboard základní parametry
rozměr 196,9 × 131,2 × 11,1cm
Rozměr aktivní plochy 188 × 117,5cm
úhlopříčka 87 "(221cm)
stranový poměr 16:10
technologie snímání kamerové snímání DViT
multitouch 2 dotyky
ovládání prst nebo pasivní pero
povrch odolný, matný, magnetický
Popisovače na vodní bázi ano, ale nejsou nutné
připojení VGA + USB (10m)
operační systémy Windows XP (SP3), Vista, Windows 7, 8.1, Linux, Mac
rozlišení XGA (1024 × 768) / WXGA (1280 × 800) / WXGA (1280 × 800)
stranový poměr 4: 3 / 16:10 / 16:10 (native) podpora ostatních formátů
technologie DLP 
jas 3000/3000/3300 ANSI lm
kontrast 2900: 1/2900: 1/2000: 1
životnost výbojky 4000 h (ECO) a 3000 h (STD) (UF70 / w) 3000 h (ECO) a 2000 h (STD) (UX80)
Záruka na výbojku 1 rok / 1000 hodin
propojitelnost VGA, HDMI, RJ-45 (LAN), RS-232
reproduktor vestavěný 9W (UF70 / w) a 10W (UX80)
Další konektivita audio in / out (3,5mm stereo jack) RCA stereo, VGA výstup</t>
  </si>
  <si>
    <t>Montáž autonomního hlásiče požáru s akustickou signalizací</t>
  </si>
  <si>
    <t>Zařízení autonomní detekce a signalizace - montáž + dodávka</t>
  </si>
  <si>
    <t>Vložení baterie, nastavení, oživení přezkoušení autonomního hlásiče</t>
  </si>
  <si>
    <t>Autonomní optickokouřový hlásič napájený z 9 V baterie s 85 decibelovou sirénou</t>
  </si>
  <si>
    <t>22005</t>
  </si>
  <si>
    <t>22004</t>
  </si>
  <si>
    <t>Baterie 9V</t>
  </si>
  <si>
    <t>22006</t>
  </si>
  <si>
    <t>Rozvod společné televizní antény - montáž + dodávka</t>
  </si>
  <si>
    <t>Montáž koaxiálního kabelu do trubky, lišty</t>
  </si>
  <si>
    <t>Plombovaní rozvodu TV signálů</t>
  </si>
  <si>
    <t>Montáž koax. kab. do konektoru</t>
  </si>
  <si>
    <t>Montáž koax.kab. do spojů</t>
  </si>
  <si>
    <t>Ukončení kabelů koaxiálních do průměru 10 mm</t>
  </si>
  <si>
    <t>Montáž rozbočovače na body</t>
  </si>
  <si>
    <t>Závěrečné měření na účastnické zásuvce 1 kanál</t>
  </si>
  <si>
    <t>Závěrečné měření na účastnické zásuvce všechny kanály</t>
  </si>
  <si>
    <t>Montáž rozvodnice STA na zeď</t>
  </si>
  <si>
    <t>Montáž TV zesilovače</t>
  </si>
  <si>
    <t>Montáž modulu stavebnicového systému STA + nastavení</t>
  </si>
  <si>
    <t>Pomocné montážní práce</t>
  </si>
  <si>
    <t>hod</t>
  </si>
  <si>
    <t>Nezměřitelné pracovní výkony</t>
  </si>
  <si>
    <t>Montáž účast.zásuvky</t>
  </si>
  <si>
    <t>Rám pro zdroj a 8 modulů ( rozměr500x240x20mm)</t>
  </si>
  <si>
    <t>Širokopásmový zesilovač, 1 vstup 45-862/790 MHz, 118 dBµV</t>
  </si>
  <si>
    <t>Koax.kabel H125 Cu PE</t>
  </si>
  <si>
    <t>Konektor F</t>
  </si>
  <si>
    <t>Odbočovač_1 odboč. 6.5 dB</t>
  </si>
  <si>
    <t>Rozbočovač 1/2, 3.9 dB</t>
  </si>
  <si>
    <t>Rozbočovač 1/4, 7,9 dB</t>
  </si>
  <si>
    <t>Přístroj zásuvky anténní televizní a rozhlasové - koncové  (design shodný dle NN)</t>
  </si>
  <si>
    <t>22007</t>
  </si>
  <si>
    <t>22008</t>
  </si>
  <si>
    <t>22009</t>
  </si>
  <si>
    <t>22010</t>
  </si>
  <si>
    <t>22011</t>
  </si>
  <si>
    <t>22012</t>
  </si>
  <si>
    <t>22013</t>
  </si>
  <si>
    <t>22014</t>
  </si>
  <si>
    <t>22015</t>
  </si>
  <si>
    <t>22016</t>
  </si>
  <si>
    <t>22017</t>
  </si>
  <si>
    <t>22018</t>
  </si>
  <si>
    <t>22019</t>
  </si>
  <si>
    <t>22020</t>
  </si>
  <si>
    <t>22021</t>
  </si>
  <si>
    <t>22022</t>
  </si>
  <si>
    <t>22023</t>
  </si>
  <si>
    <t>22024</t>
  </si>
  <si>
    <t>22025</t>
  </si>
  <si>
    <t>22026</t>
  </si>
  <si>
    <t>22027</t>
  </si>
  <si>
    <t>22028</t>
  </si>
  <si>
    <t>22029</t>
  </si>
  <si>
    <t xml:space="preserve"> Kryt zásuvky anténní, s vylamovacím otvorem(design shodný dle NN) </t>
  </si>
  <si>
    <t>Rozvod místního rozhlasu - montáž + dodávka</t>
  </si>
  <si>
    <t>CYKY (nebo pod.) 750V 4 x 1.5 uložený pod omítkou</t>
  </si>
  <si>
    <t>Ukončení CYKY (nebo pod.)  3 x 1.5 nebo 2.5 mm2</t>
  </si>
  <si>
    <t>Svorkovnice se šrouby bakelitová 10 dílná (montáž vč. dodávky)</t>
  </si>
  <si>
    <t>Svorkovnice do krabic svorka 4 pólová (montáž vč. dodávky)</t>
  </si>
  <si>
    <t>Číslování svorek v rozvaděči (montáž vč. dodávky)</t>
  </si>
  <si>
    <t>Číslování rozvodné skříně, krabice (montáž vč. dodávky)</t>
  </si>
  <si>
    <t>Zakomponování nestandardního prvku do rozvaděče</t>
  </si>
  <si>
    <t>Závěrečné práce ve skříni RACK</t>
  </si>
  <si>
    <t>Montáž systémového zesilovače nebo předzesilovače</t>
  </si>
  <si>
    <t>Montáž koncového zesilovače</t>
  </si>
  <si>
    <t>Montáž modulačního zdroje</t>
  </si>
  <si>
    <t>Měření rozhlasového zařízení do 240 W</t>
  </si>
  <si>
    <t>Zkoušení reproduktorů při 1 prog.ústř.</t>
  </si>
  <si>
    <t>Montáž kompletního reproduktoru do 10W nástěnný/stropní</t>
  </si>
  <si>
    <t>Montáž kompletního reproduktoru do 30W závěsný</t>
  </si>
  <si>
    <t>Montáž tlakové reproduktorové soupravy do 50W</t>
  </si>
  <si>
    <t>Zaškolení obsluhy</t>
  </si>
  <si>
    <t>Výchozí revize</t>
  </si>
  <si>
    <t>Instalace kabelu HDMI do trubky, žlabu</t>
  </si>
  <si>
    <t>Montáž zásuvky HDMI (typiské či atypické)</t>
  </si>
  <si>
    <t>Ukončení kabelu HDMI konektorem</t>
  </si>
  <si>
    <t>Přezkoušení a měření HDMI spoje</t>
  </si>
  <si>
    <t>Instalace kabelu koaxiálního do trubky, žlabu</t>
  </si>
  <si>
    <t>Montáž zásuvky JACK 3,5 stereo (typiské či atypické, viz. tech.zpráva)</t>
  </si>
  <si>
    <t>Ukončení kabelu JACK 3,5 stereo konektorem</t>
  </si>
  <si>
    <t>Přezkoušení a měření JACK 3,5 stereo spoje</t>
  </si>
  <si>
    <t>CYKY 4BX1,5</t>
  </si>
  <si>
    <t>Systémová kabeláž</t>
  </si>
  <si>
    <t>Systémové konektory</t>
  </si>
  <si>
    <t>Pomocný instalační materiál</t>
  </si>
  <si>
    <t>Ostatní drobný instlalační materiál</t>
  </si>
  <si>
    <t>Další drobné kabeláže</t>
  </si>
  <si>
    <t xml:space="preserve">Digitální DSP audio matice 12x6 pro zónové ozvučení </t>
  </si>
  <si>
    <t>Digitální výkonový zesilovač 4x240W @ 100V / 4 Ohm</t>
  </si>
  <si>
    <t>Rozšíření vstupních a výstupních řídicích portů, 8x Control IN</t>
  </si>
  <si>
    <t>Multimediální přehrávač DVD/CD/SD/USB s podporou MP3/WMA + tuner FM/DAB s podporou RDS</t>
  </si>
  <si>
    <t>EN54-24 certifikovaný reproduktor stropní 6W @ 100V, výkonové odbočky až do 0,8W,</t>
  </si>
  <si>
    <t>Reproduktor stropní 6W @ 100V, kovový, bílý, 180mm</t>
  </si>
  <si>
    <t>2pásmový tlakový reproduktor 62W @ 100V</t>
  </si>
  <si>
    <t>2pásmový závěsný reproduktor 5,25"+1", výkon  16W @ 100V, bílý</t>
  </si>
  <si>
    <t>Kabel HDMI verze 1.4</t>
  </si>
  <si>
    <t>Zásuvka HDMI, typ A, verze 1.4 - design dle zásuvek rozvodu NN</t>
  </si>
  <si>
    <t>Zásuvka JACK 3,5 stereo - design dle zásuvek rozvodu NN</t>
  </si>
  <si>
    <t>Koaxiální kabel</t>
  </si>
  <si>
    <t>kpl</t>
  </si>
  <si>
    <t>22030</t>
  </si>
  <si>
    <t>22031</t>
  </si>
  <si>
    <t>22032</t>
  </si>
  <si>
    <t>22033</t>
  </si>
  <si>
    <t>22034</t>
  </si>
  <si>
    <t>22035</t>
  </si>
  <si>
    <t>22036</t>
  </si>
  <si>
    <t>22037</t>
  </si>
  <si>
    <t>22038</t>
  </si>
  <si>
    <t>22039</t>
  </si>
  <si>
    <t>22040</t>
  </si>
  <si>
    <t>22041</t>
  </si>
  <si>
    <t>22042</t>
  </si>
  <si>
    <t>22043</t>
  </si>
  <si>
    <t>22044</t>
  </si>
  <si>
    <t>22045</t>
  </si>
  <si>
    <t>22046</t>
  </si>
  <si>
    <t>22047</t>
  </si>
  <si>
    <t>22048</t>
  </si>
  <si>
    <t>22049</t>
  </si>
  <si>
    <t>22050</t>
  </si>
  <si>
    <t>22051</t>
  </si>
  <si>
    <t>22052</t>
  </si>
  <si>
    <t>22053</t>
  </si>
  <si>
    <t>22054</t>
  </si>
  <si>
    <t>22055</t>
  </si>
  <si>
    <t>22056</t>
  </si>
  <si>
    <t>22057</t>
  </si>
  <si>
    <t>22058</t>
  </si>
  <si>
    <t>22059</t>
  </si>
  <si>
    <t>22060</t>
  </si>
  <si>
    <t>22061</t>
  </si>
  <si>
    <t>22062</t>
  </si>
  <si>
    <t>22063</t>
  </si>
  <si>
    <t>22064</t>
  </si>
  <si>
    <t>22065</t>
  </si>
  <si>
    <t>22066</t>
  </si>
  <si>
    <t>22067</t>
  </si>
  <si>
    <t>22068</t>
  </si>
  <si>
    <t>22069</t>
  </si>
  <si>
    <t>22070</t>
  </si>
  <si>
    <t>22071</t>
  </si>
  <si>
    <t>22072</t>
  </si>
  <si>
    <t>22073</t>
  </si>
  <si>
    <t>22074</t>
  </si>
  <si>
    <t>22075</t>
  </si>
  <si>
    <t>Rozvod univ.kabelové sítě - montáž + dodávka</t>
  </si>
  <si>
    <t>Montáž 19" pomocného panelu do 4U</t>
  </si>
  <si>
    <t>Uložení kabelu 5.-6.kat. nestín. do trubky, žlabu, na rošt</t>
  </si>
  <si>
    <t>Ukončení - forma na kabelu 5.-6.kat. nestín.</t>
  </si>
  <si>
    <t>Měření 1 segmentu kabelu 5.-6.kat. nestín.</t>
  </si>
  <si>
    <t>Sestavení a montáž zásuvky do 2 modulů RJ 45</t>
  </si>
  <si>
    <t>Montáž modulu zásuvky RJ 45 - nestín.</t>
  </si>
  <si>
    <t>Údaj do měř. protokolu pro 1 segment sítě 5.-6. kat. nestín.</t>
  </si>
  <si>
    <t>Kompletace a vyhotovení měřícího protokolu</t>
  </si>
  <si>
    <t>Montáž 19" police pro nestandardní komponenty</t>
  </si>
  <si>
    <t>Montáž kompletního panelu přívodu NN</t>
  </si>
  <si>
    <t>Svorka uzemňovací (mont. vč. materiálu)</t>
  </si>
  <si>
    <t>Změření zemního odporu</t>
  </si>
  <si>
    <t>CY 4 H</t>
  </si>
  <si>
    <t>Uzem.rozvaděče (mont. vč. materiálu)</t>
  </si>
  <si>
    <t>Vodič v trubkovodu CY 4</t>
  </si>
  <si>
    <t>Montáž 19" panelu do 24 portů RJ 45 - nestín.</t>
  </si>
  <si>
    <t>Montáž nástěnného 19" skříně (RACKu) nad 15U</t>
  </si>
  <si>
    <t>Kabel UTP, kat.5E, PVC plášť šedý, 4 páry, krabice 305m</t>
  </si>
  <si>
    <t>Keystone modul 1xRJ45 UTP Cat 5E, bílý</t>
  </si>
  <si>
    <t>Nosná maska pro 2 Keystone moduly, černá</t>
  </si>
  <si>
    <t>Kryt komunikační zásuvky, design dle zásuvek rozvodu NN</t>
  </si>
  <si>
    <t>Instalační rámeček, design dle zásuvek rozvodu NN</t>
  </si>
  <si>
    <t>Patch panel 2U, 48xRJ45, UTP kat.5E, 568B</t>
  </si>
  <si>
    <t>19" jumper ring panel 2U, 5 úchytů hlubokých 64 mm, šedý</t>
  </si>
  <si>
    <t>Propojovací kabel UTP kat.5E, 1 metr, barva šedá</t>
  </si>
  <si>
    <t>POL 400 (hloubka 400mm, výška 2U )</t>
  </si>
  <si>
    <t>PAN EL (6xzás., dvoj. jistič, šňůra  s přepěťovou ochranou)</t>
  </si>
  <si>
    <t>Konektor RJ45 na kabel UTP 5e kat.</t>
  </si>
  <si>
    <t>RACK 19" nástěnný 18U, kovový, skleněná čelní strana</t>
  </si>
  <si>
    <t>Wifi přístupový bod - 
Technologie:
2,4 GHz: 3×3
5 GHz: 2×2
Maximální výkon TX:
2,4 GHz: 24 dBm
5 GHz: 22 dBm</t>
  </si>
  <si>
    <t>Koordinace podlahových krabic (podl.krabice dodávkou NN)</t>
  </si>
  <si>
    <t>Projektová dokumentace</t>
  </si>
  <si>
    <t>Stavební práce - výseky, kapsy, rýhy</t>
  </si>
  <si>
    <t>Realizační dokumentace (RD) SLP, vč.zajištění ověření stávajících rozvodů SLP</t>
  </si>
  <si>
    <t>Dokumentace skutečného provedení (SP) SLP</t>
  </si>
  <si>
    <t>spínač žaluziový vč.kryu a rámečku</t>
  </si>
  <si>
    <t>krabice podlahová vč. Příslušenství 10modulů, konektivita VGA, HDMI, RJ-45 (LAN), RS-232, 230V</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</si>
</sst>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56">
    <font>
      <sz val="10"/>
      <name val="Arial CE"/>
      <family val="2"/>
    </font>
    <font>
      <sz val="10"/>
      <name val="Arial"/>
      <family val="0"/>
    </font>
    <font>
      <b/>
      <sz val="14"/>
      <name val="Arial CE"/>
      <family val="2"/>
    </font>
    <font>
      <sz val="9"/>
      <name val="Arial CE"/>
      <family val="2"/>
    </font>
    <font>
      <b/>
      <sz val="9"/>
      <name val="Arial CE"/>
      <family val="2"/>
    </font>
    <font>
      <sz val="12"/>
      <name val="Arial CE"/>
      <family val="2"/>
    </font>
    <font>
      <b/>
      <sz val="12"/>
      <name val="Arial CE"/>
      <family val="2"/>
    </font>
    <font>
      <b/>
      <sz val="10"/>
      <name val="Arial CE"/>
      <family val="2"/>
    </font>
    <font>
      <b/>
      <u val="single"/>
      <sz val="12"/>
      <name val="Arial CE"/>
      <family val="2"/>
    </font>
    <font>
      <b/>
      <u val="single"/>
      <sz val="10"/>
      <name val="Arial CE"/>
      <family val="2"/>
    </font>
    <font>
      <u val="single"/>
      <sz val="10"/>
      <name val="Arial CE"/>
      <family val="2"/>
    </font>
    <font>
      <sz val="10"/>
      <color indexed="9"/>
      <name val="Arial CE"/>
      <family val="2"/>
    </font>
    <font>
      <sz val="8"/>
      <name val="Arial CE"/>
      <family val="2"/>
    </font>
    <font>
      <sz val="8"/>
      <color indexed="12"/>
      <name val="Arial CE"/>
      <family val="2"/>
    </font>
    <font>
      <sz val="10"/>
      <color indexed="10"/>
      <name val="Arial CE"/>
      <family val="2"/>
    </font>
    <font>
      <b/>
      <i/>
      <sz val="10"/>
      <name val="Arial CE"/>
      <family val="2"/>
    </font>
    <font>
      <i/>
      <sz val="8"/>
      <name val="Arial CE"/>
      <family val="2"/>
    </font>
    <font>
      <i/>
      <sz val="9"/>
      <name val="Arial CE"/>
      <family val="2"/>
    </font>
    <font>
      <b/>
      <i/>
      <sz val="9"/>
      <name val="Arial CE"/>
      <family val="2"/>
    </font>
    <font>
      <b/>
      <sz val="8"/>
      <name val="Arial CE"/>
      <family val="0"/>
    </font>
    <font>
      <sz val="11"/>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8"/>
      <color indexed="10"/>
      <name val="Arial CE"/>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8"/>
      <color rgb="FFFF0000"/>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hair">
        <color indexed="8"/>
      </top>
      <bottom>
        <color indexed="63"/>
      </bottom>
    </border>
    <border>
      <left>
        <color indexed="63"/>
      </left>
      <right style="medium">
        <color indexed="8"/>
      </right>
      <top style="medium">
        <color indexed="8"/>
      </top>
      <bottom style="medium">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double">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40"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22" borderId="6" applyNumberFormat="0" applyFont="0" applyAlignment="0" applyProtection="0"/>
    <xf numFmtId="9" fontId="1" fillId="0" borderId="0" applyFill="0" applyBorder="0" applyAlignment="0" applyProtection="0"/>
    <xf numFmtId="0" fontId="46" fillId="0" borderId="7" applyNumberFormat="0" applyFill="0" applyAlignment="0" applyProtection="0"/>
    <xf numFmtId="0" fontId="47"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186">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Font="1" applyAlignment="1">
      <alignment/>
    </xf>
    <xf numFmtId="0" fontId="5" fillId="0" borderId="0" xfId="0"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xf>
    <xf numFmtId="0" fontId="7" fillId="0" borderId="0" xfId="0" applyFont="1" applyAlignment="1">
      <alignment/>
    </xf>
    <xf numFmtId="0" fontId="7" fillId="0" borderId="0" xfId="0" applyFont="1" applyAlignment="1">
      <alignment horizontal="right"/>
    </xf>
    <xf numFmtId="0" fontId="0" fillId="0" borderId="0" xfId="0" applyAlignment="1">
      <alignment horizontal="left"/>
    </xf>
    <xf numFmtId="0" fontId="0" fillId="0" borderId="0" xfId="0" applyFont="1" applyAlignment="1">
      <alignment horizontal="right"/>
    </xf>
    <xf numFmtId="0" fontId="4" fillId="33" borderId="10" xfId="0" applyFont="1" applyFill="1" applyBorder="1" applyAlignment="1">
      <alignment wrapText="1"/>
    </xf>
    <xf numFmtId="0" fontId="4" fillId="33" borderId="11" xfId="0" applyFont="1" applyFill="1" applyBorder="1" applyAlignment="1">
      <alignment wrapText="1"/>
    </xf>
    <xf numFmtId="0" fontId="4" fillId="33" borderId="12" xfId="0" applyFont="1" applyFill="1" applyBorder="1" applyAlignment="1">
      <alignment wrapText="1"/>
    </xf>
    <xf numFmtId="0" fontId="4" fillId="33" borderId="10" xfId="0" applyFont="1" applyFill="1" applyBorder="1" applyAlignment="1">
      <alignment horizontal="right" wrapText="1"/>
    </xf>
    <xf numFmtId="0" fontId="0" fillId="33" borderId="11" xfId="0" applyFill="1" applyBorder="1" applyAlignment="1">
      <alignment/>
    </xf>
    <xf numFmtId="0" fontId="4" fillId="33" borderId="11" xfId="0" applyFont="1" applyFill="1" applyBorder="1" applyAlignment="1">
      <alignment horizontal="right" wrapText="1"/>
    </xf>
    <xf numFmtId="0" fontId="4" fillId="33" borderId="12" xfId="0" applyFont="1" applyFill="1" applyBorder="1" applyAlignment="1">
      <alignment horizontal="right" vertical="center"/>
    </xf>
    <xf numFmtId="0" fontId="4" fillId="34" borderId="0" xfId="0" applyFont="1" applyFill="1" applyBorder="1" applyAlignment="1">
      <alignment horizontal="right" wrapText="1"/>
    </xf>
    <xf numFmtId="0" fontId="0" fillId="0" borderId="13" xfId="0" applyFont="1" applyBorder="1" applyAlignment="1">
      <alignment vertical="center"/>
    </xf>
    <xf numFmtId="0" fontId="0" fillId="0" borderId="0" xfId="0" applyBorder="1" applyAlignment="1">
      <alignment vertical="center"/>
    </xf>
    <xf numFmtId="1" fontId="0" fillId="0" borderId="0" xfId="0" applyNumberFormat="1" applyBorder="1" applyAlignment="1">
      <alignment horizontal="right" vertical="center"/>
    </xf>
    <xf numFmtId="0" fontId="0" fillId="0" borderId="14" xfId="0" applyFont="1" applyBorder="1" applyAlignment="1">
      <alignment vertical="center"/>
    </xf>
    <xf numFmtId="4" fontId="0" fillId="0" borderId="15" xfId="0" applyNumberFormat="1" applyBorder="1" applyAlignment="1">
      <alignment horizontal="right" vertical="center"/>
    </xf>
    <xf numFmtId="4" fontId="0" fillId="0" borderId="16" xfId="0" applyNumberFormat="1" applyBorder="1" applyAlignment="1">
      <alignment horizontal="right" vertical="center"/>
    </xf>
    <xf numFmtId="4" fontId="0" fillId="34" borderId="0" xfId="0" applyNumberFormat="1" applyFont="1" applyFill="1" applyBorder="1" applyAlignment="1">
      <alignment vertical="center"/>
    </xf>
    <xf numFmtId="4" fontId="0" fillId="0" borderId="13" xfId="0" applyNumberFormat="1" applyBorder="1" applyAlignment="1">
      <alignment horizontal="right" vertical="center"/>
    </xf>
    <xf numFmtId="4" fontId="0" fillId="0" borderId="0" xfId="0" applyNumberFormat="1" applyBorder="1" applyAlignment="1">
      <alignment horizontal="right" vertical="center"/>
    </xf>
    <xf numFmtId="4" fontId="0" fillId="34" borderId="0" xfId="0" applyNumberFormat="1" applyFill="1" applyBorder="1" applyAlignment="1">
      <alignment vertical="center"/>
    </xf>
    <xf numFmtId="4" fontId="0" fillId="0" borderId="17" xfId="0" applyNumberFormat="1" applyBorder="1" applyAlignment="1">
      <alignment horizontal="right" vertical="center"/>
    </xf>
    <xf numFmtId="4" fontId="0" fillId="0" borderId="18" xfId="0" applyNumberFormat="1" applyBorder="1" applyAlignment="1">
      <alignment horizontal="right" vertical="center"/>
    </xf>
    <xf numFmtId="0" fontId="6" fillId="35" borderId="10" xfId="0" applyFont="1" applyFill="1" applyBorder="1" applyAlignment="1">
      <alignment vertical="center"/>
    </xf>
    <xf numFmtId="0" fontId="7" fillId="35" borderId="11" xfId="0" applyFont="1" applyFill="1" applyBorder="1" applyAlignment="1">
      <alignment vertical="center"/>
    </xf>
    <xf numFmtId="0" fontId="0" fillId="35" borderId="11" xfId="0" applyFill="1" applyBorder="1" applyAlignment="1">
      <alignment vertical="center"/>
    </xf>
    <xf numFmtId="4" fontId="6" fillId="35" borderId="19" xfId="0" applyNumberFormat="1" applyFont="1" applyFill="1" applyBorder="1" applyAlignment="1">
      <alignment horizontal="right" vertical="center"/>
    </xf>
    <xf numFmtId="4" fontId="6" fillId="35" borderId="20" xfId="0" applyNumberFormat="1" applyFont="1" applyFill="1" applyBorder="1" applyAlignment="1">
      <alignment horizontal="right" vertical="center"/>
    </xf>
    <xf numFmtId="4" fontId="7" fillId="34" borderId="0" xfId="0" applyNumberFormat="1" applyFont="1" applyFill="1" applyBorder="1" applyAlignment="1">
      <alignment vertical="center"/>
    </xf>
    <xf numFmtId="0" fontId="2" fillId="0" borderId="0" xfId="0" applyFont="1" applyAlignment="1">
      <alignment horizontal="center"/>
    </xf>
    <xf numFmtId="4" fontId="0" fillId="0" borderId="0" xfId="0" applyNumberFormat="1" applyAlignment="1">
      <alignment/>
    </xf>
    <xf numFmtId="0" fontId="4" fillId="33" borderId="10"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wrapText="1"/>
    </xf>
    <xf numFmtId="0" fontId="7" fillId="33" borderId="21" xfId="0" applyFont="1" applyFill="1" applyBorder="1" applyAlignment="1">
      <alignment horizontal="center" vertical="center" wrapText="1"/>
    </xf>
    <xf numFmtId="0" fontId="7" fillId="33" borderId="12" xfId="0" applyFont="1" applyFill="1" applyBorder="1" applyAlignment="1">
      <alignment horizontal="center" vertical="center" wrapText="1"/>
    </xf>
    <xf numFmtId="49" fontId="3" fillId="0" borderId="15" xfId="0" applyNumberFormat="1" applyFont="1" applyBorder="1" applyAlignment="1">
      <alignment horizontal="left"/>
    </xf>
    <xf numFmtId="0" fontId="3" fillId="0" borderId="16" xfId="0" applyFont="1" applyBorder="1" applyAlignment="1">
      <alignment horizontal="left"/>
    </xf>
    <xf numFmtId="0" fontId="3" fillId="0" borderId="16" xfId="0" applyFont="1" applyBorder="1" applyAlignment="1">
      <alignment/>
    </xf>
    <xf numFmtId="164" fontId="3" fillId="0" borderId="22" xfId="0" applyNumberFormat="1" applyFont="1" applyBorder="1" applyAlignment="1">
      <alignment/>
    </xf>
    <xf numFmtId="3" fontId="4" fillId="0" borderId="23" xfId="0" applyNumberFormat="1" applyFont="1" applyBorder="1" applyAlignment="1">
      <alignment horizontal="right"/>
    </xf>
    <xf numFmtId="3" fontId="3" fillId="0" borderId="22" xfId="0" applyNumberFormat="1" applyFont="1" applyBorder="1" applyAlignment="1">
      <alignment horizontal="right"/>
    </xf>
    <xf numFmtId="3" fontId="3" fillId="0" borderId="23" xfId="0" applyNumberFormat="1" applyFont="1" applyBorder="1" applyAlignment="1">
      <alignment horizontal="right"/>
    </xf>
    <xf numFmtId="165" fontId="0" fillId="0" borderId="24" xfId="0" applyNumberFormat="1" applyBorder="1" applyAlignment="1">
      <alignment/>
    </xf>
    <xf numFmtId="0" fontId="4" fillId="35" borderId="10" xfId="0" applyFont="1" applyFill="1" applyBorder="1" applyAlignment="1">
      <alignment vertical="center"/>
    </xf>
    <xf numFmtId="49" fontId="4" fillId="35" borderId="11" xfId="0" applyNumberFormat="1" applyFont="1" applyFill="1" applyBorder="1" applyAlignment="1">
      <alignment horizontal="left" vertical="center"/>
    </xf>
    <xf numFmtId="0" fontId="4" fillId="35" borderId="11" xfId="0" applyFont="1" applyFill="1" applyBorder="1" applyAlignment="1">
      <alignment vertical="center"/>
    </xf>
    <xf numFmtId="164" fontId="3" fillId="35" borderId="12" xfId="0" applyNumberFormat="1" applyFont="1" applyFill="1" applyBorder="1" applyAlignment="1">
      <alignment/>
    </xf>
    <xf numFmtId="3" fontId="4" fillId="35" borderId="21" xfId="0" applyNumberFormat="1" applyFont="1" applyFill="1" applyBorder="1" applyAlignment="1">
      <alignment horizontal="right" vertical="center"/>
    </xf>
    <xf numFmtId="165" fontId="4" fillId="35" borderId="21" xfId="0" applyNumberFormat="1" applyFont="1" applyFill="1" applyBorder="1" applyAlignment="1">
      <alignment horizontal="right" vertical="center"/>
    </xf>
    <xf numFmtId="0" fontId="0" fillId="0" borderId="0" xfId="0" applyAlignment="1">
      <alignment horizontal="left" vertical="top" wrapText="1"/>
    </xf>
    <xf numFmtId="0" fontId="4" fillId="33" borderId="21" xfId="0" applyFont="1" applyFill="1" applyBorder="1" applyAlignment="1">
      <alignment vertical="center" wrapText="1"/>
    </xf>
    <xf numFmtId="0" fontId="7" fillId="33" borderId="10" xfId="0" applyFont="1" applyFill="1" applyBorder="1" applyAlignment="1">
      <alignment vertical="center"/>
    </xf>
    <xf numFmtId="49" fontId="3" fillId="0" borderId="23" xfId="0" applyNumberFormat="1" applyFont="1" applyBorder="1" applyAlignment="1">
      <alignment horizontal="left"/>
    </xf>
    <xf numFmtId="0" fontId="3" fillId="0" borderId="15" xfId="0" applyFont="1" applyBorder="1" applyAlignment="1">
      <alignment horizontal="left"/>
    </xf>
    <xf numFmtId="3" fontId="3" fillId="0" borderId="14" xfId="0" applyNumberFormat="1" applyFont="1" applyBorder="1" applyAlignment="1">
      <alignment horizontal="right"/>
    </xf>
    <xf numFmtId="49" fontId="3" fillId="0" borderId="24" xfId="0" applyNumberFormat="1" applyFont="1" applyBorder="1" applyAlignment="1">
      <alignment horizontal="left"/>
    </xf>
    <xf numFmtId="0" fontId="3" fillId="0" borderId="13" xfId="0" applyFont="1" applyBorder="1" applyAlignment="1">
      <alignment horizontal="left"/>
    </xf>
    <xf numFmtId="0" fontId="3" fillId="0" borderId="0" xfId="0" applyFont="1" applyBorder="1" applyAlignment="1">
      <alignment/>
    </xf>
    <xf numFmtId="164" fontId="3" fillId="0" borderId="14" xfId="0" applyNumberFormat="1" applyFont="1" applyBorder="1" applyAlignment="1">
      <alignment/>
    </xf>
    <xf numFmtId="3" fontId="4" fillId="0" borderId="24" xfId="0" applyNumberFormat="1" applyFont="1" applyBorder="1" applyAlignment="1">
      <alignment horizontal="right"/>
    </xf>
    <xf numFmtId="3" fontId="3" fillId="0" borderId="24" xfId="0" applyNumberFormat="1" applyFont="1" applyBorder="1" applyAlignment="1">
      <alignment horizontal="right"/>
    </xf>
    <xf numFmtId="3" fontId="4" fillId="35" borderId="12" xfId="0" applyNumberFormat="1" applyFont="1" applyFill="1" applyBorder="1" applyAlignment="1">
      <alignment horizontal="right" vertical="center"/>
    </xf>
    <xf numFmtId="0" fontId="7" fillId="33" borderId="11" xfId="0" applyFont="1" applyFill="1" applyBorder="1" applyAlignment="1">
      <alignment vertical="center" wrapText="1"/>
    </xf>
    <xf numFmtId="0" fontId="7" fillId="33" borderId="11" xfId="0" applyFont="1" applyFill="1" applyBorder="1" applyAlignment="1">
      <alignment horizontal="center" vertical="center" wrapText="1"/>
    </xf>
    <xf numFmtId="164" fontId="3" fillId="0" borderId="16" xfId="0" applyNumberFormat="1" applyFont="1" applyBorder="1" applyAlignment="1">
      <alignment/>
    </xf>
    <xf numFmtId="3" fontId="4" fillId="0" borderId="16" xfId="0" applyNumberFormat="1" applyFont="1" applyBorder="1" applyAlignment="1">
      <alignment horizontal="right"/>
    </xf>
    <xf numFmtId="49" fontId="3" fillId="0" borderId="13" xfId="0" applyNumberFormat="1" applyFont="1" applyBorder="1" applyAlignment="1">
      <alignment horizontal="left"/>
    </xf>
    <xf numFmtId="0" fontId="3" fillId="0" borderId="0" xfId="0" applyFont="1" applyBorder="1" applyAlignment="1">
      <alignment horizontal="left"/>
    </xf>
    <xf numFmtId="164" fontId="3" fillId="0" borderId="0" xfId="0" applyNumberFormat="1" applyFont="1" applyBorder="1" applyAlignment="1">
      <alignment/>
    </xf>
    <xf numFmtId="3" fontId="4" fillId="0" borderId="0" xfId="0" applyNumberFormat="1" applyFont="1" applyBorder="1" applyAlignment="1">
      <alignment horizontal="right"/>
    </xf>
    <xf numFmtId="164" fontId="3" fillId="35" borderId="11" xfId="0" applyNumberFormat="1" applyFont="1" applyFill="1" applyBorder="1" applyAlignment="1">
      <alignment/>
    </xf>
    <xf numFmtId="3" fontId="4" fillId="35" borderId="11" xfId="0" applyNumberFormat="1" applyFont="1" applyFill="1" applyBorder="1" applyAlignment="1">
      <alignment horizontal="right" vertical="center"/>
    </xf>
    <xf numFmtId="0" fontId="0" fillId="0" borderId="0" xfId="45">
      <alignment/>
      <protection/>
    </xf>
    <xf numFmtId="0" fontId="0" fillId="0" borderId="0" xfId="45" applyAlignment="1">
      <alignment horizontal="right"/>
      <protection/>
    </xf>
    <xf numFmtId="0" fontId="9" fillId="0" borderId="0" xfId="45" applyFont="1" applyAlignment="1">
      <alignment horizontal="center"/>
      <protection/>
    </xf>
    <xf numFmtId="0" fontId="10" fillId="0" borderId="0" xfId="45" applyFont="1" applyAlignment="1">
      <alignment horizontal="center"/>
      <protection/>
    </xf>
    <xf numFmtId="0" fontId="10" fillId="0" borderId="0" xfId="45" applyFont="1" applyAlignment="1">
      <alignment horizontal="right"/>
      <protection/>
    </xf>
    <xf numFmtId="0" fontId="7" fillId="0" borderId="25" xfId="45" applyFont="1" applyBorder="1">
      <alignment/>
      <protection/>
    </xf>
    <xf numFmtId="0" fontId="0" fillId="0" borderId="25" xfId="45" applyBorder="1">
      <alignment/>
      <protection/>
    </xf>
    <xf numFmtId="0" fontId="0" fillId="0" borderId="26" xfId="45" applyBorder="1" applyAlignment="1">
      <alignment shrinkToFit="1"/>
      <protection/>
    </xf>
    <xf numFmtId="0" fontId="0" fillId="0" borderId="25" xfId="45" applyBorder="1" applyAlignment="1">
      <alignment shrinkToFit="1"/>
      <protection/>
    </xf>
    <xf numFmtId="0" fontId="0" fillId="0" borderId="27" xfId="45" applyBorder="1" applyAlignment="1">
      <alignment shrinkToFit="1"/>
      <protection/>
    </xf>
    <xf numFmtId="49" fontId="0" fillId="0" borderId="28" xfId="45" applyNumberFormat="1" applyFont="1" applyBorder="1" applyAlignment="1">
      <alignment horizontal="center"/>
      <protection/>
    </xf>
    <xf numFmtId="0" fontId="0" fillId="0" borderId="29" xfId="45" applyFont="1" applyBorder="1" applyAlignment="1">
      <alignment horizontal="left"/>
      <protection/>
    </xf>
    <xf numFmtId="0" fontId="7" fillId="0" borderId="30" xfId="45" applyFont="1" applyBorder="1">
      <alignment/>
      <protection/>
    </xf>
    <xf numFmtId="0" fontId="0" fillId="0" borderId="30" xfId="45" applyBorder="1">
      <alignment/>
      <protection/>
    </xf>
    <xf numFmtId="0" fontId="0" fillId="0" borderId="30" xfId="45" applyBorder="1" applyAlignment="1">
      <alignment horizontal="center" shrinkToFit="1"/>
      <protection/>
    </xf>
    <xf numFmtId="0" fontId="0" fillId="0" borderId="31" xfId="45" applyBorder="1" applyAlignment="1">
      <alignment horizontal="center" shrinkToFit="1"/>
      <protection/>
    </xf>
    <xf numFmtId="49" fontId="0" fillId="0" borderId="0" xfId="45" applyNumberFormat="1" applyFont="1" applyBorder="1" applyAlignment="1">
      <alignment horizontal="center"/>
      <protection/>
    </xf>
    <xf numFmtId="0" fontId="0" fillId="0" borderId="14" xfId="45" applyFont="1" applyBorder="1" applyAlignment="1">
      <alignment horizontal="center"/>
      <protection/>
    </xf>
    <xf numFmtId="0" fontId="7" fillId="0" borderId="0" xfId="45" applyFont="1" applyBorder="1">
      <alignment/>
      <protection/>
    </xf>
    <xf numFmtId="0" fontId="0" fillId="0" borderId="0" xfId="45" applyBorder="1">
      <alignment/>
      <protection/>
    </xf>
    <xf numFmtId="0" fontId="0" fillId="0" borderId="0" xfId="45" applyBorder="1" applyAlignment="1">
      <alignment horizontal="center" shrinkToFit="1"/>
      <protection/>
    </xf>
    <xf numFmtId="49" fontId="3" fillId="33" borderId="21" xfId="45" applyNumberFormat="1" applyFont="1" applyFill="1" applyBorder="1">
      <alignment/>
      <protection/>
    </xf>
    <xf numFmtId="0" fontId="3" fillId="33" borderId="12" xfId="45" applyFont="1" applyFill="1" applyBorder="1" applyAlignment="1">
      <alignment horizontal="center"/>
      <protection/>
    </xf>
    <xf numFmtId="0" fontId="3" fillId="33" borderId="12" xfId="45" applyNumberFormat="1" applyFont="1" applyFill="1" applyBorder="1" applyAlignment="1">
      <alignment horizontal="center"/>
      <protection/>
    </xf>
    <xf numFmtId="0" fontId="3" fillId="33" borderId="21" xfId="45" applyFont="1" applyFill="1" applyBorder="1" applyAlignment="1">
      <alignment horizontal="center"/>
      <protection/>
    </xf>
    <xf numFmtId="0" fontId="7" fillId="0" borderId="24" xfId="45" applyFont="1" applyBorder="1" applyAlignment="1">
      <alignment horizontal="center"/>
      <protection/>
    </xf>
    <xf numFmtId="49" fontId="7" fillId="0" borderId="24" xfId="45" applyNumberFormat="1" applyFont="1" applyBorder="1" applyAlignment="1">
      <alignment horizontal="left"/>
      <protection/>
    </xf>
    <xf numFmtId="0" fontId="7" fillId="0" borderId="10" xfId="45" applyFont="1" applyBorder="1">
      <alignment/>
      <protection/>
    </xf>
    <xf numFmtId="0" fontId="0" fillId="0" borderId="11" xfId="45" applyBorder="1" applyAlignment="1">
      <alignment horizontal="center"/>
      <protection/>
    </xf>
    <xf numFmtId="0" fontId="0" fillId="0" borderId="11" xfId="45" applyNumberFormat="1" applyBorder="1" applyAlignment="1">
      <alignment horizontal="right"/>
      <protection/>
    </xf>
    <xf numFmtId="0" fontId="0" fillId="0" borderId="12" xfId="45" applyNumberFormat="1" applyBorder="1">
      <alignment/>
      <protection/>
    </xf>
    <xf numFmtId="0" fontId="0" fillId="0" borderId="0" xfId="45" applyNumberFormat="1">
      <alignment/>
      <protection/>
    </xf>
    <xf numFmtId="0" fontId="11" fillId="0" borderId="0" xfId="45" applyFont="1">
      <alignment/>
      <protection/>
    </xf>
    <xf numFmtId="0" fontId="12" fillId="0" borderId="23" xfId="45" applyFont="1" applyBorder="1" applyAlignment="1">
      <alignment horizontal="center" vertical="top"/>
      <protection/>
    </xf>
    <xf numFmtId="49" fontId="12" fillId="0" borderId="23" xfId="45" applyNumberFormat="1" applyFont="1" applyBorder="1" applyAlignment="1">
      <alignment horizontal="left" vertical="top"/>
      <protection/>
    </xf>
    <xf numFmtId="0" fontId="12" fillId="0" borderId="23" xfId="45" applyFont="1" applyBorder="1" applyAlignment="1">
      <alignment vertical="top" wrapText="1"/>
      <protection/>
    </xf>
    <xf numFmtId="49" fontId="12" fillId="0" borderId="23" xfId="45" applyNumberFormat="1" applyFont="1" applyBorder="1" applyAlignment="1">
      <alignment horizontal="center" shrinkToFit="1"/>
      <protection/>
    </xf>
    <xf numFmtId="4" fontId="12" fillId="0" borderId="23" xfId="45" applyNumberFormat="1" applyFont="1" applyBorder="1" applyAlignment="1">
      <alignment horizontal="right"/>
      <protection/>
    </xf>
    <xf numFmtId="4" fontId="12" fillId="0" borderId="23" xfId="45" applyNumberFormat="1" applyFont="1" applyBorder="1">
      <alignment/>
      <protection/>
    </xf>
    <xf numFmtId="0" fontId="3" fillId="0" borderId="24" xfId="45" applyFont="1" applyBorder="1" applyAlignment="1">
      <alignment horizontal="center"/>
      <protection/>
    </xf>
    <xf numFmtId="49" fontId="3" fillId="0" borderId="24" xfId="45" applyNumberFormat="1" applyFont="1" applyBorder="1" applyAlignment="1">
      <alignment horizontal="right"/>
      <protection/>
    </xf>
    <xf numFmtId="4" fontId="13" fillId="34" borderId="32" xfId="45" applyNumberFormat="1" applyFont="1" applyFill="1" applyBorder="1" applyAlignment="1">
      <alignment horizontal="right" wrapText="1"/>
      <protection/>
    </xf>
    <xf numFmtId="0" fontId="13" fillId="34" borderId="13" xfId="45" applyFont="1" applyFill="1" applyBorder="1" applyAlignment="1">
      <alignment horizontal="left" wrapText="1"/>
      <protection/>
    </xf>
    <xf numFmtId="0" fontId="13" fillId="0" borderId="14" xfId="0" applyFont="1" applyBorder="1" applyAlignment="1">
      <alignment horizontal="right"/>
    </xf>
    <xf numFmtId="0" fontId="14" fillId="0" borderId="0" xfId="45" applyFont="1">
      <alignment/>
      <protection/>
    </xf>
    <xf numFmtId="3" fontId="0" fillId="0" borderId="0" xfId="45" applyNumberFormat="1">
      <alignment/>
      <protection/>
    </xf>
    <xf numFmtId="0" fontId="0" fillId="33" borderId="21" xfId="45" applyFill="1" applyBorder="1" applyAlignment="1">
      <alignment horizontal="center"/>
      <protection/>
    </xf>
    <xf numFmtId="49" fontId="15" fillId="33" borderId="21" xfId="45" applyNumberFormat="1" applyFont="1" applyFill="1" applyBorder="1" applyAlignment="1">
      <alignment horizontal="left"/>
      <protection/>
    </xf>
    <xf numFmtId="0" fontId="15" fillId="33" borderId="10" xfId="45" applyFont="1" applyFill="1" applyBorder="1">
      <alignment/>
      <protection/>
    </xf>
    <xf numFmtId="0" fontId="0" fillId="33" borderId="11" xfId="45" applyFill="1" applyBorder="1" applyAlignment="1">
      <alignment horizontal="center"/>
      <protection/>
    </xf>
    <xf numFmtId="4" fontId="0" fillId="33" borderId="11" xfId="45" applyNumberFormat="1" applyFill="1" applyBorder="1" applyAlignment="1">
      <alignment horizontal="right"/>
      <protection/>
    </xf>
    <xf numFmtId="4" fontId="0" fillId="33" borderId="12" xfId="45" applyNumberFormat="1" applyFill="1" applyBorder="1" applyAlignment="1">
      <alignment horizontal="right"/>
      <protection/>
    </xf>
    <xf numFmtId="4" fontId="7" fillId="33" borderId="21" xfId="45" applyNumberFormat="1" applyFont="1" applyFill="1" applyBorder="1">
      <alignment/>
      <protection/>
    </xf>
    <xf numFmtId="0" fontId="7" fillId="0" borderId="19" xfId="45" applyFont="1" applyBorder="1">
      <alignment/>
      <protection/>
    </xf>
    <xf numFmtId="0" fontId="7" fillId="0" borderId="20" xfId="45" applyFont="1" applyBorder="1">
      <alignment/>
      <protection/>
    </xf>
    <xf numFmtId="4" fontId="7" fillId="0" borderId="33" xfId="45" applyNumberFormat="1" applyFont="1" applyBorder="1">
      <alignment/>
      <protection/>
    </xf>
    <xf numFmtId="0" fontId="16" fillId="0" borderId="0" xfId="45" applyFont="1" applyBorder="1" applyAlignment="1">
      <alignment/>
      <protection/>
    </xf>
    <xf numFmtId="0" fontId="0" fillId="0" borderId="0" xfId="45" applyBorder="1" applyAlignment="1">
      <alignment horizontal="right"/>
      <protection/>
    </xf>
    <xf numFmtId="0" fontId="3" fillId="0" borderId="0" xfId="45" applyFont="1">
      <alignment/>
      <protection/>
    </xf>
    <xf numFmtId="0" fontId="0" fillId="0" borderId="0" xfId="45" applyFont="1">
      <alignment/>
      <protection/>
    </xf>
    <xf numFmtId="0" fontId="0" fillId="0" borderId="0" xfId="45" applyAlignment="1">
      <alignment/>
      <protection/>
    </xf>
    <xf numFmtId="0" fontId="16" fillId="0" borderId="0" xfId="45" applyFont="1" applyAlignment="1">
      <alignment/>
      <protection/>
    </xf>
    <xf numFmtId="0" fontId="17" fillId="0" borderId="0" xfId="45" applyFont="1" applyBorder="1">
      <alignment/>
      <protection/>
    </xf>
    <xf numFmtId="3" fontId="17" fillId="0" borderId="0" xfId="45" applyNumberFormat="1" applyFont="1" applyBorder="1" applyAlignment="1">
      <alignment horizontal="right"/>
      <protection/>
    </xf>
    <xf numFmtId="4" fontId="17" fillId="0" borderId="0" xfId="45" applyNumberFormat="1" applyFont="1" applyBorder="1">
      <alignment/>
      <protection/>
    </xf>
    <xf numFmtId="0" fontId="12" fillId="0" borderId="15" xfId="45" applyFont="1" applyBorder="1" applyAlignment="1">
      <alignment vertical="top" wrapText="1"/>
      <protection/>
    </xf>
    <xf numFmtId="49" fontId="12" fillId="0" borderId="16" xfId="45" applyNumberFormat="1" applyFont="1" applyBorder="1" applyAlignment="1">
      <alignment horizontal="center" shrinkToFit="1"/>
      <protection/>
    </xf>
    <xf numFmtId="4" fontId="12" fillId="0" borderId="16" xfId="45" applyNumberFormat="1" applyFont="1" applyBorder="1" applyAlignment="1">
      <alignment horizontal="right"/>
      <protection/>
    </xf>
    <xf numFmtId="4" fontId="12" fillId="0" borderId="22" xfId="45" applyNumberFormat="1" applyFont="1" applyBorder="1" applyAlignment="1">
      <alignment horizontal="right"/>
      <protection/>
    </xf>
    <xf numFmtId="49" fontId="55" fillId="0" borderId="23" xfId="45" applyNumberFormat="1" applyFont="1" applyBorder="1" applyAlignment="1">
      <alignment horizontal="center" shrinkToFit="1"/>
      <protection/>
    </xf>
    <xf numFmtId="4" fontId="55" fillId="0" borderId="23" xfId="45" applyNumberFormat="1" applyFont="1" applyBorder="1" applyAlignment="1">
      <alignment horizontal="right"/>
      <protection/>
    </xf>
    <xf numFmtId="4" fontId="55" fillId="0" borderId="23" xfId="45" applyNumberFormat="1" applyFont="1" applyBorder="1">
      <alignment/>
      <protection/>
    </xf>
    <xf numFmtId="3" fontId="12" fillId="0" borderId="23" xfId="45" applyNumberFormat="1" applyFont="1" applyBorder="1" applyAlignment="1">
      <alignment horizontal="right"/>
      <protection/>
    </xf>
    <xf numFmtId="3" fontId="12" fillId="0" borderId="23" xfId="45" applyNumberFormat="1" applyFont="1" applyBorder="1">
      <alignment/>
      <protection/>
    </xf>
    <xf numFmtId="3" fontId="7" fillId="33" borderId="21" xfId="45" applyNumberFormat="1" applyFont="1" applyFill="1" applyBorder="1">
      <alignment/>
      <protection/>
    </xf>
    <xf numFmtId="0" fontId="18" fillId="33" borderId="10" xfId="45" applyFont="1" applyFill="1" applyBorder="1">
      <alignment/>
      <protection/>
    </xf>
    <xf numFmtId="10" fontId="12" fillId="0" borderId="23" xfId="45" applyNumberFormat="1" applyFont="1" applyBorder="1" applyAlignment="1">
      <alignment horizontal="right"/>
      <protection/>
    </xf>
    <xf numFmtId="49" fontId="55" fillId="0" borderId="16" xfId="45" applyNumberFormat="1" applyFont="1" applyBorder="1" applyAlignment="1">
      <alignment horizontal="center" shrinkToFit="1"/>
      <protection/>
    </xf>
    <xf numFmtId="4" fontId="55" fillId="0" borderId="16" xfId="45" applyNumberFormat="1" applyFont="1" applyBorder="1" applyAlignment="1">
      <alignment horizontal="right"/>
      <protection/>
    </xf>
    <xf numFmtId="4" fontId="55" fillId="0" borderId="22" xfId="45" applyNumberFormat="1" applyFont="1" applyBorder="1" applyAlignment="1">
      <alignment horizontal="right"/>
      <protection/>
    </xf>
    <xf numFmtId="3" fontId="7" fillId="0" borderId="33" xfId="45" applyNumberFormat="1" applyFont="1" applyBorder="1">
      <alignment/>
      <protection/>
    </xf>
    <xf numFmtId="49" fontId="19" fillId="0" borderId="23" xfId="45" applyNumberFormat="1" applyFont="1" applyBorder="1" applyAlignment="1">
      <alignment horizontal="left" vertical="top"/>
      <protection/>
    </xf>
    <xf numFmtId="0" fontId="19" fillId="0" borderId="23" xfId="45" applyFont="1" applyBorder="1" applyAlignment="1">
      <alignment vertical="top" wrapText="1"/>
      <protection/>
    </xf>
    <xf numFmtId="0" fontId="12" fillId="0" borderId="23" xfId="45" applyFont="1" applyBorder="1" applyAlignment="1">
      <alignment vertical="top" wrapText="1"/>
      <protection/>
    </xf>
    <xf numFmtId="0" fontId="19" fillId="0" borderId="15" xfId="45" applyFont="1" applyBorder="1" applyAlignment="1">
      <alignment vertical="top" wrapText="1"/>
      <protection/>
    </xf>
    <xf numFmtId="0" fontId="7" fillId="0" borderId="15" xfId="45" applyFont="1" applyBorder="1">
      <alignment/>
      <protection/>
    </xf>
    <xf numFmtId="0" fontId="0" fillId="0" borderId="16" xfId="45" applyBorder="1" applyAlignment="1">
      <alignment horizontal="center"/>
      <protection/>
    </xf>
    <xf numFmtId="0" fontId="0" fillId="0" borderId="16" xfId="45" applyNumberFormat="1" applyBorder="1" applyAlignment="1">
      <alignment horizontal="right"/>
      <protection/>
    </xf>
    <xf numFmtId="0" fontId="0" fillId="0" borderId="22" xfId="45" applyNumberFormat="1" applyBorder="1">
      <alignment/>
      <protection/>
    </xf>
    <xf numFmtId="4" fontId="0" fillId="0" borderId="22" xfId="0" applyNumberFormat="1" applyBorder="1" applyAlignment="1">
      <alignment horizontal="right" vertical="center"/>
    </xf>
    <xf numFmtId="4" fontId="0" fillId="0" borderId="14" xfId="0" applyNumberFormat="1" applyBorder="1" applyAlignment="1">
      <alignment horizontal="right" vertical="center"/>
    </xf>
    <xf numFmtId="4" fontId="0" fillId="0" borderId="34" xfId="0" applyNumberFormat="1" applyBorder="1" applyAlignment="1">
      <alignment horizontal="right" vertical="center"/>
    </xf>
    <xf numFmtId="4" fontId="6" fillId="36" borderId="35" xfId="0" applyNumberFormat="1" applyFont="1" applyFill="1" applyBorder="1" applyAlignment="1">
      <alignment horizontal="right" vertical="center"/>
    </xf>
    <xf numFmtId="49" fontId="13" fillId="34" borderId="32" xfId="45" applyNumberFormat="1" applyFont="1" applyFill="1" applyBorder="1" applyAlignment="1">
      <alignment horizontal="left" wrapText="1"/>
      <protection/>
    </xf>
    <xf numFmtId="0" fontId="8" fillId="0" borderId="0" xfId="45" applyFont="1" applyBorder="1" applyAlignment="1">
      <alignment horizontal="center"/>
      <protection/>
    </xf>
    <xf numFmtId="0" fontId="0" fillId="0" borderId="36" xfId="45" applyFont="1" applyBorder="1" applyAlignment="1">
      <alignment horizontal="center"/>
      <protection/>
    </xf>
    <xf numFmtId="0" fontId="7" fillId="0" borderId="37" xfId="45" applyFont="1" applyBorder="1" applyAlignment="1">
      <alignment horizontal="left"/>
      <protection/>
    </xf>
    <xf numFmtId="49" fontId="0" fillId="0" borderId="38" xfId="45" applyNumberFormat="1" applyFont="1" applyBorder="1" applyAlignment="1">
      <alignment horizontal="center"/>
      <protection/>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POL.XLS"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O64"/>
  <sheetViews>
    <sheetView showGridLines="0" tabSelected="1" view="pageBreakPreview" zoomScaleSheetLayoutView="100" zoomScalePageLayoutView="0" workbookViewId="0" topLeftCell="B1">
      <selection activeCell="I23" sqref="I23:J23"/>
    </sheetView>
  </sheetViews>
  <sheetFormatPr defaultColWidth="9.00390625" defaultRowHeight="12.75"/>
  <cols>
    <col min="1" max="1" width="0" style="0" hidden="1" customWidth="1"/>
    <col min="2" max="2" width="7.125" style="0" customWidth="1"/>
    <col min="4" max="4" width="19.75390625" style="0" customWidth="1"/>
    <col min="5" max="5" width="6.875" style="0" customWidth="1"/>
    <col min="6" max="6" width="13.125" style="0" customWidth="1"/>
    <col min="7" max="7" width="12.375" style="1" customWidth="1"/>
    <col min="8" max="8" width="13.625" style="0" customWidth="1"/>
    <col min="9" max="9" width="11.375" style="1" customWidth="1"/>
    <col min="10" max="10" width="6.00390625" style="1" customWidth="1"/>
    <col min="11" max="15" width="10.75390625" style="0" customWidth="1"/>
  </cols>
  <sheetData>
    <row r="1" ht="12" customHeight="1"/>
    <row r="2" spans="2:11" ht="17.25" customHeight="1">
      <c r="B2" s="2"/>
      <c r="C2" s="3" t="s">
        <v>0</v>
      </c>
      <c r="E2" s="4"/>
      <c r="F2" s="3"/>
      <c r="G2" s="5"/>
      <c r="H2" s="6" t="s">
        <v>1</v>
      </c>
      <c r="I2" s="7">
        <f ca="1">TODAY()</f>
        <v>43500</v>
      </c>
      <c r="K2" s="2"/>
    </row>
    <row r="3" spans="3:4" ht="6" customHeight="1">
      <c r="C3" s="8"/>
      <c r="D3" s="9" t="s">
        <v>2</v>
      </c>
    </row>
    <row r="4" ht="4.5" customHeight="1"/>
    <row r="5" spans="3:15" ht="13.5" customHeight="1">
      <c r="C5" s="10" t="s">
        <v>3</v>
      </c>
      <c r="D5" s="11" t="s">
        <v>4</v>
      </c>
      <c r="E5" s="12" t="s">
        <v>5</v>
      </c>
      <c r="F5" s="13"/>
      <c r="G5" s="14"/>
      <c r="H5" s="13"/>
      <c r="I5" s="14"/>
      <c r="O5" s="7"/>
    </row>
    <row r="7" spans="3:11" ht="12.75">
      <c r="C7" s="15" t="s">
        <v>6</v>
      </c>
      <c r="D7" s="16"/>
      <c r="H7" s="17" t="s">
        <v>7</v>
      </c>
      <c r="J7" s="16"/>
      <c r="K7" s="16"/>
    </row>
    <row r="8" spans="4:11" ht="12.75">
      <c r="D8" s="16"/>
      <c r="H8" s="17" t="s">
        <v>8</v>
      </c>
      <c r="J8" s="16"/>
      <c r="K8" s="16"/>
    </row>
    <row r="9" spans="3:10" ht="12.75">
      <c r="C9" s="17"/>
      <c r="D9" s="16"/>
      <c r="H9" s="17"/>
      <c r="J9" s="16"/>
    </row>
    <row r="10" spans="8:10" ht="12.75">
      <c r="H10" s="17"/>
      <c r="J10" s="16"/>
    </row>
    <row r="11" spans="3:11" ht="12.75">
      <c r="C11" s="15" t="s">
        <v>9</v>
      </c>
      <c r="D11" s="16"/>
      <c r="H11" s="17" t="s">
        <v>7</v>
      </c>
      <c r="J11" s="16"/>
      <c r="K11" s="16"/>
    </row>
    <row r="12" spans="4:11" ht="12.75">
      <c r="D12" s="16"/>
      <c r="H12" s="17" t="s">
        <v>8</v>
      </c>
      <c r="J12" s="16"/>
      <c r="K12" s="16"/>
    </row>
    <row r="13" spans="3:10" ht="12.75" customHeight="1">
      <c r="C13" s="17"/>
      <c r="D13" s="16"/>
      <c r="J13" s="17"/>
    </row>
    <row r="14" ht="0.75" customHeight="1" hidden="1">
      <c r="J14" s="17"/>
    </row>
    <row r="15" ht="4.5" customHeight="1">
      <c r="J15" s="17"/>
    </row>
    <row r="16" ht="4.5" customHeight="1"/>
    <row r="17" ht="3.75" customHeight="1"/>
    <row r="18" spans="2:11" ht="13.5" customHeight="1">
      <c r="B18" s="18"/>
      <c r="C18" s="19"/>
      <c r="D18" s="19"/>
      <c r="E18" s="20"/>
      <c r="F18" s="21"/>
      <c r="G18" s="22"/>
      <c r="H18" s="23"/>
      <c r="I18" s="22"/>
      <c r="J18" s="24" t="s">
        <v>10</v>
      </c>
      <c r="K18" s="25"/>
    </row>
    <row r="19" spans="2:11" ht="15" customHeight="1">
      <c r="B19" s="26" t="s">
        <v>11</v>
      </c>
      <c r="C19" s="27"/>
      <c r="D19" s="28">
        <v>15</v>
      </c>
      <c r="E19" s="29" t="s">
        <v>12</v>
      </c>
      <c r="F19" s="30"/>
      <c r="G19" s="31"/>
      <c r="H19" s="31"/>
      <c r="I19" s="177">
        <f>CEILING(G31,1)</f>
        <v>0</v>
      </c>
      <c r="J19" s="177"/>
      <c r="K19" s="32"/>
    </row>
    <row r="20" spans="2:11" ht="12.75">
      <c r="B20" s="26" t="s">
        <v>13</v>
      </c>
      <c r="C20" s="27"/>
      <c r="D20" s="28">
        <f>SazbaDPH1</f>
        <v>15</v>
      </c>
      <c r="E20" s="29" t="s">
        <v>12</v>
      </c>
      <c r="F20" s="33"/>
      <c r="G20" s="34"/>
      <c r="H20" s="34"/>
      <c r="I20" s="178">
        <f>ROUND(I19*D20/100,1)</f>
        <v>0</v>
      </c>
      <c r="J20" s="178"/>
      <c r="K20" s="35"/>
    </row>
    <row r="21" spans="2:11" ht="12.75">
      <c r="B21" s="26" t="s">
        <v>11</v>
      </c>
      <c r="C21" s="27"/>
      <c r="D21" s="28">
        <v>21</v>
      </c>
      <c r="E21" s="29" t="s">
        <v>12</v>
      </c>
      <c r="F21" s="33"/>
      <c r="G21" s="34"/>
      <c r="H21" s="34"/>
      <c r="I21" s="178">
        <f>CEILING(H31,1)</f>
        <v>0</v>
      </c>
      <c r="J21" s="178"/>
      <c r="K21" s="35"/>
    </row>
    <row r="22" spans="2:11" ht="12.75">
      <c r="B22" s="26" t="s">
        <v>13</v>
      </c>
      <c r="C22" s="27"/>
      <c r="D22" s="28">
        <f>SazbaDPH2</f>
        <v>21</v>
      </c>
      <c r="E22" s="29" t="s">
        <v>12</v>
      </c>
      <c r="F22" s="36"/>
      <c r="G22" s="37"/>
      <c r="H22" s="37"/>
      <c r="I22" s="179">
        <f>ROUND(I21*D21/100,1)</f>
        <v>0</v>
      </c>
      <c r="J22" s="179"/>
      <c r="K22" s="35"/>
    </row>
    <row r="23" spans="2:11" ht="15.75">
      <c r="B23" s="38" t="s">
        <v>14</v>
      </c>
      <c r="C23" s="39"/>
      <c r="D23" s="39"/>
      <c r="E23" s="40"/>
      <c r="F23" s="41"/>
      <c r="G23" s="42"/>
      <c r="H23" s="42"/>
      <c r="I23" s="180">
        <f>SUM(I19:I22)</f>
        <v>0</v>
      </c>
      <c r="J23" s="180"/>
      <c r="K23" s="43"/>
    </row>
    <row r="26" ht="1.5" customHeight="1"/>
    <row r="27" spans="2:12" ht="15.75" customHeight="1">
      <c r="B27" s="12" t="s">
        <v>15</v>
      </c>
      <c r="C27" s="44"/>
      <c r="D27" s="44"/>
      <c r="E27" s="44"/>
      <c r="F27" s="44"/>
      <c r="G27" s="44"/>
      <c r="H27" s="44"/>
      <c r="I27" s="44"/>
      <c r="J27" s="44"/>
      <c r="K27" s="44"/>
      <c r="L27" s="45"/>
    </row>
    <row r="28" ht="5.25" customHeight="1">
      <c r="L28" s="45"/>
    </row>
    <row r="29" spans="2:10" ht="24" customHeight="1">
      <c r="B29" s="46" t="s">
        <v>16</v>
      </c>
      <c r="C29" s="47"/>
      <c r="D29" s="47"/>
      <c r="E29" s="48"/>
      <c r="F29" s="49" t="s">
        <v>17</v>
      </c>
      <c r="G29" s="50" t="str">
        <f>CONCATENATE("Základ DPH ",SazbaDPH1," %")</f>
        <v>Základ DPH 15 %</v>
      </c>
      <c r="H29" s="49" t="str">
        <f>CONCATENATE("Základ DPH ",SazbaDPH2," %")</f>
        <v>Základ DPH 21 %</v>
      </c>
      <c r="I29" s="49" t="s">
        <v>18</v>
      </c>
      <c r="J29" s="49" t="s">
        <v>12</v>
      </c>
    </row>
    <row r="30" spans="2:10" ht="12.75">
      <c r="B30" s="51" t="s">
        <v>19</v>
      </c>
      <c r="C30" s="52" t="s">
        <v>5</v>
      </c>
      <c r="D30" s="53"/>
      <c r="E30" s="54"/>
      <c r="F30" s="55">
        <f>G30+H30+I30</f>
        <v>0</v>
      </c>
      <c r="G30" s="56">
        <f>G42</f>
        <v>0</v>
      </c>
      <c r="H30" s="57">
        <f>H42+H63</f>
        <v>0</v>
      </c>
      <c r="I30" s="57">
        <f>(G30*SazbaDPH1)/100+(H30*SazbaDPH2)/100</f>
        <v>0</v>
      </c>
      <c r="J30" s="58">
        <f>IF(CelkemObjekty=0,"",F30/CelkemObjekty*100)</f>
      </c>
    </row>
    <row r="31" spans="2:10" ht="17.25" customHeight="1">
      <c r="B31" s="59" t="s">
        <v>20</v>
      </c>
      <c r="C31" s="60"/>
      <c r="D31" s="61"/>
      <c r="E31" s="62"/>
      <c r="F31" s="63">
        <f>SUM(F30:F30)</f>
        <v>0</v>
      </c>
      <c r="G31" s="63">
        <f>SUM(G30:G30)</f>
        <v>0</v>
      </c>
      <c r="H31" s="63">
        <f>SUM(H30:H30)</f>
        <v>0</v>
      </c>
      <c r="I31" s="63">
        <f>SUM(I30:I30)</f>
        <v>0</v>
      </c>
      <c r="J31" s="64">
        <f>IF(CelkemObjekty=0,"",F31/CelkemObjekty*100)</f>
      </c>
    </row>
    <row r="32" spans="2:11" ht="12.75">
      <c r="B32" s="65"/>
      <c r="C32" s="65"/>
      <c r="D32" s="65"/>
      <c r="E32" s="65"/>
      <c r="F32" s="65"/>
      <c r="G32" s="65"/>
      <c r="H32" s="65"/>
      <c r="I32" s="65"/>
      <c r="J32" s="65"/>
      <c r="K32" s="65"/>
    </row>
    <row r="33" spans="2:11" ht="9.75" customHeight="1">
      <c r="B33" s="65"/>
      <c r="C33" s="65"/>
      <c r="D33" s="65"/>
      <c r="E33" s="65"/>
      <c r="F33" s="65"/>
      <c r="G33" s="65"/>
      <c r="H33" s="65"/>
      <c r="I33" s="65"/>
      <c r="J33" s="65"/>
      <c r="K33" s="65"/>
    </row>
    <row r="34" spans="2:11" ht="7.5" customHeight="1">
      <c r="B34" s="65"/>
      <c r="C34" s="65"/>
      <c r="D34" s="65"/>
      <c r="E34" s="65"/>
      <c r="F34" s="65"/>
      <c r="G34" s="65"/>
      <c r="H34" s="65"/>
      <c r="I34" s="65"/>
      <c r="J34" s="65"/>
      <c r="K34" s="65"/>
    </row>
    <row r="35" spans="2:11" ht="18">
      <c r="B35" s="12" t="s">
        <v>21</v>
      </c>
      <c r="C35" s="44"/>
      <c r="D35" s="44"/>
      <c r="E35" s="44"/>
      <c r="F35" s="44"/>
      <c r="G35" s="44"/>
      <c r="H35" s="44"/>
      <c r="I35" s="44"/>
      <c r="J35" s="44"/>
      <c r="K35" s="65"/>
    </row>
    <row r="36" ht="12.75">
      <c r="K36" s="65"/>
    </row>
    <row r="37" spans="2:10" ht="25.5">
      <c r="B37" s="66" t="s">
        <v>22</v>
      </c>
      <c r="C37" s="67" t="s">
        <v>23</v>
      </c>
      <c r="D37" s="47"/>
      <c r="E37" s="48"/>
      <c r="F37" s="49" t="s">
        <v>17</v>
      </c>
      <c r="G37" s="50" t="str">
        <f>CONCATENATE("Základ DPH ",SazbaDPH1," %")</f>
        <v>Základ DPH 15 %</v>
      </c>
      <c r="H37" s="49" t="str">
        <f>CONCATENATE("Základ DPH ",SazbaDPH2," %")</f>
        <v>Základ DPH 21 %</v>
      </c>
      <c r="I37" s="50" t="s">
        <v>18</v>
      </c>
      <c r="J37" s="49" t="s">
        <v>12</v>
      </c>
    </row>
    <row r="38" spans="2:10" ht="12.75">
      <c r="B38" s="68" t="s">
        <v>19</v>
      </c>
      <c r="C38" s="69" t="s">
        <v>24</v>
      </c>
      <c r="D38" s="53"/>
      <c r="E38" s="54"/>
      <c r="F38" s="55">
        <f>G38+H38+I38</f>
        <v>0</v>
      </c>
      <c r="G38" s="56">
        <f>'D.1.1.'!G173</f>
        <v>0</v>
      </c>
      <c r="H38" s="57">
        <v>0</v>
      </c>
      <c r="I38" s="70">
        <f>(G38*SazbaDPH1)/100+(H38*SazbaDPH2)/100</f>
        <v>0</v>
      </c>
      <c r="J38" s="58">
        <f>IF(CelkemObjekty=0,"",F38/CelkemObjekty*100)</f>
      </c>
    </row>
    <row r="39" spans="2:10" ht="12.75">
      <c r="B39" s="71" t="s">
        <v>25</v>
      </c>
      <c r="C39" s="72" t="s">
        <v>26</v>
      </c>
      <c r="D39" s="73"/>
      <c r="E39" s="74"/>
      <c r="F39" s="75">
        <f>G39+H39+I39</f>
        <v>0</v>
      </c>
      <c r="G39" s="70">
        <f>'D.1.4.1.'!G82</f>
        <v>0</v>
      </c>
      <c r="H39" s="76">
        <v>0</v>
      </c>
      <c r="I39" s="70">
        <f>(G39*SazbaDPH1)/100+(H39*SazbaDPH2)/100</f>
        <v>0</v>
      </c>
      <c r="J39" s="58">
        <f>IF(CelkemObjekty=0,"",F39/CelkemObjekty*100)</f>
      </c>
    </row>
    <row r="40" spans="2:10" ht="12.75">
      <c r="B40" s="71" t="s">
        <v>27</v>
      </c>
      <c r="C40" s="72" t="s">
        <v>28</v>
      </c>
      <c r="D40" s="73"/>
      <c r="E40" s="74"/>
      <c r="F40" s="75">
        <f>G40+H40+I40</f>
        <v>0</v>
      </c>
      <c r="G40" s="70">
        <f>'D.1.4.6.'!G146</f>
        <v>0</v>
      </c>
      <c r="H40" s="76">
        <v>0</v>
      </c>
      <c r="I40" s="70">
        <f>(G40*SazbaDPH1)/100+(H40*SazbaDPH2)/100</f>
        <v>0</v>
      </c>
      <c r="J40" s="58">
        <f>IF(CelkemObjekty=0,"",F40/CelkemObjekty*100)</f>
      </c>
    </row>
    <row r="41" spans="2:10" ht="12.75">
      <c r="B41" s="71" t="s">
        <v>29</v>
      </c>
      <c r="C41" s="72" t="s">
        <v>30</v>
      </c>
      <c r="D41" s="73"/>
      <c r="E41" s="74"/>
      <c r="F41" s="75">
        <f>G41+H41+I41</f>
        <v>0</v>
      </c>
      <c r="G41" s="70">
        <f>'D.1.4.7.'!G141</f>
        <v>0</v>
      </c>
      <c r="H41" s="76">
        <v>0</v>
      </c>
      <c r="I41" s="70">
        <f>(G41*SazbaDPH1)/100+(H41*SazbaDPH2)/100</f>
        <v>0</v>
      </c>
      <c r="J41" s="58">
        <f>IF(CelkemObjekty=0,"",F41/CelkemObjekty*100)</f>
      </c>
    </row>
    <row r="42" spans="2:10" ht="12.75">
      <c r="B42" s="59" t="s">
        <v>20</v>
      </c>
      <c r="C42" s="60"/>
      <c r="D42" s="61"/>
      <c r="E42" s="62"/>
      <c r="F42" s="63">
        <f>SUM(F38:F41)</f>
        <v>0</v>
      </c>
      <c r="G42" s="77">
        <f>SUM(G38:G41)</f>
        <v>0</v>
      </c>
      <c r="H42" s="63">
        <f>SUM(H38:H41)</f>
        <v>0</v>
      </c>
      <c r="I42" s="77">
        <f>SUM(I38:I41)</f>
        <v>0</v>
      </c>
      <c r="J42" s="64">
        <f>IF(CelkemObjekty=0,"",F42/CelkemObjekty*100)</f>
      </c>
    </row>
    <row r="43" ht="9" customHeight="1"/>
    <row r="44" ht="6" customHeight="1"/>
    <row r="45" ht="3" customHeight="1"/>
    <row r="46" ht="6.75" customHeight="1"/>
    <row r="47" ht="2.25" customHeight="1"/>
    <row r="48" ht="1.5" customHeight="1"/>
    <row r="49" ht="0.75" customHeight="1"/>
    <row r="50" ht="0.75" customHeight="1"/>
    <row r="51" ht="0.75" customHeight="1"/>
    <row r="52" spans="2:10" ht="18">
      <c r="B52" s="12" t="s">
        <v>31</v>
      </c>
      <c r="C52" s="44"/>
      <c r="D52" s="44"/>
      <c r="E52" s="44"/>
      <c r="F52" s="44"/>
      <c r="G52" s="44"/>
      <c r="H52" s="44"/>
      <c r="I52" s="44"/>
      <c r="J52" s="44"/>
    </row>
    <row r="54" spans="2:10" ht="12.75">
      <c r="B54" s="46" t="s">
        <v>32</v>
      </c>
      <c r="C54" s="47"/>
      <c r="D54" s="47"/>
      <c r="E54" s="78"/>
      <c r="F54" s="79"/>
      <c r="G54" s="50"/>
      <c r="H54" s="49" t="s">
        <v>17</v>
      </c>
      <c r="I54"/>
      <c r="J54"/>
    </row>
    <row r="55" spans="2:10" ht="12.75">
      <c r="B55" s="51" t="s">
        <v>33</v>
      </c>
      <c r="C55" s="52"/>
      <c r="D55" s="53"/>
      <c r="E55" s="80"/>
      <c r="F55" s="81"/>
      <c r="G55" s="56"/>
      <c r="H55" s="57">
        <v>0</v>
      </c>
      <c r="I55"/>
      <c r="J55"/>
    </row>
    <row r="56" spans="2:10" ht="12.75">
      <c r="B56" s="82" t="s">
        <v>34</v>
      </c>
      <c r="C56" s="83"/>
      <c r="D56" s="73"/>
      <c r="E56" s="84"/>
      <c r="F56" s="85"/>
      <c r="G56" s="70"/>
      <c r="H56" s="76">
        <v>0</v>
      </c>
      <c r="I56"/>
      <c r="J56"/>
    </row>
    <row r="57" spans="2:10" ht="12.75">
      <c r="B57" s="82" t="s">
        <v>35</v>
      </c>
      <c r="C57" s="83"/>
      <c r="D57" s="73"/>
      <c r="E57" s="84"/>
      <c r="F57" s="85"/>
      <c r="G57" s="70"/>
      <c r="H57" s="76">
        <v>0</v>
      </c>
      <c r="I57"/>
      <c r="J57"/>
    </row>
    <row r="58" spans="2:10" ht="12.75">
      <c r="B58" s="82" t="s">
        <v>36</v>
      </c>
      <c r="C58" s="83"/>
      <c r="D58" s="73"/>
      <c r="E58" s="84"/>
      <c r="F58" s="85"/>
      <c r="G58" s="70"/>
      <c r="H58" s="76">
        <v>0</v>
      </c>
      <c r="I58"/>
      <c r="J58"/>
    </row>
    <row r="59" spans="2:10" ht="12.75">
      <c r="B59" s="82" t="s">
        <v>37</v>
      </c>
      <c r="C59" s="83"/>
      <c r="D59" s="73"/>
      <c r="E59" s="84"/>
      <c r="F59" s="85"/>
      <c r="G59" s="70"/>
      <c r="H59" s="76">
        <v>0</v>
      </c>
      <c r="I59"/>
      <c r="J59"/>
    </row>
    <row r="60" spans="2:10" ht="12.75">
      <c r="B60" s="82" t="s">
        <v>38</v>
      </c>
      <c r="C60" s="83"/>
      <c r="D60" s="73"/>
      <c r="E60" s="84"/>
      <c r="F60" s="85"/>
      <c r="G60" s="70"/>
      <c r="H60" s="76">
        <v>0</v>
      </c>
      <c r="I60"/>
      <c r="J60"/>
    </row>
    <row r="61" spans="2:10" ht="12.75">
      <c r="B61" s="82" t="s">
        <v>39</v>
      </c>
      <c r="C61" s="83"/>
      <c r="D61" s="73"/>
      <c r="E61" s="84"/>
      <c r="F61" s="85"/>
      <c r="G61" s="70"/>
      <c r="H61" s="76">
        <v>0</v>
      </c>
      <c r="I61"/>
      <c r="J61"/>
    </row>
    <row r="62" spans="2:10" ht="12.75">
      <c r="B62" s="82" t="s">
        <v>40</v>
      </c>
      <c r="C62" s="83"/>
      <c r="D62" s="73"/>
      <c r="E62" s="84"/>
      <c r="F62" s="85"/>
      <c r="G62" s="70"/>
      <c r="H62" s="76">
        <v>0</v>
      </c>
      <c r="I62"/>
      <c r="J62"/>
    </row>
    <row r="63" spans="2:10" ht="12.75">
      <c r="B63" s="59" t="s">
        <v>20</v>
      </c>
      <c r="C63" s="60"/>
      <c r="D63" s="61"/>
      <c r="E63" s="86"/>
      <c r="F63" s="87"/>
      <c r="G63" s="77"/>
      <c r="H63" s="63">
        <f>SUM(H55:H62)</f>
        <v>0</v>
      </c>
      <c r="I63"/>
      <c r="J63"/>
    </row>
    <row r="64" spans="9:10" ht="12.75">
      <c r="I64"/>
      <c r="J64"/>
    </row>
  </sheetData>
  <sheetProtection selectLockedCells="1" selectUnlockedCells="1"/>
  <mergeCells count="5">
    <mergeCell ref="I19:J19"/>
    <mergeCell ref="I20:J20"/>
    <mergeCell ref="I21:J21"/>
    <mergeCell ref="I22:J22"/>
    <mergeCell ref="I23:J23"/>
  </mergeCells>
  <printOptions/>
  <pageMargins left="0.39375" right="0.19652777777777777" top="0.39375" bottom="0.39305555555555555" header="0.5118055555555555" footer="0.19652777777777777"/>
  <pageSetup fitToHeight="9999" fitToWidth="1"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dimension ref="A1:CZ186"/>
  <sheetViews>
    <sheetView showGridLines="0" view="pageBreakPreview" zoomScaleSheetLayoutView="100" zoomScalePageLayoutView="0" workbookViewId="0" topLeftCell="A148">
      <selection activeCell="G173" sqref="G173"/>
    </sheetView>
  </sheetViews>
  <sheetFormatPr defaultColWidth="9.00390625" defaultRowHeight="12.75"/>
  <cols>
    <col min="1" max="1" width="4.375" style="88" customWidth="1"/>
    <col min="2" max="2" width="11.625" style="88" customWidth="1"/>
    <col min="3" max="3" width="40.375" style="88" customWidth="1"/>
    <col min="4" max="4" width="5.625" style="88" customWidth="1"/>
    <col min="5" max="5" width="8.625" style="89" customWidth="1"/>
    <col min="6" max="6" width="9.875" style="88" customWidth="1"/>
    <col min="7" max="7" width="13.875" style="88" customWidth="1"/>
    <col min="8" max="11" width="9.125" style="88" customWidth="1"/>
    <col min="12" max="12" width="75.375" style="88" customWidth="1"/>
    <col min="13" max="13" width="45.25390625" style="88" customWidth="1"/>
    <col min="14" max="16384" width="9.125" style="88" customWidth="1"/>
  </cols>
  <sheetData>
    <row r="1" spans="1:7" ht="15.75">
      <c r="A1" s="182" t="s">
        <v>41</v>
      </c>
      <c r="B1" s="182"/>
      <c r="C1" s="182"/>
      <c r="D1" s="182"/>
      <c r="E1" s="182"/>
      <c r="F1" s="182"/>
      <c r="G1" s="182"/>
    </row>
    <row r="2" spans="2:7" ht="14.25" customHeight="1">
      <c r="B2" s="90"/>
      <c r="C2" s="91"/>
      <c r="D2" s="91"/>
      <c r="E2" s="92"/>
      <c r="F2" s="91"/>
      <c r="G2" s="91"/>
    </row>
    <row r="3" spans="1:7" ht="12.75">
      <c r="A3" s="183" t="s">
        <v>3</v>
      </c>
      <c r="B3" s="183"/>
      <c r="C3" s="184" t="s">
        <v>42</v>
      </c>
      <c r="D3" s="184"/>
      <c r="E3" s="184"/>
      <c r="F3" s="184"/>
      <c r="G3" s="184"/>
    </row>
    <row r="4" spans="1:7" ht="12.75">
      <c r="A4" s="185" t="s">
        <v>43</v>
      </c>
      <c r="B4" s="185"/>
      <c r="C4" s="93" t="s">
        <v>44</v>
      </c>
      <c r="D4" s="94"/>
      <c r="E4" s="95"/>
      <c r="F4" s="96"/>
      <c r="G4" s="97"/>
    </row>
    <row r="5" spans="1:7" ht="12.75">
      <c r="A5" s="98"/>
      <c r="B5" s="99" t="s">
        <v>45</v>
      </c>
      <c r="C5" s="100" t="s">
        <v>46</v>
      </c>
      <c r="D5" s="101"/>
      <c r="E5" s="102"/>
      <c r="F5" s="102"/>
      <c r="G5" s="103"/>
    </row>
    <row r="6" spans="1:7" ht="12.75">
      <c r="A6" s="104"/>
      <c r="B6" s="105"/>
      <c r="C6" s="106"/>
      <c r="D6" s="107"/>
      <c r="E6" s="108"/>
      <c r="F6" s="108"/>
      <c r="G6" s="108"/>
    </row>
    <row r="7" spans="1:7" ht="12.75">
      <c r="A7" s="109" t="s">
        <v>47</v>
      </c>
      <c r="B7" s="110" t="s">
        <v>48</v>
      </c>
      <c r="C7" s="110" t="s">
        <v>49</v>
      </c>
      <c r="D7" s="110" t="s">
        <v>50</v>
      </c>
      <c r="E7" s="111" t="s">
        <v>51</v>
      </c>
      <c r="F7" s="110" t="s">
        <v>52</v>
      </c>
      <c r="G7" s="112" t="s">
        <v>53</v>
      </c>
    </row>
    <row r="8" spans="1:15" ht="12.75">
      <c r="A8" s="113" t="s">
        <v>54</v>
      </c>
      <c r="B8" s="114" t="s">
        <v>55</v>
      </c>
      <c r="C8" s="115" t="s">
        <v>56</v>
      </c>
      <c r="D8" s="116"/>
      <c r="E8" s="117"/>
      <c r="F8" s="117"/>
      <c r="G8" s="118"/>
      <c r="H8" s="119"/>
      <c r="I8" s="119"/>
      <c r="O8" s="120">
        <v>1</v>
      </c>
    </row>
    <row r="9" spans="1:104" ht="12.75">
      <c r="A9" s="121">
        <v>1</v>
      </c>
      <c r="B9" s="122" t="s">
        <v>57</v>
      </c>
      <c r="C9" s="123" t="s">
        <v>58</v>
      </c>
      <c r="D9" s="124" t="s">
        <v>59</v>
      </c>
      <c r="E9" s="125">
        <v>0.69</v>
      </c>
      <c r="F9" s="125">
        <v>0</v>
      </c>
      <c r="G9" s="126">
        <f>E9*F9</f>
        <v>0</v>
      </c>
      <c r="O9" s="120">
        <v>2</v>
      </c>
      <c r="AA9" s="88">
        <v>1</v>
      </c>
      <c r="AB9" s="88">
        <v>1</v>
      </c>
      <c r="AC9" s="88">
        <v>1</v>
      </c>
      <c r="AZ9" s="88">
        <v>1</v>
      </c>
      <c r="BA9" s="88">
        <f aca="true" t="shared" si="0" ref="BA9:BA28">IF(AZ9=1,G9,0)</f>
        <v>0</v>
      </c>
      <c r="BB9" s="88">
        <f aca="true" t="shared" si="1" ref="BB9:BB28">IF(AZ9=2,G9,0)</f>
        <v>0</v>
      </c>
      <c r="BC9" s="88">
        <f aca="true" t="shared" si="2" ref="BC9:BC28">IF(AZ9=3,G9,0)</f>
        <v>0</v>
      </c>
      <c r="BD9" s="88">
        <f aca="true" t="shared" si="3" ref="BD9:BD28">IF(AZ9=4,G9,0)</f>
        <v>0</v>
      </c>
      <c r="BE9" s="88">
        <f aca="true" t="shared" si="4" ref="BE9:BE28">IF(AZ9=5,G9,0)</f>
        <v>0</v>
      </c>
      <c r="CA9" s="120">
        <v>1</v>
      </c>
      <c r="CB9" s="120">
        <v>1</v>
      </c>
      <c r="CZ9" s="88">
        <v>1.95224000000053</v>
      </c>
    </row>
    <row r="10" spans="1:104" ht="12.75" customHeight="1">
      <c r="A10" s="127"/>
      <c r="B10" s="128"/>
      <c r="C10" s="181" t="s">
        <v>60</v>
      </c>
      <c r="D10" s="181"/>
      <c r="E10" s="129">
        <v>0.2175</v>
      </c>
      <c r="F10" s="130"/>
      <c r="G10" s="131"/>
      <c r="O10" s="120">
        <v>2</v>
      </c>
      <c r="AA10" s="88">
        <v>1</v>
      </c>
      <c r="AB10" s="88">
        <v>1</v>
      </c>
      <c r="AC10" s="88">
        <v>1</v>
      </c>
      <c r="AZ10" s="88">
        <v>1</v>
      </c>
      <c r="BA10" s="88">
        <f t="shared" si="0"/>
        <v>0</v>
      </c>
      <c r="BB10" s="88">
        <f t="shared" si="1"/>
        <v>0</v>
      </c>
      <c r="BC10" s="88">
        <f t="shared" si="2"/>
        <v>0</v>
      </c>
      <c r="BD10" s="88">
        <f t="shared" si="3"/>
        <v>0</v>
      </c>
      <c r="BE10" s="88">
        <f t="shared" si="4"/>
        <v>0</v>
      </c>
      <c r="CA10" s="120">
        <v>1</v>
      </c>
      <c r="CB10" s="120">
        <v>1</v>
      </c>
      <c r="CZ10" s="88">
        <v>1.95224000000053</v>
      </c>
    </row>
    <row r="11" spans="1:104" ht="12.75" customHeight="1">
      <c r="A11" s="127"/>
      <c r="B11" s="128"/>
      <c r="C11" s="181" t="s">
        <v>61</v>
      </c>
      <c r="D11" s="181"/>
      <c r="E11" s="129">
        <v>0.4725</v>
      </c>
      <c r="F11" s="130"/>
      <c r="G11" s="131"/>
      <c r="O11" s="120">
        <v>2</v>
      </c>
      <c r="AA11" s="88">
        <v>1</v>
      </c>
      <c r="AB11" s="88">
        <v>1</v>
      </c>
      <c r="AC11" s="88">
        <v>1</v>
      </c>
      <c r="AZ11" s="88">
        <v>1</v>
      </c>
      <c r="BA11" s="88">
        <f t="shared" si="0"/>
        <v>0</v>
      </c>
      <c r="BB11" s="88">
        <f t="shared" si="1"/>
        <v>0</v>
      </c>
      <c r="BC11" s="88">
        <f t="shared" si="2"/>
        <v>0</v>
      </c>
      <c r="BD11" s="88">
        <f t="shared" si="3"/>
        <v>0</v>
      </c>
      <c r="BE11" s="88">
        <f t="shared" si="4"/>
        <v>0</v>
      </c>
      <c r="CA11" s="120">
        <v>1</v>
      </c>
      <c r="CB11" s="120">
        <v>1</v>
      </c>
      <c r="CZ11" s="88">
        <v>1.77642000000014</v>
      </c>
    </row>
    <row r="12" spans="1:104" ht="12.75">
      <c r="A12" s="121">
        <v>2</v>
      </c>
      <c r="B12" s="122" t="s">
        <v>62</v>
      </c>
      <c r="C12" s="123" t="s">
        <v>63</v>
      </c>
      <c r="D12" s="124" t="s">
        <v>59</v>
      </c>
      <c r="E12" s="125">
        <v>0.75</v>
      </c>
      <c r="F12" s="125">
        <v>0</v>
      </c>
      <c r="G12" s="126">
        <f>E12*F12</f>
        <v>0</v>
      </c>
      <c r="O12" s="120">
        <v>2</v>
      </c>
      <c r="AA12" s="88">
        <v>1</v>
      </c>
      <c r="AB12" s="88">
        <v>1</v>
      </c>
      <c r="AC12" s="88">
        <v>1</v>
      </c>
      <c r="AZ12" s="88">
        <v>1</v>
      </c>
      <c r="BA12" s="88">
        <f t="shared" si="0"/>
        <v>0</v>
      </c>
      <c r="BB12" s="88">
        <f t="shared" si="1"/>
        <v>0</v>
      </c>
      <c r="BC12" s="88">
        <f t="shared" si="2"/>
        <v>0</v>
      </c>
      <c r="BD12" s="88">
        <f t="shared" si="3"/>
        <v>0</v>
      </c>
      <c r="BE12" s="88">
        <f t="shared" si="4"/>
        <v>0</v>
      </c>
      <c r="CA12" s="120">
        <v>1</v>
      </c>
      <c r="CB12" s="120">
        <v>1</v>
      </c>
      <c r="CZ12" s="88">
        <v>1.0970899999993</v>
      </c>
    </row>
    <row r="13" spans="1:104" ht="12.75" customHeight="1">
      <c r="A13" s="127"/>
      <c r="B13" s="128"/>
      <c r="C13" s="181" t="s">
        <v>64</v>
      </c>
      <c r="D13" s="181"/>
      <c r="E13" s="129">
        <v>0.75</v>
      </c>
      <c r="F13" s="130"/>
      <c r="G13" s="131"/>
      <c r="O13" s="120">
        <v>2</v>
      </c>
      <c r="AA13" s="88">
        <v>1</v>
      </c>
      <c r="AB13" s="88">
        <v>1</v>
      </c>
      <c r="AC13" s="88">
        <v>1</v>
      </c>
      <c r="AZ13" s="88">
        <v>1</v>
      </c>
      <c r="BA13" s="88">
        <f t="shared" si="0"/>
        <v>0</v>
      </c>
      <c r="BB13" s="88">
        <f t="shared" si="1"/>
        <v>0</v>
      </c>
      <c r="BC13" s="88">
        <f t="shared" si="2"/>
        <v>0</v>
      </c>
      <c r="BD13" s="88">
        <f t="shared" si="3"/>
        <v>0</v>
      </c>
      <c r="BE13" s="88">
        <f t="shared" si="4"/>
        <v>0</v>
      </c>
      <c r="CA13" s="120">
        <v>1</v>
      </c>
      <c r="CB13" s="120">
        <v>1</v>
      </c>
      <c r="CZ13" s="88">
        <v>0.282580000000053</v>
      </c>
    </row>
    <row r="14" spans="1:104" ht="12.75">
      <c r="A14" s="121">
        <v>3</v>
      </c>
      <c r="B14" s="122" t="s">
        <v>65</v>
      </c>
      <c r="C14" s="123" t="s">
        <v>66</v>
      </c>
      <c r="D14" s="124" t="s">
        <v>59</v>
      </c>
      <c r="E14" s="125">
        <v>0.225</v>
      </c>
      <c r="F14" s="125">
        <v>0</v>
      </c>
      <c r="G14" s="126">
        <f>E14*F14</f>
        <v>0</v>
      </c>
      <c r="O14" s="120">
        <v>2</v>
      </c>
      <c r="AA14" s="88">
        <v>1</v>
      </c>
      <c r="AB14" s="88">
        <v>1</v>
      </c>
      <c r="AC14" s="88">
        <v>1</v>
      </c>
      <c r="AZ14" s="88">
        <v>1</v>
      </c>
      <c r="BA14" s="88">
        <f t="shared" si="0"/>
        <v>0</v>
      </c>
      <c r="BB14" s="88">
        <f t="shared" si="1"/>
        <v>0</v>
      </c>
      <c r="BC14" s="88">
        <f t="shared" si="2"/>
        <v>0</v>
      </c>
      <c r="BD14" s="88">
        <f t="shared" si="3"/>
        <v>0</v>
      </c>
      <c r="BE14" s="88">
        <f t="shared" si="4"/>
        <v>0</v>
      </c>
      <c r="CA14" s="120">
        <v>1</v>
      </c>
      <c r="CB14" s="120">
        <v>1</v>
      </c>
      <c r="CZ14" s="88">
        <v>0.0465599999999995</v>
      </c>
    </row>
    <row r="15" spans="1:104" ht="12.75" customHeight="1">
      <c r="A15" s="127"/>
      <c r="B15" s="128"/>
      <c r="C15" s="181" t="s">
        <v>67</v>
      </c>
      <c r="D15" s="181"/>
      <c r="E15" s="129">
        <v>0.225</v>
      </c>
      <c r="F15" s="130"/>
      <c r="G15" s="131"/>
      <c r="O15" s="120">
        <v>2</v>
      </c>
      <c r="AA15" s="88">
        <v>1</v>
      </c>
      <c r="AB15" s="88">
        <v>1</v>
      </c>
      <c r="AC15" s="88">
        <v>1</v>
      </c>
      <c r="AZ15" s="88">
        <v>1</v>
      </c>
      <c r="BA15" s="88">
        <f t="shared" si="0"/>
        <v>0</v>
      </c>
      <c r="BB15" s="88">
        <f t="shared" si="1"/>
        <v>0</v>
      </c>
      <c r="BC15" s="88">
        <f t="shared" si="2"/>
        <v>0</v>
      </c>
      <c r="BD15" s="88">
        <f t="shared" si="3"/>
        <v>0</v>
      </c>
      <c r="BE15" s="88">
        <f t="shared" si="4"/>
        <v>0</v>
      </c>
      <c r="CA15" s="120">
        <v>1</v>
      </c>
      <c r="CB15" s="120">
        <v>1</v>
      </c>
      <c r="CZ15" s="88">
        <v>0.0537899999999922</v>
      </c>
    </row>
    <row r="16" spans="1:104" ht="22.5">
      <c r="A16" s="121">
        <v>4</v>
      </c>
      <c r="B16" s="122" t="s">
        <v>68</v>
      </c>
      <c r="C16" s="123" t="s">
        <v>69</v>
      </c>
      <c r="D16" s="124" t="s">
        <v>70</v>
      </c>
      <c r="E16" s="125">
        <v>0.1729</v>
      </c>
      <c r="F16" s="125">
        <v>0</v>
      </c>
      <c r="G16" s="126">
        <f>E16*F16</f>
        <v>0</v>
      </c>
      <c r="O16" s="120">
        <v>2</v>
      </c>
      <c r="AA16" s="88">
        <v>1</v>
      </c>
      <c r="AB16" s="88">
        <v>1</v>
      </c>
      <c r="AC16" s="88">
        <v>1</v>
      </c>
      <c r="AZ16" s="88">
        <v>1</v>
      </c>
      <c r="BA16" s="88">
        <f t="shared" si="0"/>
        <v>0</v>
      </c>
      <c r="BB16" s="88">
        <f t="shared" si="1"/>
        <v>0</v>
      </c>
      <c r="BC16" s="88">
        <f t="shared" si="2"/>
        <v>0</v>
      </c>
      <c r="BD16" s="88">
        <f t="shared" si="3"/>
        <v>0</v>
      </c>
      <c r="BE16" s="88">
        <f t="shared" si="4"/>
        <v>0</v>
      </c>
      <c r="CA16" s="120">
        <v>1</v>
      </c>
      <c r="CB16" s="120">
        <v>1</v>
      </c>
      <c r="CZ16" s="88">
        <v>0.0185999999999922</v>
      </c>
    </row>
    <row r="17" spans="1:104" ht="12.75" customHeight="1">
      <c r="A17" s="127"/>
      <c r="B17" s="128"/>
      <c r="C17" s="181" t="s">
        <v>71</v>
      </c>
      <c r="D17" s="181"/>
      <c r="E17" s="129">
        <v>0.1572</v>
      </c>
      <c r="F17" s="130"/>
      <c r="G17" s="131"/>
      <c r="O17" s="120">
        <v>2</v>
      </c>
      <c r="AA17" s="88">
        <v>1</v>
      </c>
      <c r="AB17" s="88">
        <v>1</v>
      </c>
      <c r="AC17" s="88">
        <v>1</v>
      </c>
      <c r="AZ17" s="88">
        <v>1</v>
      </c>
      <c r="BA17" s="88">
        <f t="shared" si="0"/>
        <v>0</v>
      </c>
      <c r="BB17" s="88">
        <f t="shared" si="1"/>
        <v>0</v>
      </c>
      <c r="BC17" s="88">
        <f t="shared" si="2"/>
        <v>0</v>
      </c>
      <c r="BD17" s="88">
        <f t="shared" si="3"/>
        <v>0</v>
      </c>
      <c r="BE17" s="88">
        <f t="shared" si="4"/>
        <v>0</v>
      </c>
      <c r="CA17" s="120">
        <v>1</v>
      </c>
      <c r="CB17" s="120">
        <v>1</v>
      </c>
      <c r="CZ17" s="88">
        <v>0.0185999999999922</v>
      </c>
    </row>
    <row r="18" spans="1:104" ht="12.75" customHeight="1">
      <c r="A18" s="127"/>
      <c r="B18" s="128"/>
      <c r="C18" s="181" t="s">
        <v>72</v>
      </c>
      <c r="D18" s="181"/>
      <c r="E18" s="129">
        <v>0.0157</v>
      </c>
      <c r="F18" s="130"/>
      <c r="G18" s="131"/>
      <c r="O18" s="120">
        <v>2</v>
      </c>
      <c r="AA18" s="88">
        <v>1</v>
      </c>
      <c r="AB18" s="88">
        <v>1</v>
      </c>
      <c r="AC18" s="88">
        <v>1</v>
      </c>
      <c r="AZ18" s="88">
        <v>1</v>
      </c>
      <c r="BA18" s="88">
        <f t="shared" si="0"/>
        <v>0</v>
      </c>
      <c r="BB18" s="88">
        <f t="shared" si="1"/>
        <v>0</v>
      </c>
      <c r="BC18" s="88">
        <f t="shared" si="2"/>
        <v>0</v>
      </c>
      <c r="BD18" s="88">
        <f t="shared" si="3"/>
        <v>0</v>
      </c>
      <c r="BE18" s="88">
        <f t="shared" si="4"/>
        <v>0</v>
      </c>
      <c r="CA18" s="120">
        <v>1</v>
      </c>
      <c r="CB18" s="120">
        <v>1</v>
      </c>
      <c r="CZ18" s="88">
        <v>0.0185999999999922</v>
      </c>
    </row>
    <row r="19" spans="1:104" ht="12.75">
      <c r="A19" s="121">
        <v>5</v>
      </c>
      <c r="B19" s="122" t="s">
        <v>73</v>
      </c>
      <c r="C19" s="123" t="s">
        <v>74</v>
      </c>
      <c r="D19" s="124" t="s">
        <v>75</v>
      </c>
      <c r="E19" s="125">
        <v>1.8</v>
      </c>
      <c r="F19" s="125">
        <v>0</v>
      </c>
      <c r="G19" s="126">
        <f>E19*F19</f>
        <v>0</v>
      </c>
      <c r="O19" s="120">
        <v>2</v>
      </c>
      <c r="AA19" s="88">
        <v>1</v>
      </c>
      <c r="AB19" s="88">
        <v>1</v>
      </c>
      <c r="AC19" s="88">
        <v>1</v>
      </c>
      <c r="AZ19" s="88">
        <v>1</v>
      </c>
      <c r="BA19" s="88">
        <f t="shared" si="0"/>
        <v>0</v>
      </c>
      <c r="BB19" s="88">
        <f t="shared" si="1"/>
        <v>0</v>
      </c>
      <c r="BC19" s="88">
        <f t="shared" si="2"/>
        <v>0</v>
      </c>
      <c r="BD19" s="88">
        <f t="shared" si="3"/>
        <v>0</v>
      </c>
      <c r="BE19" s="88">
        <f t="shared" si="4"/>
        <v>0</v>
      </c>
      <c r="CA19" s="120">
        <v>1</v>
      </c>
      <c r="CB19" s="120">
        <v>1</v>
      </c>
      <c r="CZ19" s="88">
        <v>0.0178200000000004</v>
      </c>
    </row>
    <row r="20" spans="1:104" s="132" customFormat="1" ht="12.75" customHeight="1">
      <c r="A20" s="127"/>
      <c r="B20" s="128"/>
      <c r="C20" s="181" t="s">
        <v>76</v>
      </c>
      <c r="D20" s="181"/>
      <c r="E20" s="129">
        <v>1.8</v>
      </c>
      <c r="F20" s="130"/>
      <c r="G20" s="131"/>
      <c r="O20" s="132">
        <v>2</v>
      </c>
      <c r="AA20" s="132">
        <v>12</v>
      </c>
      <c r="AB20" s="132">
        <v>0</v>
      </c>
      <c r="AC20" s="132">
        <v>48</v>
      </c>
      <c r="AZ20" s="132">
        <v>1</v>
      </c>
      <c r="BA20" s="132">
        <f t="shared" si="0"/>
        <v>0</v>
      </c>
      <c r="BB20" s="132">
        <f t="shared" si="1"/>
        <v>0</v>
      </c>
      <c r="BC20" s="132">
        <f t="shared" si="2"/>
        <v>0</v>
      </c>
      <c r="BD20" s="132">
        <f t="shared" si="3"/>
        <v>0</v>
      </c>
      <c r="BE20" s="132">
        <f t="shared" si="4"/>
        <v>0</v>
      </c>
      <c r="CA20" s="132">
        <v>12</v>
      </c>
      <c r="CB20" s="132">
        <v>0</v>
      </c>
      <c r="CZ20" s="132">
        <v>0</v>
      </c>
    </row>
    <row r="21" spans="1:104" s="132" customFormat="1" ht="24" customHeight="1">
      <c r="A21" s="121">
        <v>6</v>
      </c>
      <c r="B21" s="122" t="s">
        <v>77</v>
      </c>
      <c r="C21" s="123" t="s">
        <v>78</v>
      </c>
      <c r="D21" s="124" t="s">
        <v>75</v>
      </c>
      <c r="E21" s="125">
        <v>12.42</v>
      </c>
      <c r="F21" s="125">
        <v>0</v>
      </c>
      <c r="G21" s="126">
        <f>E21*F21</f>
        <v>0</v>
      </c>
      <c r="O21" s="132">
        <v>2</v>
      </c>
      <c r="AA21" s="132">
        <v>12</v>
      </c>
      <c r="AB21" s="132">
        <v>0</v>
      </c>
      <c r="AC21" s="132">
        <v>48</v>
      </c>
      <c r="AZ21" s="132">
        <v>1</v>
      </c>
      <c r="BA21" s="132">
        <f>IF(AZ21=1,G21,0)</f>
        <v>0</v>
      </c>
      <c r="BB21" s="132">
        <f>IF(AZ21=2,G21,0)</f>
        <v>0</v>
      </c>
      <c r="BC21" s="132">
        <f>IF(AZ21=3,G21,0)</f>
        <v>0</v>
      </c>
      <c r="BD21" s="132">
        <f>IF(AZ21=4,G21,0)</f>
        <v>0</v>
      </c>
      <c r="BE21" s="132">
        <f>IF(AZ21=5,G21,0)</f>
        <v>0</v>
      </c>
      <c r="CA21" s="132">
        <v>12</v>
      </c>
      <c r="CB21" s="132">
        <v>0</v>
      </c>
      <c r="CZ21" s="132">
        <v>0</v>
      </c>
    </row>
    <row r="22" spans="1:104" s="132" customFormat="1" ht="12.75" customHeight="1">
      <c r="A22" s="127"/>
      <c r="B22" s="128"/>
      <c r="C22" s="181" t="s">
        <v>79</v>
      </c>
      <c r="D22" s="181"/>
      <c r="E22" s="129">
        <v>12.42</v>
      </c>
      <c r="F22" s="130"/>
      <c r="G22" s="131"/>
      <c r="O22" s="132">
        <v>2</v>
      </c>
      <c r="AA22" s="132">
        <v>12</v>
      </c>
      <c r="AB22" s="132">
        <v>0</v>
      </c>
      <c r="AC22" s="132">
        <v>49</v>
      </c>
      <c r="AZ22" s="132">
        <v>1</v>
      </c>
      <c r="BA22" s="132">
        <f t="shared" si="0"/>
        <v>0</v>
      </c>
      <c r="BB22" s="132">
        <f t="shared" si="1"/>
        <v>0</v>
      </c>
      <c r="BC22" s="132">
        <f t="shared" si="2"/>
        <v>0</v>
      </c>
      <c r="BD22" s="132">
        <f t="shared" si="3"/>
        <v>0</v>
      </c>
      <c r="BE22" s="132">
        <f t="shared" si="4"/>
        <v>0</v>
      </c>
      <c r="CA22" s="132">
        <v>12</v>
      </c>
      <c r="CB22" s="132">
        <v>0</v>
      </c>
      <c r="CZ22" s="132">
        <v>0</v>
      </c>
    </row>
    <row r="23" spans="1:104" s="132" customFormat="1" ht="24" customHeight="1">
      <c r="A23" s="121">
        <v>7</v>
      </c>
      <c r="B23" s="122" t="s">
        <v>80</v>
      </c>
      <c r="C23" s="123" t="s">
        <v>81</v>
      </c>
      <c r="D23" s="124" t="s">
        <v>75</v>
      </c>
      <c r="E23" s="125">
        <v>130.024</v>
      </c>
      <c r="F23" s="125">
        <v>0</v>
      </c>
      <c r="G23" s="126">
        <f>E23*F23</f>
        <v>0</v>
      </c>
      <c r="O23" s="132">
        <v>2</v>
      </c>
      <c r="AA23" s="132">
        <v>12</v>
      </c>
      <c r="AB23" s="132">
        <v>0</v>
      </c>
      <c r="AC23" s="132">
        <v>49</v>
      </c>
      <c r="AZ23" s="132">
        <v>1</v>
      </c>
      <c r="BA23" s="132">
        <f>IF(AZ23=1,G23,0)</f>
        <v>0</v>
      </c>
      <c r="BB23" s="132">
        <f>IF(AZ23=2,G23,0)</f>
        <v>0</v>
      </c>
      <c r="BC23" s="132">
        <f>IF(AZ23=3,G23,0)</f>
        <v>0</v>
      </c>
      <c r="BD23" s="132">
        <f>IF(AZ23=4,G23,0)</f>
        <v>0</v>
      </c>
      <c r="BE23" s="132">
        <f>IF(AZ23=5,G23,0)</f>
        <v>0</v>
      </c>
      <c r="CA23" s="132">
        <v>12</v>
      </c>
      <c r="CB23" s="132">
        <v>0</v>
      </c>
      <c r="CZ23" s="132">
        <v>0</v>
      </c>
    </row>
    <row r="24" spans="1:104" ht="12.75" customHeight="1">
      <c r="A24" s="127"/>
      <c r="B24" s="128"/>
      <c r="C24" s="181" t="s">
        <v>82</v>
      </c>
      <c r="D24" s="181"/>
      <c r="E24" s="129">
        <v>7.18</v>
      </c>
      <c r="F24" s="130"/>
      <c r="G24" s="131"/>
      <c r="O24" s="120">
        <v>2</v>
      </c>
      <c r="AA24" s="88">
        <v>12</v>
      </c>
      <c r="AB24" s="88">
        <v>0</v>
      </c>
      <c r="AC24" s="88">
        <v>50</v>
      </c>
      <c r="AZ24" s="88">
        <v>1</v>
      </c>
      <c r="BA24" s="88">
        <f t="shared" si="0"/>
        <v>0</v>
      </c>
      <c r="BB24" s="88">
        <f t="shared" si="1"/>
        <v>0</v>
      </c>
      <c r="BC24" s="88">
        <f t="shared" si="2"/>
        <v>0</v>
      </c>
      <c r="BD24" s="88">
        <f t="shared" si="3"/>
        <v>0</v>
      </c>
      <c r="BE24" s="88">
        <f t="shared" si="4"/>
        <v>0</v>
      </c>
      <c r="CA24" s="120">
        <v>12</v>
      </c>
      <c r="CB24" s="120">
        <v>0</v>
      </c>
      <c r="CZ24" s="88">
        <v>0</v>
      </c>
    </row>
    <row r="25" spans="1:104" s="132" customFormat="1" ht="12.75" customHeight="1">
      <c r="A25" s="127"/>
      <c r="B25" s="128"/>
      <c r="C25" s="181" t="s">
        <v>83</v>
      </c>
      <c r="D25" s="181"/>
      <c r="E25" s="129">
        <v>122.844</v>
      </c>
      <c r="F25" s="130"/>
      <c r="G25" s="131"/>
      <c r="O25" s="132">
        <v>2</v>
      </c>
      <c r="AA25" s="132">
        <v>12</v>
      </c>
      <c r="AB25" s="132">
        <v>0</v>
      </c>
      <c r="AC25" s="132">
        <v>51</v>
      </c>
      <c r="AZ25" s="132">
        <v>1</v>
      </c>
      <c r="BA25" s="132">
        <f>IF(AZ25=1,G25,0)</f>
        <v>0</v>
      </c>
      <c r="BB25" s="132">
        <f>IF(AZ25=2,G25,0)</f>
        <v>0</v>
      </c>
      <c r="BC25" s="132">
        <f>IF(AZ25=3,G25,0)</f>
        <v>0</v>
      </c>
      <c r="BD25" s="132">
        <f>IF(AZ25=4,G25,0)</f>
        <v>0</v>
      </c>
      <c r="BE25" s="132">
        <f>IF(AZ25=5,G25,0)</f>
        <v>0</v>
      </c>
      <c r="CA25" s="132">
        <v>12</v>
      </c>
      <c r="CB25" s="132">
        <v>0</v>
      </c>
      <c r="CZ25" s="132">
        <v>0</v>
      </c>
    </row>
    <row r="26" spans="1:104" s="132" customFormat="1" ht="22.5">
      <c r="A26" s="121">
        <v>8</v>
      </c>
      <c r="B26" s="122" t="s">
        <v>84</v>
      </c>
      <c r="C26" s="123" t="s">
        <v>85</v>
      </c>
      <c r="D26" s="124" t="s">
        <v>75</v>
      </c>
      <c r="E26" s="125">
        <v>57.87</v>
      </c>
      <c r="F26" s="125">
        <v>0</v>
      </c>
      <c r="G26" s="126">
        <f>E26*F26</f>
        <v>0</v>
      </c>
      <c r="O26" s="132">
        <v>2</v>
      </c>
      <c r="AA26" s="132">
        <v>12</v>
      </c>
      <c r="AB26" s="132">
        <v>0</v>
      </c>
      <c r="AC26" s="132">
        <v>51</v>
      </c>
      <c r="AZ26" s="132">
        <v>1</v>
      </c>
      <c r="BA26" s="132">
        <f t="shared" si="0"/>
        <v>0</v>
      </c>
      <c r="BB26" s="132">
        <f t="shared" si="1"/>
        <v>0</v>
      </c>
      <c r="BC26" s="132">
        <f t="shared" si="2"/>
        <v>0</v>
      </c>
      <c r="BD26" s="132">
        <f t="shared" si="3"/>
        <v>0</v>
      </c>
      <c r="BE26" s="132">
        <f t="shared" si="4"/>
        <v>0</v>
      </c>
      <c r="CA26" s="132">
        <v>12</v>
      </c>
      <c r="CB26" s="132">
        <v>0</v>
      </c>
      <c r="CZ26" s="132">
        <v>0</v>
      </c>
    </row>
    <row r="27" spans="1:104" s="132" customFormat="1" ht="12.75" customHeight="1">
      <c r="A27" s="127"/>
      <c r="B27" s="128"/>
      <c r="C27" s="181" t="s">
        <v>86</v>
      </c>
      <c r="D27" s="181"/>
      <c r="E27" s="129">
        <v>57.87</v>
      </c>
      <c r="F27" s="130"/>
      <c r="G27" s="131"/>
      <c r="O27" s="132">
        <v>2</v>
      </c>
      <c r="AA27" s="132">
        <v>12</v>
      </c>
      <c r="AB27" s="132">
        <v>0</v>
      </c>
      <c r="AC27" s="132">
        <v>52</v>
      </c>
      <c r="AZ27" s="132">
        <v>1</v>
      </c>
      <c r="BA27" s="132">
        <f>IF(AZ27=1,G27,0)</f>
        <v>0</v>
      </c>
      <c r="BB27" s="132">
        <f>IF(AZ27=2,G27,0)</f>
        <v>0</v>
      </c>
      <c r="BC27" s="132">
        <f>IF(AZ27=3,G27,0)</f>
        <v>0</v>
      </c>
      <c r="BD27" s="132">
        <f>IF(AZ27=4,G27,0)</f>
        <v>0</v>
      </c>
      <c r="BE27" s="132">
        <f>IF(AZ27=5,G27,0)</f>
        <v>0</v>
      </c>
      <c r="CA27" s="132">
        <v>12</v>
      </c>
      <c r="CB27" s="132">
        <v>0</v>
      </c>
      <c r="CZ27" s="132">
        <v>0</v>
      </c>
    </row>
    <row r="28" spans="1:104" s="132" customFormat="1" ht="22.5">
      <c r="A28" s="121">
        <v>9</v>
      </c>
      <c r="B28" s="122" t="s">
        <v>87</v>
      </c>
      <c r="C28" s="123" t="s">
        <v>88</v>
      </c>
      <c r="D28" s="124" t="s">
        <v>75</v>
      </c>
      <c r="E28" s="125">
        <v>81.8</v>
      </c>
      <c r="F28" s="125">
        <v>0</v>
      </c>
      <c r="G28" s="126">
        <f>E28*F28</f>
        <v>0</v>
      </c>
      <c r="O28" s="132">
        <v>2</v>
      </c>
      <c r="AA28" s="132">
        <v>12</v>
      </c>
      <c r="AB28" s="132">
        <v>0</v>
      </c>
      <c r="AC28" s="132">
        <v>52</v>
      </c>
      <c r="AZ28" s="132">
        <v>1</v>
      </c>
      <c r="BA28" s="132">
        <f t="shared" si="0"/>
        <v>0</v>
      </c>
      <c r="BB28" s="132">
        <f t="shared" si="1"/>
        <v>0</v>
      </c>
      <c r="BC28" s="132">
        <f t="shared" si="2"/>
        <v>0</v>
      </c>
      <c r="BD28" s="132">
        <f t="shared" si="3"/>
        <v>0</v>
      </c>
      <c r="BE28" s="132">
        <f t="shared" si="4"/>
        <v>0</v>
      </c>
      <c r="CA28" s="132">
        <v>12</v>
      </c>
      <c r="CB28" s="132">
        <v>0</v>
      </c>
      <c r="CZ28" s="132">
        <v>0</v>
      </c>
    </row>
    <row r="29" spans="1:57" ht="22.5">
      <c r="A29" s="121">
        <v>10</v>
      </c>
      <c r="B29" s="122" t="s">
        <v>89</v>
      </c>
      <c r="C29" s="123" t="s">
        <v>90</v>
      </c>
      <c r="D29" s="124" t="s">
        <v>75</v>
      </c>
      <c r="E29" s="125">
        <v>31.5</v>
      </c>
      <c r="F29" s="125">
        <v>0</v>
      </c>
      <c r="G29" s="126">
        <f>E29*F29</f>
        <v>0</v>
      </c>
      <c r="O29" s="120">
        <v>4</v>
      </c>
      <c r="BA29" s="133">
        <f>SUM(BA8:BA28)</f>
        <v>0</v>
      </c>
      <c r="BB29" s="133">
        <f>SUM(BB8:BB28)</f>
        <v>0</v>
      </c>
      <c r="BC29" s="133">
        <f>SUM(BC8:BC28)</f>
        <v>0</v>
      </c>
      <c r="BD29" s="133">
        <f>SUM(BD8:BD28)</f>
        <v>0</v>
      </c>
      <c r="BE29" s="133">
        <f>SUM(BE8:BE28)</f>
        <v>0</v>
      </c>
    </row>
    <row r="30" spans="1:15" ht="22.5">
      <c r="A30" s="121">
        <v>11</v>
      </c>
      <c r="B30" s="122" t="s">
        <v>91</v>
      </c>
      <c r="C30" s="123" t="s">
        <v>92</v>
      </c>
      <c r="D30" s="124" t="s">
        <v>75</v>
      </c>
      <c r="E30" s="125">
        <v>29.1</v>
      </c>
      <c r="F30" s="125">
        <v>0</v>
      </c>
      <c r="G30" s="126">
        <f>E30*F30</f>
        <v>0</v>
      </c>
      <c r="H30" s="119"/>
      <c r="I30" s="119"/>
      <c r="O30" s="120">
        <v>1</v>
      </c>
    </row>
    <row r="31" spans="1:104" ht="22.5">
      <c r="A31" s="121">
        <v>12</v>
      </c>
      <c r="B31" s="122" t="s">
        <v>93</v>
      </c>
      <c r="C31" s="123" t="s">
        <v>94</v>
      </c>
      <c r="D31" s="124" t="s">
        <v>75</v>
      </c>
      <c r="E31" s="125">
        <v>10.83</v>
      </c>
      <c r="F31" s="125">
        <v>0</v>
      </c>
      <c r="G31" s="126">
        <f>E31*F31</f>
        <v>0</v>
      </c>
      <c r="O31" s="120">
        <v>2</v>
      </c>
      <c r="AA31" s="88">
        <v>1</v>
      </c>
      <c r="AB31" s="88">
        <v>1</v>
      </c>
      <c r="AC31" s="88">
        <v>1</v>
      </c>
      <c r="AZ31" s="88">
        <v>1</v>
      </c>
      <c r="BA31" s="88">
        <f>IF(AZ31=1,G31,0)</f>
        <v>0</v>
      </c>
      <c r="BB31" s="88">
        <f>IF(AZ31=2,G31,0)</f>
        <v>0</v>
      </c>
      <c r="BC31" s="88">
        <f>IF(AZ31=3,G31,0)</f>
        <v>0</v>
      </c>
      <c r="BD31" s="88">
        <f>IF(AZ31=4,G31,0)</f>
        <v>0</v>
      </c>
      <c r="BE31" s="88">
        <f>IF(AZ31=5,G31,0)</f>
        <v>0</v>
      </c>
      <c r="CA31" s="120">
        <v>1</v>
      </c>
      <c r="CB31" s="120">
        <v>1</v>
      </c>
      <c r="CZ31" s="88">
        <v>0.0315400000000068</v>
      </c>
    </row>
    <row r="32" spans="1:104" ht="12.75" customHeight="1">
      <c r="A32" s="127"/>
      <c r="B32" s="128"/>
      <c r="C32" s="181" t="s">
        <v>95</v>
      </c>
      <c r="D32" s="181"/>
      <c r="E32" s="129">
        <v>10.83</v>
      </c>
      <c r="F32" s="130"/>
      <c r="G32" s="131"/>
      <c r="O32" s="120">
        <v>2</v>
      </c>
      <c r="AA32" s="88">
        <v>1</v>
      </c>
      <c r="AB32" s="88">
        <v>1</v>
      </c>
      <c r="AC32" s="88">
        <v>1</v>
      </c>
      <c r="AZ32" s="88">
        <v>1</v>
      </c>
      <c r="BA32" s="88">
        <f>IF(AZ32=1,G32,0)</f>
        <v>0</v>
      </c>
      <c r="BB32" s="88">
        <f>IF(AZ32=2,G32,0)</f>
        <v>0</v>
      </c>
      <c r="BC32" s="88">
        <f>IF(AZ32=3,G32,0)</f>
        <v>0</v>
      </c>
      <c r="BD32" s="88">
        <f>IF(AZ32=4,G32,0)</f>
        <v>0</v>
      </c>
      <c r="BE32" s="88">
        <f>IF(AZ32=5,G32,0)</f>
        <v>0</v>
      </c>
      <c r="CA32" s="120">
        <v>1</v>
      </c>
      <c r="CB32" s="120">
        <v>1</v>
      </c>
      <c r="CZ32" s="88">
        <v>0.0169400000000053</v>
      </c>
    </row>
    <row r="33" spans="1:104" ht="22.5">
      <c r="A33" s="121">
        <v>13</v>
      </c>
      <c r="B33" s="122" t="s">
        <v>96</v>
      </c>
      <c r="C33" s="123" t="s">
        <v>97</v>
      </c>
      <c r="D33" s="124" t="s">
        <v>98</v>
      </c>
      <c r="E33" s="125">
        <v>5</v>
      </c>
      <c r="F33" s="125">
        <v>0</v>
      </c>
      <c r="G33" s="126">
        <f aca="true" t="shared" si="5" ref="G33:G41">E33*F33</f>
        <v>0</v>
      </c>
      <c r="O33" s="120">
        <v>2</v>
      </c>
      <c r="AA33" s="88">
        <v>1</v>
      </c>
      <c r="AB33" s="88">
        <v>1</v>
      </c>
      <c r="AC33" s="88">
        <v>1</v>
      </c>
      <c r="AZ33" s="88">
        <v>1</v>
      </c>
      <c r="BA33" s="88">
        <f>IF(AZ33=1,G33,0)</f>
        <v>0</v>
      </c>
      <c r="BB33" s="88">
        <f>IF(AZ33=2,G33,0)</f>
        <v>0</v>
      </c>
      <c r="BC33" s="88">
        <f>IF(AZ33=3,G33,0)</f>
        <v>0</v>
      </c>
      <c r="BD33" s="88">
        <f>IF(AZ33=4,G33,0)</f>
        <v>0</v>
      </c>
      <c r="BE33" s="88">
        <f>IF(AZ33=5,G33,0)</f>
        <v>0</v>
      </c>
      <c r="CA33" s="120">
        <v>1</v>
      </c>
      <c r="CB33" s="120">
        <v>1</v>
      </c>
      <c r="CZ33" s="88">
        <v>0.0477700000000141</v>
      </c>
    </row>
    <row r="34" spans="1:104" ht="22.5">
      <c r="A34" s="121">
        <v>14</v>
      </c>
      <c r="B34" s="122" t="s">
        <v>99</v>
      </c>
      <c r="C34" s="123" t="s">
        <v>100</v>
      </c>
      <c r="D34" s="124" t="s">
        <v>98</v>
      </c>
      <c r="E34" s="125">
        <v>3</v>
      </c>
      <c r="F34" s="125">
        <v>0</v>
      </c>
      <c r="G34" s="126">
        <f t="shared" si="5"/>
        <v>0</v>
      </c>
      <c r="O34" s="120">
        <v>2</v>
      </c>
      <c r="AA34" s="88">
        <v>1</v>
      </c>
      <c r="AB34" s="88">
        <v>1</v>
      </c>
      <c r="AC34" s="88">
        <v>1</v>
      </c>
      <c r="AZ34" s="88">
        <v>1</v>
      </c>
      <c r="BA34" s="88">
        <f>IF(AZ34=1,G34,0)</f>
        <v>0</v>
      </c>
      <c r="BB34" s="88">
        <f>IF(AZ34=2,G34,0)</f>
        <v>0</v>
      </c>
      <c r="BC34" s="88">
        <f>IF(AZ34=3,G34,0)</f>
        <v>0</v>
      </c>
      <c r="BD34" s="88">
        <f>IF(AZ34=4,G34,0)</f>
        <v>0</v>
      </c>
      <c r="BE34" s="88">
        <f>IF(AZ34=5,G34,0)</f>
        <v>0</v>
      </c>
      <c r="CA34" s="120">
        <v>1</v>
      </c>
      <c r="CB34" s="120">
        <v>1</v>
      </c>
      <c r="CZ34" s="88">
        <v>0.0069999999999979</v>
      </c>
    </row>
    <row r="35" spans="1:57" ht="22.5">
      <c r="A35" s="121">
        <v>15</v>
      </c>
      <c r="B35" s="122" t="s">
        <v>101</v>
      </c>
      <c r="C35" s="123" t="s">
        <v>102</v>
      </c>
      <c r="D35" s="124" t="s">
        <v>98</v>
      </c>
      <c r="E35" s="125">
        <v>5</v>
      </c>
      <c r="F35" s="125">
        <v>0</v>
      </c>
      <c r="G35" s="126">
        <f t="shared" si="5"/>
        <v>0</v>
      </c>
      <c r="O35" s="120">
        <v>4</v>
      </c>
      <c r="BA35" s="133">
        <f>SUM(BA30:BA34)</f>
        <v>0</v>
      </c>
      <c r="BB35" s="133">
        <f>SUM(BB30:BB34)</f>
        <v>0</v>
      </c>
      <c r="BC35" s="133">
        <f>SUM(BC30:BC34)</f>
        <v>0</v>
      </c>
      <c r="BD35" s="133">
        <f>SUM(BD30:BD34)</f>
        <v>0</v>
      </c>
      <c r="BE35" s="133">
        <f>SUM(BE30:BE34)</f>
        <v>0</v>
      </c>
    </row>
    <row r="36" spans="1:15" ht="22.5">
      <c r="A36" s="121">
        <v>16</v>
      </c>
      <c r="B36" s="122" t="s">
        <v>103</v>
      </c>
      <c r="C36" s="123" t="s">
        <v>104</v>
      </c>
      <c r="D36" s="124" t="s">
        <v>98</v>
      </c>
      <c r="E36" s="125">
        <v>6</v>
      </c>
      <c r="F36" s="125">
        <v>0</v>
      </c>
      <c r="G36" s="126">
        <f t="shared" si="5"/>
        <v>0</v>
      </c>
      <c r="H36" s="119"/>
      <c r="I36" s="119"/>
      <c r="O36" s="120">
        <v>1</v>
      </c>
    </row>
    <row r="37" spans="1:104" ht="22.5">
      <c r="A37" s="121">
        <v>17</v>
      </c>
      <c r="B37" s="122" t="s">
        <v>105</v>
      </c>
      <c r="C37" s="123" t="s">
        <v>106</v>
      </c>
      <c r="D37" s="124" t="s">
        <v>75</v>
      </c>
      <c r="E37" s="125">
        <v>10.8</v>
      </c>
      <c r="F37" s="125">
        <v>0</v>
      </c>
      <c r="G37" s="126">
        <f t="shared" si="5"/>
        <v>0</v>
      </c>
      <c r="O37" s="120">
        <v>2</v>
      </c>
      <c r="AA37" s="88">
        <v>1</v>
      </c>
      <c r="AB37" s="88">
        <v>7</v>
      </c>
      <c r="AC37" s="88">
        <v>7</v>
      </c>
      <c r="AZ37" s="88">
        <v>1</v>
      </c>
      <c r="BA37" s="88">
        <f aca="true" t="shared" si="6" ref="BA37:BA55">IF(AZ37=1,G37,0)</f>
        <v>0</v>
      </c>
      <c r="BB37" s="88">
        <f aca="true" t="shared" si="7" ref="BB37:BB55">IF(AZ37=2,G37,0)</f>
        <v>0</v>
      </c>
      <c r="BC37" s="88">
        <f aca="true" t="shared" si="8" ref="BC37:BC55">IF(AZ37=3,G37,0)</f>
        <v>0</v>
      </c>
      <c r="BD37" s="88">
        <f aca="true" t="shared" si="9" ref="BD37:BD55">IF(AZ37=4,G37,0)</f>
        <v>0</v>
      </c>
      <c r="BE37" s="88">
        <f aca="true" t="shared" si="10" ref="BE37:BE55">IF(AZ37=5,G37,0)</f>
        <v>0</v>
      </c>
      <c r="CA37" s="120">
        <v>1</v>
      </c>
      <c r="CB37" s="120">
        <v>7</v>
      </c>
      <c r="CZ37" s="88">
        <v>0</v>
      </c>
    </row>
    <row r="38" spans="1:104" ht="22.5">
      <c r="A38" s="121">
        <v>18</v>
      </c>
      <c r="B38" s="122" t="s">
        <v>107</v>
      </c>
      <c r="C38" s="123" t="s">
        <v>108</v>
      </c>
      <c r="D38" s="124" t="s">
        <v>98</v>
      </c>
      <c r="E38" s="125">
        <v>1</v>
      </c>
      <c r="F38" s="125">
        <v>0</v>
      </c>
      <c r="G38" s="126">
        <f t="shared" si="5"/>
        <v>0</v>
      </c>
      <c r="O38" s="120">
        <v>2</v>
      </c>
      <c r="AA38" s="88">
        <v>1</v>
      </c>
      <c r="AB38" s="88">
        <v>1</v>
      </c>
      <c r="AC38" s="88">
        <v>1</v>
      </c>
      <c r="AZ38" s="88">
        <v>1</v>
      </c>
      <c r="BA38" s="88">
        <f t="shared" si="6"/>
        <v>0</v>
      </c>
      <c r="BB38" s="88">
        <f t="shared" si="7"/>
        <v>0</v>
      </c>
      <c r="BC38" s="88">
        <f t="shared" si="8"/>
        <v>0</v>
      </c>
      <c r="BD38" s="88">
        <f t="shared" si="9"/>
        <v>0</v>
      </c>
      <c r="BE38" s="88">
        <f t="shared" si="10"/>
        <v>0</v>
      </c>
      <c r="CA38" s="120">
        <v>1</v>
      </c>
      <c r="CB38" s="120">
        <v>1</v>
      </c>
      <c r="CZ38" s="88">
        <v>0.0345899999999801</v>
      </c>
    </row>
    <row r="39" spans="1:104" ht="22.5">
      <c r="A39" s="121">
        <v>19</v>
      </c>
      <c r="B39" s="122" t="s">
        <v>109</v>
      </c>
      <c r="C39" s="123" t="s">
        <v>110</v>
      </c>
      <c r="D39" s="124" t="s">
        <v>98</v>
      </c>
      <c r="E39" s="125">
        <v>1</v>
      </c>
      <c r="F39" s="125">
        <v>0</v>
      </c>
      <c r="G39" s="126">
        <f t="shared" si="5"/>
        <v>0</v>
      </c>
      <c r="O39" s="120">
        <v>2</v>
      </c>
      <c r="AA39" s="88">
        <v>1</v>
      </c>
      <c r="AB39" s="88">
        <v>1</v>
      </c>
      <c r="AC39" s="88">
        <v>1</v>
      </c>
      <c r="AZ39" s="88">
        <v>1</v>
      </c>
      <c r="BA39" s="88">
        <f t="shared" si="6"/>
        <v>0</v>
      </c>
      <c r="BB39" s="88">
        <f t="shared" si="7"/>
        <v>0</v>
      </c>
      <c r="BC39" s="88">
        <f t="shared" si="8"/>
        <v>0</v>
      </c>
      <c r="BD39" s="88">
        <f t="shared" si="9"/>
        <v>0</v>
      </c>
      <c r="BE39" s="88">
        <f t="shared" si="10"/>
        <v>0</v>
      </c>
      <c r="CA39" s="120">
        <v>1</v>
      </c>
      <c r="CB39" s="120">
        <v>1</v>
      </c>
      <c r="CZ39" s="88">
        <v>0.000670000000000393</v>
      </c>
    </row>
    <row r="40" spans="1:104" ht="22.5">
      <c r="A40" s="121">
        <v>20</v>
      </c>
      <c r="B40" s="122" t="s">
        <v>111</v>
      </c>
      <c r="C40" s="123" t="s">
        <v>112</v>
      </c>
      <c r="D40" s="124" t="s">
        <v>98</v>
      </c>
      <c r="E40" s="125">
        <v>1</v>
      </c>
      <c r="F40" s="125">
        <v>0</v>
      </c>
      <c r="G40" s="126">
        <f t="shared" si="5"/>
        <v>0</v>
      </c>
      <c r="O40" s="120">
        <v>2</v>
      </c>
      <c r="AA40" s="88">
        <v>1</v>
      </c>
      <c r="AB40" s="88">
        <v>1</v>
      </c>
      <c r="AC40" s="88">
        <v>1</v>
      </c>
      <c r="AZ40" s="88">
        <v>1</v>
      </c>
      <c r="BA40" s="88">
        <f t="shared" si="6"/>
        <v>0</v>
      </c>
      <c r="BB40" s="88">
        <f t="shared" si="7"/>
        <v>0</v>
      </c>
      <c r="BC40" s="88">
        <f t="shared" si="8"/>
        <v>0</v>
      </c>
      <c r="BD40" s="88">
        <f t="shared" si="9"/>
        <v>0</v>
      </c>
      <c r="BE40" s="88">
        <f t="shared" si="10"/>
        <v>0</v>
      </c>
      <c r="CA40" s="120">
        <v>1</v>
      </c>
      <c r="CB40" s="120">
        <v>1</v>
      </c>
      <c r="CZ40" s="88">
        <v>0</v>
      </c>
    </row>
    <row r="41" spans="1:104" ht="22.5">
      <c r="A41" s="121">
        <v>21</v>
      </c>
      <c r="B41" s="122" t="s">
        <v>113</v>
      </c>
      <c r="C41" s="123" t="s">
        <v>114</v>
      </c>
      <c r="D41" s="124" t="s">
        <v>98</v>
      </c>
      <c r="E41" s="125">
        <v>1</v>
      </c>
      <c r="F41" s="125">
        <v>0</v>
      </c>
      <c r="G41" s="126">
        <f t="shared" si="5"/>
        <v>0</v>
      </c>
      <c r="O41" s="120">
        <v>2</v>
      </c>
      <c r="AA41" s="88">
        <v>1</v>
      </c>
      <c r="AB41" s="88">
        <v>1</v>
      </c>
      <c r="AC41" s="88">
        <v>1</v>
      </c>
      <c r="AZ41" s="88">
        <v>1</v>
      </c>
      <c r="BA41" s="88">
        <f t="shared" si="6"/>
        <v>0</v>
      </c>
      <c r="BB41" s="88">
        <f t="shared" si="7"/>
        <v>0</v>
      </c>
      <c r="BC41" s="88">
        <f t="shared" si="8"/>
        <v>0</v>
      </c>
      <c r="BD41" s="88">
        <f t="shared" si="9"/>
        <v>0</v>
      </c>
      <c r="BE41" s="88">
        <f t="shared" si="10"/>
        <v>0</v>
      </c>
      <c r="CA41" s="120">
        <v>1</v>
      </c>
      <c r="CB41" s="120">
        <v>1</v>
      </c>
      <c r="CZ41" s="88">
        <v>0</v>
      </c>
    </row>
    <row r="42" spans="1:104" ht="12.75">
      <c r="A42" s="134"/>
      <c r="B42" s="135" t="s">
        <v>115</v>
      </c>
      <c r="C42" s="136" t="str">
        <f>CONCATENATE(B8," ",C8)</f>
        <v>3 Svislé a kompletní konstrukce</v>
      </c>
      <c r="D42" s="137"/>
      <c r="E42" s="138"/>
      <c r="F42" s="139"/>
      <c r="G42" s="140">
        <f>SUM(G8:G41)</f>
        <v>0</v>
      </c>
      <c r="O42" s="120">
        <v>2</v>
      </c>
      <c r="AA42" s="88">
        <v>1</v>
      </c>
      <c r="AB42" s="88">
        <v>1</v>
      </c>
      <c r="AC42" s="88">
        <v>1</v>
      </c>
      <c r="AZ42" s="88">
        <v>1</v>
      </c>
      <c r="BA42" s="88">
        <f t="shared" si="6"/>
        <v>0</v>
      </c>
      <c r="BB42" s="88">
        <f t="shared" si="7"/>
        <v>0</v>
      </c>
      <c r="BC42" s="88">
        <f t="shared" si="8"/>
        <v>0</v>
      </c>
      <c r="BD42" s="88">
        <f t="shared" si="9"/>
        <v>0</v>
      </c>
      <c r="BE42" s="88">
        <f t="shared" si="10"/>
        <v>0</v>
      </c>
      <c r="CA42" s="120">
        <v>1</v>
      </c>
      <c r="CB42" s="120">
        <v>1</v>
      </c>
      <c r="CZ42" s="88">
        <v>0</v>
      </c>
    </row>
    <row r="43" spans="1:104" ht="12.75">
      <c r="A43" s="113" t="s">
        <v>54</v>
      </c>
      <c r="B43" s="114" t="s">
        <v>116</v>
      </c>
      <c r="C43" s="115" t="s">
        <v>117</v>
      </c>
      <c r="D43" s="116"/>
      <c r="E43" s="117"/>
      <c r="F43" s="117"/>
      <c r="G43" s="118"/>
      <c r="O43" s="120">
        <v>2</v>
      </c>
      <c r="AA43" s="88">
        <v>1</v>
      </c>
      <c r="AB43" s="88">
        <v>1</v>
      </c>
      <c r="AC43" s="88">
        <v>1</v>
      </c>
      <c r="AZ43" s="88">
        <v>1</v>
      </c>
      <c r="BA43" s="88">
        <f t="shared" si="6"/>
        <v>0</v>
      </c>
      <c r="BB43" s="88">
        <f t="shared" si="7"/>
        <v>0</v>
      </c>
      <c r="BC43" s="88">
        <f t="shared" si="8"/>
        <v>0</v>
      </c>
      <c r="BD43" s="88">
        <f t="shared" si="9"/>
        <v>0</v>
      </c>
      <c r="BE43" s="88">
        <f t="shared" si="10"/>
        <v>0</v>
      </c>
      <c r="CA43" s="120">
        <v>1</v>
      </c>
      <c r="CB43" s="120">
        <v>1</v>
      </c>
      <c r="CZ43" s="88">
        <v>0</v>
      </c>
    </row>
    <row r="44" spans="1:104" ht="12.75">
      <c r="A44" s="121">
        <v>22</v>
      </c>
      <c r="B44" s="122" t="s">
        <v>118</v>
      </c>
      <c r="C44" s="123" t="s">
        <v>119</v>
      </c>
      <c r="D44" s="124" t="s">
        <v>75</v>
      </c>
      <c r="E44" s="125">
        <v>120.7</v>
      </c>
      <c r="F44" s="125">
        <v>0</v>
      </c>
      <c r="G44" s="126">
        <f>E44*F44</f>
        <v>0</v>
      </c>
      <c r="O44" s="120">
        <v>2</v>
      </c>
      <c r="AA44" s="88">
        <v>1</v>
      </c>
      <c r="AB44" s="88">
        <v>1</v>
      </c>
      <c r="AC44" s="88">
        <v>1</v>
      </c>
      <c r="AZ44" s="88">
        <v>1</v>
      </c>
      <c r="BA44" s="88">
        <f t="shared" si="6"/>
        <v>0</v>
      </c>
      <c r="BB44" s="88">
        <f t="shared" si="7"/>
        <v>0</v>
      </c>
      <c r="BC44" s="88">
        <f t="shared" si="8"/>
        <v>0</v>
      </c>
      <c r="BD44" s="88">
        <f t="shared" si="9"/>
        <v>0</v>
      </c>
      <c r="BE44" s="88">
        <f t="shared" si="10"/>
        <v>0</v>
      </c>
      <c r="CA44" s="120">
        <v>1</v>
      </c>
      <c r="CB44" s="120">
        <v>1</v>
      </c>
      <c r="CZ44" s="88">
        <v>0</v>
      </c>
    </row>
    <row r="45" spans="1:104" ht="12.75">
      <c r="A45" s="121">
        <v>23</v>
      </c>
      <c r="B45" s="122" t="s">
        <v>120</v>
      </c>
      <c r="C45" s="123" t="s">
        <v>121</v>
      </c>
      <c r="D45" s="124" t="s">
        <v>75</v>
      </c>
      <c r="E45" s="125">
        <v>421.6256</v>
      </c>
      <c r="F45" s="125">
        <v>0</v>
      </c>
      <c r="G45" s="126">
        <f>E45*F45</f>
        <v>0</v>
      </c>
      <c r="O45" s="120">
        <v>2</v>
      </c>
      <c r="AA45" s="88">
        <v>1</v>
      </c>
      <c r="AB45" s="88">
        <v>1</v>
      </c>
      <c r="AC45" s="88">
        <v>1</v>
      </c>
      <c r="AZ45" s="88">
        <v>1</v>
      </c>
      <c r="BA45" s="88">
        <f t="shared" si="6"/>
        <v>0</v>
      </c>
      <c r="BB45" s="88">
        <f t="shared" si="7"/>
        <v>0</v>
      </c>
      <c r="BC45" s="88">
        <f t="shared" si="8"/>
        <v>0</v>
      </c>
      <c r="BD45" s="88">
        <f t="shared" si="9"/>
        <v>0</v>
      </c>
      <c r="BE45" s="88">
        <f t="shared" si="10"/>
        <v>0</v>
      </c>
      <c r="CA45" s="120">
        <v>1</v>
      </c>
      <c r="CB45" s="120">
        <v>1</v>
      </c>
      <c r="CZ45" s="88">
        <v>0.00117000000000012</v>
      </c>
    </row>
    <row r="46" spans="1:104" ht="12.75">
      <c r="A46" s="121">
        <v>24</v>
      </c>
      <c r="B46" s="122" t="s">
        <v>122</v>
      </c>
      <c r="C46" s="123" t="s">
        <v>123</v>
      </c>
      <c r="D46" s="124" t="s">
        <v>75</v>
      </c>
      <c r="E46" s="125">
        <v>2.4</v>
      </c>
      <c r="F46" s="125">
        <v>0</v>
      </c>
      <c r="G46" s="126">
        <f>E46*F46</f>
        <v>0</v>
      </c>
      <c r="O46" s="120">
        <v>2</v>
      </c>
      <c r="AA46" s="88">
        <v>1</v>
      </c>
      <c r="AB46" s="88">
        <v>1</v>
      </c>
      <c r="AC46" s="88">
        <v>1</v>
      </c>
      <c r="AZ46" s="88">
        <v>1</v>
      </c>
      <c r="BA46" s="88">
        <f t="shared" si="6"/>
        <v>0</v>
      </c>
      <c r="BB46" s="88">
        <f t="shared" si="7"/>
        <v>0</v>
      </c>
      <c r="BC46" s="88">
        <f t="shared" si="8"/>
        <v>0</v>
      </c>
      <c r="BD46" s="88">
        <f t="shared" si="9"/>
        <v>0</v>
      </c>
      <c r="BE46" s="88">
        <f t="shared" si="10"/>
        <v>0</v>
      </c>
      <c r="CA46" s="120">
        <v>1</v>
      </c>
      <c r="CB46" s="120">
        <v>1</v>
      </c>
      <c r="CZ46" s="88">
        <v>0.000999999999999446</v>
      </c>
    </row>
    <row r="47" spans="1:104" ht="12.75" customHeight="1">
      <c r="A47" s="127"/>
      <c r="B47" s="128"/>
      <c r="C47" s="181" t="s">
        <v>124</v>
      </c>
      <c r="D47" s="181"/>
      <c r="E47" s="129">
        <v>2.4</v>
      </c>
      <c r="F47" s="130"/>
      <c r="G47" s="131"/>
      <c r="O47" s="120">
        <v>2</v>
      </c>
      <c r="AA47" s="88">
        <v>1</v>
      </c>
      <c r="AB47" s="88">
        <v>1</v>
      </c>
      <c r="AC47" s="88">
        <v>1</v>
      </c>
      <c r="AZ47" s="88">
        <v>1</v>
      </c>
      <c r="BA47" s="88">
        <f t="shared" si="6"/>
        <v>0</v>
      </c>
      <c r="BB47" s="88">
        <f t="shared" si="7"/>
        <v>0</v>
      </c>
      <c r="BC47" s="88">
        <f t="shared" si="8"/>
        <v>0</v>
      </c>
      <c r="BD47" s="88">
        <f t="shared" si="9"/>
        <v>0</v>
      </c>
      <c r="BE47" s="88">
        <f t="shared" si="10"/>
        <v>0</v>
      </c>
      <c r="CA47" s="120">
        <v>1</v>
      </c>
      <c r="CB47" s="120">
        <v>1</v>
      </c>
      <c r="CZ47" s="88">
        <v>0</v>
      </c>
    </row>
    <row r="48" spans="1:104" ht="12.75">
      <c r="A48" s="121">
        <v>25</v>
      </c>
      <c r="B48" s="122" t="s">
        <v>125</v>
      </c>
      <c r="C48" s="123" t="s">
        <v>126</v>
      </c>
      <c r="D48" s="124" t="s">
        <v>75</v>
      </c>
      <c r="E48" s="125">
        <v>273.8</v>
      </c>
      <c r="F48" s="125">
        <v>0</v>
      </c>
      <c r="G48" s="126">
        <f>E48*F48</f>
        <v>0</v>
      </c>
      <c r="O48" s="120">
        <v>2</v>
      </c>
      <c r="AA48" s="88">
        <v>1</v>
      </c>
      <c r="AB48" s="88">
        <v>0</v>
      </c>
      <c r="AC48" s="88">
        <v>0</v>
      </c>
      <c r="AZ48" s="88">
        <v>1</v>
      </c>
      <c r="BA48" s="88">
        <f t="shared" si="6"/>
        <v>0</v>
      </c>
      <c r="BB48" s="88">
        <f t="shared" si="7"/>
        <v>0</v>
      </c>
      <c r="BC48" s="88">
        <f t="shared" si="8"/>
        <v>0</v>
      </c>
      <c r="BD48" s="88">
        <f t="shared" si="9"/>
        <v>0</v>
      </c>
      <c r="BE48" s="88">
        <f t="shared" si="10"/>
        <v>0</v>
      </c>
      <c r="CA48" s="120">
        <v>1</v>
      </c>
      <c r="CB48" s="120">
        <v>0</v>
      </c>
      <c r="CZ48" s="88">
        <v>0</v>
      </c>
    </row>
    <row r="49" spans="1:104" ht="12.75" customHeight="1">
      <c r="A49" s="127"/>
      <c r="B49" s="128"/>
      <c r="C49" s="181" t="s">
        <v>127</v>
      </c>
      <c r="D49" s="181"/>
      <c r="E49" s="129">
        <v>273.8</v>
      </c>
      <c r="F49" s="130"/>
      <c r="G49" s="131"/>
      <c r="O49" s="120">
        <v>2</v>
      </c>
      <c r="AA49" s="88">
        <v>1</v>
      </c>
      <c r="AB49" s="88">
        <v>1</v>
      </c>
      <c r="AC49" s="88">
        <v>1</v>
      </c>
      <c r="AZ49" s="88">
        <v>1</v>
      </c>
      <c r="BA49" s="88">
        <f t="shared" si="6"/>
        <v>0</v>
      </c>
      <c r="BB49" s="88">
        <f t="shared" si="7"/>
        <v>0</v>
      </c>
      <c r="BC49" s="88">
        <f t="shared" si="8"/>
        <v>0</v>
      </c>
      <c r="BD49" s="88">
        <f t="shared" si="9"/>
        <v>0</v>
      </c>
      <c r="BE49" s="88">
        <f t="shared" si="10"/>
        <v>0</v>
      </c>
      <c r="CA49" s="120">
        <v>1</v>
      </c>
      <c r="CB49" s="120">
        <v>1</v>
      </c>
      <c r="CZ49" s="88">
        <v>0</v>
      </c>
    </row>
    <row r="50" spans="1:104" ht="12.75">
      <c r="A50" s="134"/>
      <c r="B50" s="135" t="s">
        <v>115</v>
      </c>
      <c r="C50" s="136" t="str">
        <f>CONCATENATE(B43," ",C43)</f>
        <v>6 Úpravy povrchu,podlahy</v>
      </c>
      <c r="D50" s="137"/>
      <c r="E50" s="138"/>
      <c r="F50" s="139"/>
      <c r="G50" s="140">
        <f>SUM(G43:G49)</f>
        <v>0</v>
      </c>
      <c r="O50" s="120">
        <v>2</v>
      </c>
      <c r="AA50" s="88">
        <v>1</v>
      </c>
      <c r="AB50" s="88">
        <v>1</v>
      </c>
      <c r="AC50" s="88">
        <v>1</v>
      </c>
      <c r="AZ50" s="88">
        <v>1</v>
      </c>
      <c r="BA50" s="88">
        <f t="shared" si="6"/>
        <v>0</v>
      </c>
      <c r="BB50" s="88">
        <f t="shared" si="7"/>
        <v>0</v>
      </c>
      <c r="BC50" s="88">
        <f t="shared" si="8"/>
        <v>0</v>
      </c>
      <c r="BD50" s="88">
        <f t="shared" si="9"/>
        <v>0</v>
      </c>
      <c r="BE50" s="88">
        <f t="shared" si="10"/>
        <v>0</v>
      </c>
      <c r="CA50" s="120">
        <v>1</v>
      </c>
      <c r="CB50" s="120">
        <v>1</v>
      </c>
      <c r="CZ50" s="88">
        <v>0</v>
      </c>
    </row>
    <row r="51" spans="1:104" ht="12.75">
      <c r="A51" s="113" t="s">
        <v>54</v>
      </c>
      <c r="B51" s="114" t="s">
        <v>128</v>
      </c>
      <c r="C51" s="115" t="s">
        <v>129</v>
      </c>
      <c r="D51" s="116"/>
      <c r="E51" s="117"/>
      <c r="F51" s="117"/>
      <c r="G51" s="118"/>
      <c r="O51" s="120">
        <v>2</v>
      </c>
      <c r="AA51" s="88">
        <v>1</v>
      </c>
      <c r="AB51" s="88">
        <v>1</v>
      </c>
      <c r="AC51" s="88">
        <v>1</v>
      </c>
      <c r="AZ51" s="88">
        <v>1</v>
      </c>
      <c r="BA51" s="88">
        <f t="shared" si="6"/>
        <v>0</v>
      </c>
      <c r="BB51" s="88">
        <f t="shared" si="7"/>
        <v>0</v>
      </c>
      <c r="BC51" s="88">
        <f t="shared" si="8"/>
        <v>0</v>
      </c>
      <c r="BD51" s="88">
        <f t="shared" si="9"/>
        <v>0</v>
      </c>
      <c r="BE51" s="88">
        <f t="shared" si="10"/>
        <v>0</v>
      </c>
      <c r="CA51" s="120">
        <v>1</v>
      </c>
      <c r="CB51" s="120">
        <v>1</v>
      </c>
      <c r="CZ51" s="88">
        <v>0</v>
      </c>
    </row>
    <row r="52" spans="1:104" ht="12.75">
      <c r="A52" s="121">
        <v>26</v>
      </c>
      <c r="B52" s="122" t="s">
        <v>130</v>
      </c>
      <c r="C52" s="123" t="s">
        <v>131</v>
      </c>
      <c r="D52" s="124" t="s">
        <v>75</v>
      </c>
      <c r="E52" s="125">
        <v>159.1</v>
      </c>
      <c r="F52" s="125">
        <v>0</v>
      </c>
      <c r="G52" s="126">
        <f>E52*F52</f>
        <v>0</v>
      </c>
      <c r="O52" s="120">
        <v>2</v>
      </c>
      <c r="AA52" s="88">
        <v>12</v>
      </c>
      <c r="AB52" s="88">
        <v>0</v>
      </c>
      <c r="AC52" s="88">
        <v>81</v>
      </c>
      <c r="AZ52" s="88">
        <v>1</v>
      </c>
      <c r="BA52" s="88">
        <f t="shared" si="6"/>
        <v>0</v>
      </c>
      <c r="BB52" s="88">
        <f t="shared" si="7"/>
        <v>0</v>
      </c>
      <c r="BC52" s="88">
        <f t="shared" si="8"/>
        <v>0</v>
      </c>
      <c r="BD52" s="88">
        <f t="shared" si="9"/>
        <v>0</v>
      </c>
      <c r="BE52" s="88">
        <f t="shared" si="10"/>
        <v>0</v>
      </c>
      <c r="CA52" s="120">
        <v>12</v>
      </c>
      <c r="CB52" s="120">
        <v>0</v>
      </c>
      <c r="CZ52" s="88">
        <v>0</v>
      </c>
    </row>
    <row r="53" spans="1:104" ht="12.75" customHeight="1">
      <c r="A53" s="127"/>
      <c r="B53" s="128"/>
      <c r="C53" s="181" t="s">
        <v>132</v>
      </c>
      <c r="D53" s="181"/>
      <c r="E53" s="129">
        <v>159.1</v>
      </c>
      <c r="F53" s="130"/>
      <c r="G53" s="131"/>
      <c r="O53" s="120">
        <v>2</v>
      </c>
      <c r="AA53" s="88">
        <v>12</v>
      </c>
      <c r="AB53" s="88">
        <v>0</v>
      </c>
      <c r="AC53" s="88">
        <v>82</v>
      </c>
      <c r="AZ53" s="88">
        <v>1</v>
      </c>
      <c r="BA53" s="88">
        <f t="shared" si="6"/>
        <v>0</v>
      </c>
      <c r="BB53" s="88">
        <f t="shared" si="7"/>
        <v>0</v>
      </c>
      <c r="BC53" s="88">
        <f t="shared" si="8"/>
        <v>0</v>
      </c>
      <c r="BD53" s="88">
        <f t="shared" si="9"/>
        <v>0</v>
      </c>
      <c r="BE53" s="88">
        <f t="shared" si="10"/>
        <v>0</v>
      </c>
      <c r="CA53" s="120">
        <v>12</v>
      </c>
      <c r="CB53" s="120">
        <v>0</v>
      </c>
      <c r="CZ53" s="88">
        <v>0</v>
      </c>
    </row>
    <row r="54" spans="1:104" ht="12.75">
      <c r="A54" s="121">
        <v>27</v>
      </c>
      <c r="B54" s="122" t="s">
        <v>133</v>
      </c>
      <c r="C54" s="123" t="s">
        <v>134</v>
      </c>
      <c r="D54" s="124" t="s">
        <v>75</v>
      </c>
      <c r="E54" s="125">
        <v>280</v>
      </c>
      <c r="F54" s="125">
        <v>0</v>
      </c>
      <c r="G54" s="126">
        <f>E54*F54</f>
        <v>0</v>
      </c>
      <c r="O54" s="120">
        <v>2</v>
      </c>
      <c r="AA54" s="88">
        <v>12</v>
      </c>
      <c r="AB54" s="88">
        <v>0</v>
      </c>
      <c r="AC54" s="88">
        <v>83</v>
      </c>
      <c r="AZ54" s="88">
        <v>1</v>
      </c>
      <c r="BA54" s="88">
        <f t="shared" si="6"/>
        <v>0</v>
      </c>
      <c r="BB54" s="88">
        <f t="shared" si="7"/>
        <v>0</v>
      </c>
      <c r="BC54" s="88">
        <f t="shared" si="8"/>
        <v>0</v>
      </c>
      <c r="BD54" s="88">
        <f t="shared" si="9"/>
        <v>0</v>
      </c>
      <c r="BE54" s="88">
        <f t="shared" si="10"/>
        <v>0</v>
      </c>
      <c r="CA54" s="120">
        <v>12</v>
      </c>
      <c r="CB54" s="120">
        <v>0</v>
      </c>
      <c r="CZ54" s="88">
        <v>0</v>
      </c>
    </row>
    <row r="55" spans="1:104" ht="12.75">
      <c r="A55" s="121">
        <v>28</v>
      </c>
      <c r="B55" s="122" t="s">
        <v>135</v>
      </c>
      <c r="C55" s="123" t="s">
        <v>136</v>
      </c>
      <c r="D55" s="124" t="s">
        <v>75</v>
      </c>
      <c r="E55" s="125">
        <v>32.6351</v>
      </c>
      <c r="F55" s="125">
        <v>0</v>
      </c>
      <c r="G55" s="126">
        <f>E55*F55</f>
        <v>0</v>
      </c>
      <c r="O55" s="120">
        <v>2</v>
      </c>
      <c r="AA55" s="88">
        <v>12</v>
      </c>
      <c r="AB55" s="88">
        <v>0</v>
      </c>
      <c r="AC55" s="88">
        <v>85</v>
      </c>
      <c r="AZ55" s="88">
        <v>1</v>
      </c>
      <c r="BA55" s="88">
        <f t="shared" si="6"/>
        <v>0</v>
      </c>
      <c r="BB55" s="88">
        <f t="shared" si="7"/>
        <v>0</v>
      </c>
      <c r="BC55" s="88">
        <f t="shared" si="8"/>
        <v>0</v>
      </c>
      <c r="BD55" s="88">
        <f t="shared" si="9"/>
        <v>0</v>
      </c>
      <c r="BE55" s="88">
        <f t="shared" si="10"/>
        <v>0</v>
      </c>
      <c r="CA55" s="120">
        <v>12</v>
      </c>
      <c r="CB55" s="120">
        <v>0</v>
      </c>
      <c r="CZ55" s="88">
        <v>0</v>
      </c>
    </row>
    <row r="56" spans="1:57" ht="12.75" customHeight="1">
      <c r="A56" s="127"/>
      <c r="B56" s="128"/>
      <c r="C56" s="181" t="s">
        <v>137</v>
      </c>
      <c r="D56" s="181"/>
      <c r="E56" s="129">
        <v>32.6351</v>
      </c>
      <c r="F56" s="130"/>
      <c r="G56" s="131"/>
      <c r="O56" s="120">
        <v>4</v>
      </c>
      <c r="BA56" s="133">
        <f>SUM(BA36:BA55)</f>
        <v>0</v>
      </c>
      <c r="BB56" s="133">
        <f>SUM(BB36:BB55)</f>
        <v>0</v>
      </c>
      <c r="BC56" s="133">
        <f>SUM(BC36:BC55)</f>
        <v>0</v>
      </c>
      <c r="BD56" s="133">
        <f>SUM(BD36:BD55)</f>
        <v>0</v>
      </c>
      <c r="BE56" s="133">
        <f>SUM(BE36:BE55)</f>
        <v>0</v>
      </c>
    </row>
    <row r="57" spans="1:15" ht="12.75">
      <c r="A57" s="121">
        <v>29</v>
      </c>
      <c r="B57" s="122" t="s">
        <v>138</v>
      </c>
      <c r="C57" s="123" t="s">
        <v>139</v>
      </c>
      <c r="D57" s="124" t="s">
        <v>75</v>
      </c>
      <c r="E57" s="125">
        <v>204.1603</v>
      </c>
      <c r="F57" s="125">
        <v>0</v>
      </c>
      <c r="G57" s="126">
        <f>E57*F57</f>
        <v>0</v>
      </c>
      <c r="H57" s="119"/>
      <c r="I57" s="119"/>
      <c r="O57" s="120">
        <v>1</v>
      </c>
    </row>
    <row r="58" spans="1:104" ht="12.75" customHeight="1">
      <c r="A58" s="127"/>
      <c r="B58" s="128"/>
      <c r="C58" s="181" t="s">
        <v>140</v>
      </c>
      <c r="D58" s="181"/>
      <c r="E58" s="129">
        <v>5.0605</v>
      </c>
      <c r="F58" s="130"/>
      <c r="G58" s="131"/>
      <c r="O58" s="120">
        <v>2</v>
      </c>
      <c r="AA58" s="88">
        <v>7</v>
      </c>
      <c r="AB58" s="88">
        <v>1</v>
      </c>
      <c r="AC58" s="88">
        <v>2</v>
      </c>
      <c r="AZ58" s="88">
        <v>1</v>
      </c>
      <c r="BA58" s="88">
        <f>IF(AZ58=1,G58,0)</f>
        <v>0</v>
      </c>
      <c r="BB58" s="88">
        <f>IF(AZ58=2,G58,0)</f>
        <v>0</v>
      </c>
      <c r="BC58" s="88">
        <f>IF(AZ58=3,G58,0)</f>
        <v>0</v>
      </c>
      <c r="BD58" s="88">
        <f>IF(AZ58=4,G58,0)</f>
        <v>0</v>
      </c>
      <c r="BE58" s="88">
        <f>IF(AZ58=5,G58,0)</f>
        <v>0</v>
      </c>
      <c r="CA58" s="120">
        <v>7</v>
      </c>
      <c r="CB58" s="120">
        <v>1</v>
      </c>
      <c r="CZ58" s="88">
        <v>0</v>
      </c>
    </row>
    <row r="59" spans="1:57" ht="12.75" customHeight="1">
      <c r="A59" s="127"/>
      <c r="B59" s="128"/>
      <c r="C59" s="181" t="s">
        <v>141</v>
      </c>
      <c r="D59" s="181"/>
      <c r="E59" s="129">
        <v>71.6487</v>
      </c>
      <c r="F59" s="130"/>
      <c r="G59" s="131"/>
      <c r="O59" s="120">
        <v>4</v>
      </c>
      <c r="BA59" s="133">
        <f>SUM(BA57:BA58)</f>
        <v>0</v>
      </c>
      <c r="BB59" s="133">
        <f>SUM(BB57:BB58)</f>
        <v>0</v>
      </c>
      <c r="BC59" s="133">
        <f>SUM(BC57:BC58)</f>
        <v>0</v>
      </c>
      <c r="BD59" s="133">
        <f>SUM(BD57:BD58)</f>
        <v>0</v>
      </c>
      <c r="BE59" s="133">
        <f>SUM(BE57:BE58)</f>
        <v>0</v>
      </c>
    </row>
    <row r="60" spans="1:15" ht="12.75" customHeight="1">
      <c r="A60" s="127"/>
      <c r="B60" s="128"/>
      <c r="C60" s="181" t="s">
        <v>82</v>
      </c>
      <c r="D60" s="181"/>
      <c r="E60" s="129">
        <v>7.18</v>
      </c>
      <c r="F60" s="130"/>
      <c r="G60" s="131"/>
      <c r="H60" s="119"/>
      <c r="I60" s="119"/>
      <c r="O60" s="120">
        <v>1</v>
      </c>
    </row>
    <row r="61" spans="1:104" ht="12.75" customHeight="1">
      <c r="A61" s="127"/>
      <c r="B61" s="128"/>
      <c r="C61" s="181" t="s">
        <v>142</v>
      </c>
      <c r="D61" s="181"/>
      <c r="E61" s="129">
        <v>120.2711</v>
      </c>
      <c r="F61" s="130"/>
      <c r="G61" s="131"/>
      <c r="O61" s="120">
        <v>2</v>
      </c>
      <c r="AA61" s="88">
        <v>12</v>
      </c>
      <c r="AB61" s="88">
        <v>0</v>
      </c>
      <c r="AC61" s="88">
        <v>5</v>
      </c>
      <c r="AZ61" s="88">
        <v>2</v>
      </c>
      <c r="BA61" s="88">
        <f aca="true" t="shared" si="11" ref="BA61:BA67">IF(AZ61=1,G61,0)</f>
        <v>0</v>
      </c>
      <c r="BB61" s="88">
        <f aca="true" t="shared" si="12" ref="BB61:BB67">IF(AZ61=2,G61,0)</f>
        <v>0</v>
      </c>
      <c r="BC61" s="88">
        <f aca="true" t="shared" si="13" ref="BC61:BC67">IF(AZ61=3,G61,0)</f>
        <v>0</v>
      </c>
      <c r="BD61" s="88">
        <f aca="true" t="shared" si="14" ref="BD61:BD67">IF(AZ61=4,G61,0)</f>
        <v>0</v>
      </c>
      <c r="BE61" s="88">
        <f aca="true" t="shared" si="15" ref="BE61:BE67">IF(AZ61=5,G61,0)</f>
        <v>0</v>
      </c>
      <c r="CA61" s="120">
        <v>12</v>
      </c>
      <c r="CB61" s="120">
        <v>0</v>
      </c>
      <c r="CZ61" s="88">
        <v>0</v>
      </c>
    </row>
    <row r="62" spans="1:104" ht="12.75">
      <c r="A62" s="121">
        <v>30</v>
      </c>
      <c r="B62" s="122" t="s">
        <v>143</v>
      </c>
      <c r="C62" s="123" t="s">
        <v>144</v>
      </c>
      <c r="D62" s="124" t="s">
        <v>59</v>
      </c>
      <c r="E62" s="125">
        <v>1.2112</v>
      </c>
      <c r="F62" s="125">
        <v>0</v>
      </c>
      <c r="G62" s="126">
        <f>E62*F62</f>
        <v>0</v>
      </c>
      <c r="O62" s="120">
        <v>2</v>
      </c>
      <c r="AA62" s="88">
        <v>12</v>
      </c>
      <c r="AB62" s="88">
        <v>0</v>
      </c>
      <c r="AC62" s="88">
        <v>6</v>
      </c>
      <c r="AZ62" s="88">
        <v>2</v>
      </c>
      <c r="BA62" s="88">
        <f t="shared" si="11"/>
        <v>0</v>
      </c>
      <c r="BB62" s="88">
        <f t="shared" si="12"/>
        <v>0</v>
      </c>
      <c r="BC62" s="88">
        <f t="shared" si="13"/>
        <v>0</v>
      </c>
      <c r="BD62" s="88">
        <f t="shared" si="14"/>
        <v>0</v>
      </c>
      <c r="BE62" s="88">
        <f t="shared" si="15"/>
        <v>0</v>
      </c>
      <c r="CA62" s="120">
        <v>12</v>
      </c>
      <c r="CB62" s="120">
        <v>0</v>
      </c>
      <c r="CZ62" s="88">
        <v>0</v>
      </c>
    </row>
    <row r="63" spans="1:104" ht="12.75" customHeight="1">
      <c r="A63" s="127"/>
      <c r="B63" s="128"/>
      <c r="C63" s="181" t="s">
        <v>145</v>
      </c>
      <c r="D63" s="181"/>
      <c r="E63" s="129">
        <v>1.2112</v>
      </c>
      <c r="F63" s="130"/>
      <c r="G63" s="131"/>
      <c r="O63" s="120">
        <v>2</v>
      </c>
      <c r="AA63" s="88">
        <v>12</v>
      </c>
      <c r="AB63" s="88">
        <v>0</v>
      </c>
      <c r="AC63" s="88">
        <v>7</v>
      </c>
      <c r="AZ63" s="88">
        <v>2</v>
      </c>
      <c r="BA63" s="88">
        <f t="shared" si="11"/>
        <v>0</v>
      </c>
      <c r="BB63" s="88">
        <f t="shared" si="12"/>
        <v>0</v>
      </c>
      <c r="BC63" s="88">
        <f t="shared" si="13"/>
        <v>0</v>
      </c>
      <c r="BD63" s="88">
        <f t="shared" si="14"/>
        <v>0</v>
      </c>
      <c r="BE63" s="88">
        <f t="shared" si="15"/>
        <v>0</v>
      </c>
      <c r="CA63" s="120">
        <v>12</v>
      </c>
      <c r="CB63" s="120">
        <v>0</v>
      </c>
      <c r="CZ63" s="88">
        <v>0</v>
      </c>
    </row>
    <row r="64" spans="1:104" ht="12.75">
      <c r="A64" s="121">
        <v>31</v>
      </c>
      <c r="B64" s="122" t="s">
        <v>146</v>
      </c>
      <c r="C64" s="123" t="s">
        <v>147</v>
      </c>
      <c r="D64" s="124" t="s">
        <v>75</v>
      </c>
      <c r="E64" s="125">
        <v>37.6</v>
      </c>
      <c r="F64" s="125">
        <v>0</v>
      </c>
      <c r="G64" s="126">
        <f>E64*F64</f>
        <v>0</v>
      </c>
      <c r="O64" s="120">
        <v>2</v>
      </c>
      <c r="AA64" s="88">
        <v>12</v>
      </c>
      <c r="AB64" s="88">
        <v>0</v>
      </c>
      <c r="AC64" s="88">
        <v>8</v>
      </c>
      <c r="AZ64" s="88">
        <v>2</v>
      </c>
      <c r="BA64" s="88">
        <f t="shared" si="11"/>
        <v>0</v>
      </c>
      <c r="BB64" s="88">
        <f t="shared" si="12"/>
        <v>0</v>
      </c>
      <c r="BC64" s="88">
        <f t="shared" si="13"/>
        <v>0</v>
      </c>
      <c r="BD64" s="88">
        <f t="shared" si="14"/>
        <v>0</v>
      </c>
      <c r="BE64" s="88">
        <f t="shared" si="15"/>
        <v>0</v>
      </c>
      <c r="CA64" s="120">
        <v>12</v>
      </c>
      <c r="CB64" s="120">
        <v>0</v>
      </c>
      <c r="CZ64" s="88">
        <v>0</v>
      </c>
    </row>
    <row r="65" spans="1:104" ht="12.75" customHeight="1">
      <c r="A65" s="127"/>
      <c r="B65" s="128"/>
      <c r="C65" s="181" t="s">
        <v>148</v>
      </c>
      <c r="D65" s="181"/>
      <c r="E65" s="129">
        <v>37.6</v>
      </c>
      <c r="F65" s="130"/>
      <c r="G65" s="131"/>
      <c r="O65" s="120">
        <v>2</v>
      </c>
      <c r="AA65" s="88">
        <v>12</v>
      </c>
      <c r="AB65" s="88">
        <v>0</v>
      </c>
      <c r="AC65" s="88">
        <v>9</v>
      </c>
      <c r="AZ65" s="88">
        <v>2</v>
      </c>
      <c r="BA65" s="88">
        <f t="shared" si="11"/>
        <v>0</v>
      </c>
      <c r="BB65" s="88">
        <f t="shared" si="12"/>
        <v>0</v>
      </c>
      <c r="BC65" s="88">
        <f t="shared" si="13"/>
        <v>0</v>
      </c>
      <c r="BD65" s="88">
        <f t="shared" si="14"/>
        <v>0</v>
      </c>
      <c r="BE65" s="88">
        <f t="shared" si="15"/>
        <v>0</v>
      </c>
      <c r="CA65" s="120">
        <v>12</v>
      </c>
      <c r="CB65" s="120">
        <v>0</v>
      </c>
      <c r="CZ65" s="88">
        <v>0</v>
      </c>
    </row>
    <row r="66" spans="1:104" ht="12.75">
      <c r="A66" s="121">
        <v>32</v>
      </c>
      <c r="B66" s="122" t="s">
        <v>149</v>
      </c>
      <c r="C66" s="123" t="s">
        <v>150</v>
      </c>
      <c r="D66" s="124" t="s">
        <v>75</v>
      </c>
      <c r="E66" s="125">
        <v>77.1</v>
      </c>
      <c r="F66" s="125">
        <v>0</v>
      </c>
      <c r="G66" s="126">
        <f>E66*F66</f>
        <v>0</v>
      </c>
      <c r="O66" s="120">
        <v>2</v>
      </c>
      <c r="AA66" s="88">
        <v>12</v>
      </c>
      <c r="AB66" s="88">
        <v>0</v>
      </c>
      <c r="AC66" s="88">
        <v>10</v>
      </c>
      <c r="AZ66" s="88">
        <v>2</v>
      </c>
      <c r="BA66" s="88">
        <f t="shared" si="11"/>
        <v>0</v>
      </c>
      <c r="BB66" s="88">
        <f t="shared" si="12"/>
        <v>0</v>
      </c>
      <c r="BC66" s="88">
        <f t="shared" si="13"/>
        <v>0</v>
      </c>
      <c r="BD66" s="88">
        <f t="shared" si="14"/>
        <v>0</v>
      </c>
      <c r="BE66" s="88">
        <f t="shared" si="15"/>
        <v>0</v>
      </c>
      <c r="CA66" s="120">
        <v>12</v>
      </c>
      <c r="CB66" s="120">
        <v>0</v>
      </c>
      <c r="CZ66" s="88">
        <v>0</v>
      </c>
    </row>
    <row r="67" spans="1:104" ht="12.75" customHeight="1">
      <c r="A67" s="127"/>
      <c r="B67" s="128"/>
      <c r="C67" s="181" t="s">
        <v>151</v>
      </c>
      <c r="D67" s="181"/>
      <c r="E67" s="129">
        <v>77.1</v>
      </c>
      <c r="F67" s="130"/>
      <c r="G67" s="131"/>
      <c r="O67" s="120">
        <v>2</v>
      </c>
      <c r="AA67" s="88">
        <v>12</v>
      </c>
      <c r="AB67" s="88">
        <v>0</v>
      </c>
      <c r="AC67" s="88">
        <v>11</v>
      </c>
      <c r="AZ67" s="88">
        <v>2</v>
      </c>
      <c r="BA67" s="88">
        <f t="shared" si="11"/>
        <v>0</v>
      </c>
      <c r="BB67" s="88">
        <f t="shared" si="12"/>
        <v>0</v>
      </c>
      <c r="BC67" s="88">
        <f t="shared" si="13"/>
        <v>0</v>
      </c>
      <c r="BD67" s="88">
        <f t="shared" si="14"/>
        <v>0</v>
      </c>
      <c r="BE67" s="88">
        <f t="shared" si="15"/>
        <v>0</v>
      </c>
      <c r="CA67" s="120">
        <v>12</v>
      </c>
      <c r="CB67" s="120">
        <v>0</v>
      </c>
      <c r="CZ67" s="88">
        <v>0</v>
      </c>
    </row>
    <row r="68" spans="1:57" ht="12.75">
      <c r="A68" s="121">
        <v>33</v>
      </c>
      <c r="B68" s="122" t="s">
        <v>152</v>
      </c>
      <c r="C68" s="123" t="s">
        <v>153</v>
      </c>
      <c r="D68" s="124" t="s">
        <v>154</v>
      </c>
      <c r="E68" s="125">
        <v>19</v>
      </c>
      <c r="F68" s="125">
        <v>0</v>
      </c>
      <c r="G68" s="126">
        <f>E68*F68</f>
        <v>0</v>
      </c>
      <c r="O68" s="120">
        <v>4</v>
      </c>
      <c r="BA68" s="133">
        <f>SUM(BA60:BA67)</f>
        <v>0</v>
      </c>
      <c r="BB68" s="133">
        <f>SUM(BB60:BB67)</f>
        <v>0</v>
      </c>
      <c r="BC68" s="133">
        <f>SUM(BC60:BC67)</f>
        <v>0</v>
      </c>
      <c r="BD68" s="133">
        <f>SUM(BD60:BD67)</f>
        <v>0</v>
      </c>
      <c r="BE68" s="133">
        <f>SUM(BE60:BE67)</f>
        <v>0</v>
      </c>
    </row>
    <row r="69" spans="1:15" ht="12.75">
      <c r="A69" s="121">
        <v>34</v>
      </c>
      <c r="B69" s="122" t="s">
        <v>155</v>
      </c>
      <c r="C69" s="123" t="s">
        <v>156</v>
      </c>
      <c r="D69" s="124" t="s">
        <v>75</v>
      </c>
      <c r="E69" s="125">
        <v>22.8</v>
      </c>
      <c r="F69" s="125">
        <v>0</v>
      </c>
      <c r="G69" s="126">
        <f>E69*F69</f>
        <v>0</v>
      </c>
      <c r="H69" s="119"/>
      <c r="I69" s="119"/>
      <c r="O69" s="120">
        <v>1</v>
      </c>
    </row>
    <row r="70" spans="1:104" ht="12.75" customHeight="1">
      <c r="A70" s="127"/>
      <c r="B70" s="128"/>
      <c r="C70" s="181" t="s">
        <v>157</v>
      </c>
      <c r="D70" s="181"/>
      <c r="E70" s="129">
        <v>22.8</v>
      </c>
      <c r="F70" s="130"/>
      <c r="G70" s="131"/>
      <c r="O70" s="120">
        <v>2</v>
      </c>
      <c r="AA70" s="88">
        <v>12</v>
      </c>
      <c r="AB70" s="88">
        <v>0</v>
      </c>
      <c r="AC70" s="88">
        <v>1</v>
      </c>
      <c r="AZ70" s="88">
        <v>2</v>
      </c>
      <c r="BA70" s="88">
        <f>IF(AZ70=1,G70,0)</f>
        <v>0</v>
      </c>
      <c r="BB70" s="88">
        <f>IF(AZ70=2,G70,0)</f>
        <v>0</v>
      </c>
      <c r="BC70" s="88">
        <f>IF(AZ70=3,G70,0)</f>
        <v>0</v>
      </c>
      <c r="BD70" s="88">
        <f>IF(AZ70=4,G70,0)</f>
        <v>0</v>
      </c>
      <c r="BE70" s="88">
        <f>IF(AZ70=5,G70,0)</f>
        <v>0</v>
      </c>
      <c r="CA70" s="120">
        <v>12</v>
      </c>
      <c r="CB70" s="120">
        <v>0</v>
      </c>
      <c r="CZ70" s="88">
        <v>0</v>
      </c>
    </row>
    <row r="71" spans="1:104" ht="12.75">
      <c r="A71" s="121">
        <v>35</v>
      </c>
      <c r="B71" s="122" t="s">
        <v>158</v>
      </c>
      <c r="C71" s="123" t="s">
        <v>159</v>
      </c>
      <c r="D71" s="124" t="s">
        <v>75</v>
      </c>
      <c r="E71" s="125">
        <v>6.4</v>
      </c>
      <c r="F71" s="125">
        <v>0</v>
      </c>
      <c r="G71" s="126">
        <f>E71*F71</f>
        <v>0</v>
      </c>
      <c r="O71" s="120">
        <v>2</v>
      </c>
      <c r="AA71" s="88">
        <v>12</v>
      </c>
      <c r="AB71" s="88">
        <v>0</v>
      </c>
      <c r="AC71" s="88">
        <v>2</v>
      </c>
      <c r="AZ71" s="88">
        <v>2</v>
      </c>
      <c r="BA71" s="88">
        <f>IF(AZ71=1,G71,0)</f>
        <v>0</v>
      </c>
      <c r="BB71" s="88">
        <f>IF(AZ71=2,G71,0)</f>
        <v>0</v>
      </c>
      <c r="BC71" s="88">
        <f>IF(AZ71=3,G71,0)</f>
        <v>0</v>
      </c>
      <c r="BD71" s="88">
        <f>IF(AZ71=4,G71,0)</f>
        <v>0</v>
      </c>
      <c r="BE71" s="88">
        <f>IF(AZ71=5,G71,0)</f>
        <v>0</v>
      </c>
      <c r="CA71" s="120">
        <v>12</v>
      </c>
      <c r="CB71" s="120">
        <v>0</v>
      </c>
      <c r="CZ71" s="88">
        <v>0</v>
      </c>
    </row>
    <row r="72" spans="1:104" ht="12.75" customHeight="1">
      <c r="A72" s="127"/>
      <c r="B72" s="128"/>
      <c r="C72" s="181" t="s">
        <v>160</v>
      </c>
      <c r="D72" s="181"/>
      <c r="E72" s="129">
        <v>6.4</v>
      </c>
      <c r="F72" s="130"/>
      <c r="G72" s="131"/>
      <c r="O72" s="120">
        <v>2</v>
      </c>
      <c r="AA72" s="88">
        <v>12</v>
      </c>
      <c r="AB72" s="88">
        <v>0</v>
      </c>
      <c r="AC72" s="88">
        <v>3</v>
      </c>
      <c r="AZ72" s="88">
        <v>2</v>
      </c>
      <c r="BA72" s="88">
        <f>IF(AZ72=1,G72,0)</f>
        <v>0</v>
      </c>
      <c r="BB72" s="88">
        <f>IF(AZ72=2,G72,0)</f>
        <v>0</v>
      </c>
      <c r="BC72" s="88">
        <f>IF(AZ72=3,G72,0)</f>
        <v>0</v>
      </c>
      <c r="BD72" s="88">
        <f>IF(AZ72=4,G72,0)</f>
        <v>0</v>
      </c>
      <c r="BE72" s="88">
        <f>IF(AZ72=5,G72,0)</f>
        <v>0</v>
      </c>
      <c r="CA72" s="120">
        <v>12</v>
      </c>
      <c r="CB72" s="120">
        <v>0</v>
      </c>
      <c r="CZ72" s="88">
        <v>0</v>
      </c>
    </row>
    <row r="73" spans="1:104" ht="12.75">
      <c r="A73" s="121">
        <v>36</v>
      </c>
      <c r="B73" s="122" t="s">
        <v>161</v>
      </c>
      <c r="C73" s="123" t="s">
        <v>162</v>
      </c>
      <c r="D73" s="124" t="s">
        <v>163</v>
      </c>
      <c r="E73" s="125">
        <v>1.2</v>
      </c>
      <c r="F73" s="125">
        <v>0</v>
      </c>
      <c r="G73" s="126">
        <f>E73*F73</f>
        <v>0</v>
      </c>
      <c r="O73" s="120">
        <v>2</v>
      </c>
      <c r="AA73" s="88">
        <v>12</v>
      </c>
      <c r="AB73" s="88">
        <v>0</v>
      </c>
      <c r="AC73" s="88">
        <v>4</v>
      </c>
      <c r="AZ73" s="88">
        <v>2</v>
      </c>
      <c r="BA73" s="88">
        <f>IF(AZ73=1,G73,0)</f>
        <v>0</v>
      </c>
      <c r="BB73" s="88">
        <f>IF(AZ73=2,G73,0)</f>
        <v>0</v>
      </c>
      <c r="BC73" s="88">
        <f>IF(AZ73=3,G73,0)</f>
        <v>0</v>
      </c>
      <c r="BD73" s="88">
        <f>IF(AZ73=4,G73,0)</f>
        <v>0</v>
      </c>
      <c r="BE73" s="88">
        <f>IF(AZ73=5,G73,0)</f>
        <v>0</v>
      </c>
      <c r="CA73" s="120">
        <v>12</v>
      </c>
      <c r="CB73" s="120">
        <v>0</v>
      </c>
      <c r="CZ73" s="88">
        <v>0</v>
      </c>
    </row>
    <row r="74" spans="1:57" ht="12.75">
      <c r="A74" s="121">
        <v>37</v>
      </c>
      <c r="B74" s="122" t="s">
        <v>164</v>
      </c>
      <c r="C74" s="123" t="s">
        <v>165</v>
      </c>
      <c r="D74" s="124" t="s">
        <v>163</v>
      </c>
      <c r="E74" s="125">
        <v>6</v>
      </c>
      <c r="F74" s="125">
        <v>0</v>
      </c>
      <c r="G74" s="126">
        <f>E74*F74</f>
        <v>0</v>
      </c>
      <c r="O74" s="120">
        <v>4</v>
      </c>
      <c r="BA74" s="133">
        <f>SUM(BA69:BA73)</f>
        <v>0</v>
      </c>
      <c r="BB74" s="133">
        <f>SUM(BB69:BB73)</f>
        <v>0</v>
      </c>
      <c r="BC74" s="133">
        <f>SUM(BC69:BC73)</f>
        <v>0</v>
      </c>
      <c r="BD74" s="133">
        <f>SUM(BD69:BD73)</f>
        <v>0</v>
      </c>
      <c r="BE74" s="133">
        <f>SUM(BE69:BE73)</f>
        <v>0</v>
      </c>
    </row>
    <row r="75" spans="1:15" ht="12.75" customHeight="1">
      <c r="A75" s="127"/>
      <c r="B75" s="128"/>
      <c r="C75" s="181" t="s">
        <v>166</v>
      </c>
      <c r="D75" s="181"/>
      <c r="E75" s="129">
        <v>6</v>
      </c>
      <c r="F75" s="130"/>
      <c r="G75" s="131"/>
      <c r="H75" s="119"/>
      <c r="I75" s="119"/>
      <c r="O75" s="120">
        <v>1</v>
      </c>
    </row>
    <row r="76" spans="1:104" ht="12.75">
      <c r="A76" s="121">
        <v>38</v>
      </c>
      <c r="B76" s="122" t="s">
        <v>167</v>
      </c>
      <c r="C76" s="123" t="s">
        <v>168</v>
      </c>
      <c r="D76" s="124" t="s">
        <v>75</v>
      </c>
      <c r="E76" s="125">
        <v>120.7</v>
      </c>
      <c r="F76" s="125">
        <v>0</v>
      </c>
      <c r="G76" s="126">
        <f>E76*F76</f>
        <v>0</v>
      </c>
      <c r="O76" s="120">
        <v>2</v>
      </c>
      <c r="AA76" s="88">
        <v>1</v>
      </c>
      <c r="AB76" s="88">
        <v>7</v>
      </c>
      <c r="AC76" s="88">
        <v>7</v>
      </c>
      <c r="AZ76" s="88">
        <v>2</v>
      </c>
      <c r="BA76" s="88">
        <f aca="true" t="shared" si="16" ref="BA76:BA82">IF(AZ76=1,G76,0)</f>
        <v>0</v>
      </c>
      <c r="BB76" s="88">
        <f aca="true" t="shared" si="17" ref="BB76:BB82">IF(AZ76=2,G76,0)</f>
        <v>0</v>
      </c>
      <c r="BC76" s="88">
        <f aca="true" t="shared" si="18" ref="BC76:BC82">IF(AZ76=3,G76,0)</f>
        <v>0</v>
      </c>
      <c r="BD76" s="88">
        <f aca="true" t="shared" si="19" ref="BD76:BD82">IF(AZ76=4,G76,0)</f>
        <v>0</v>
      </c>
      <c r="BE76" s="88">
        <f aca="true" t="shared" si="20" ref="BE76:BE82">IF(AZ76=5,G76,0)</f>
        <v>0</v>
      </c>
      <c r="CA76" s="120">
        <v>1</v>
      </c>
      <c r="CB76" s="120">
        <v>7</v>
      </c>
      <c r="CZ76" s="88">
        <v>0.000319999999999876</v>
      </c>
    </row>
    <row r="77" spans="1:104" ht="12.75">
      <c r="A77" s="121">
        <v>39</v>
      </c>
      <c r="B77" s="122" t="s">
        <v>169</v>
      </c>
      <c r="C77" s="123" t="s">
        <v>170</v>
      </c>
      <c r="D77" s="124" t="s">
        <v>75</v>
      </c>
      <c r="E77" s="125">
        <v>421.6256</v>
      </c>
      <c r="F77" s="125">
        <v>0</v>
      </c>
      <c r="G77" s="126">
        <f>E77*F77</f>
        <v>0</v>
      </c>
      <c r="O77" s="120">
        <v>2</v>
      </c>
      <c r="AA77" s="88">
        <v>1</v>
      </c>
      <c r="AB77" s="88">
        <v>7</v>
      </c>
      <c r="AC77" s="88">
        <v>7</v>
      </c>
      <c r="AZ77" s="88">
        <v>2</v>
      </c>
      <c r="BA77" s="88">
        <f t="shared" si="16"/>
        <v>0</v>
      </c>
      <c r="BB77" s="88">
        <f t="shared" si="17"/>
        <v>0</v>
      </c>
      <c r="BC77" s="88">
        <f t="shared" si="18"/>
        <v>0</v>
      </c>
      <c r="BD77" s="88">
        <f t="shared" si="19"/>
        <v>0</v>
      </c>
      <c r="BE77" s="88">
        <f t="shared" si="20"/>
        <v>0</v>
      </c>
      <c r="CA77" s="120">
        <v>1</v>
      </c>
      <c r="CB77" s="120">
        <v>7</v>
      </c>
      <c r="CZ77" s="88">
        <v>0</v>
      </c>
    </row>
    <row r="78" spans="1:104" ht="12.75" customHeight="1">
      <c r="A78" s="127"/>
      <c r="B78" s="128"/>
      <c r="C78" s="181" t="s">
        <v>171</v>
      </c>
      <c r="D78" s="181"/>
      <c r="E78" s="129">
        <v>462.8096</v>
      </c>
      <c r="F78" s="130"/>
      <c r="G78" s="131"/>
      <c r="O78" s="120">
        <v>2</v>
      </c>
      <c r="AA78" s="88">
        <v>1</v>
      </c>
      <c r="AB78" s="88">
        <v>7</v>
      </c>
      <c r="AC78" s="88">
        <v>7</v>
      </c>
      <c r="AZ78" s="88">
        <v>2</v>
      </c>
      <c r="BA78" s="88">
        <f t="shared" si="16"/>
        <v>0</v>
      </c>
      <c r="BB78" s="88">
        <f t="shared" si="17"/>
        <v>0</v>
      </c>
      <c r="BC78" s="88">
        <f t="shared" si="18"/>
        <v>0</v>
      </c>
      <c r="BD78" s="88">
        <f t="shared" si="19"/>
        <v>0</v>
      </c>
      <c r="BE78" s="88">
        <f t="shared" si="20"/>
        <v>0</v>
      </c>
      <c r="CA78" s="120">
        <v>1</v>
      </c>
      <c r="CB78" s="120">
        <v>7</v>
      </c>
      <c r="CZ78" s="88">
        <v>0.00433000000000305</v>
      </c>
    </row>
    <row r="79" spans="1:104" ht="12.75" customHeight="1">
      <c r="A79" s="127"/>
      <c r="B79" s="128"/>
      <c r="C79" s="181" t="s">
        <v>172</v>
      </c>
      <c r="D79" s="181"/>
      <c r="E79" s="129">
        <v>-41.184</v>
      </c>
      <c r="F79" s="130"/>
      <c r="G79" s="131"/>
      <c r="O79" s="120">
        <v>2</v>
      </c>
      <c r="AA79" s="88">
        <v>1</v>
      </c>
      <c r="AB79" s="88">
        <v>7</v>
      </c>
      <c r="AC79" s="88">
        <v>7</v>
      </c>
      <c r="AZ79" s="88">
        <v>2</v>
      </c>
      <c r="BA79" s="88">
        <f t="shared" si="16"/>
        <v>0</v>
      </c>
      <c r="BB79" s="88">
        <f t="shared" si="17"/>
        <v>0</v>
      </c>
      <c r="BC79" s="88">
        <f t="shared" si="18"/>
        <v>0</v>
      </c>
      <c r="BD79" s="88">
        <f t="shared" si="19"/>
        <v>0</v>
      </c>
      <c r="BE79" s="88">
        <f t="shared" si="20"/>
        <v>0</v>
      </c>
      <c r="CA79" s="120">
        <v>1</v>
      </c>
      <c r="CB79" s="120">
        <v>7</v>
      </c>
      <c r="CZ79" s="88">
        <v>3.99999999999845E-05</v>
      </c>
    </row>
    <row r="80" spans="1:104" ht="12.75">
      <c r="A80" s="121">
        <v>40</v>
      </c>
      <c r="B80" s="122" t="s">
        <v>173</v>
      </c>
      <c r="C80" s="123" t="s">
        <v>174</v>
      </c>
      <c r="D80" s="124" t="s">
        <v>75</v>
      </c>
      <c r="E80" s="125">
        <v>121.86</v>
      </c>
      <c r="F80" s="125">
        <v>0</v>
      </c>
      <c r="G80" s="126">
        <f>E80*F80</f>
        <v>0</v>
      </c>
      <c r="O80" s="120">
        <v>2</v>
      </c>
      <c r="AA80" s="88">
        <v>1</v>
      </c>
      <c r="AB80" s="88">
        <v>7</v>
      </c>
      <c r="AC80" s="88">
        <v>7</v>
      </c>
      <c r="AZ80" s="88">
        <v>2</v>
      </c>
      <c r="BA80" s="88">
        <f t="shared" si="16"/>
        <v>0</v>
      </c>
      <c r="BB80" s="88">
        <f t="shared" si="17"/>
        <v>0</v>
      </c>
      <c r="BC80" s="88">
        <f t="shared" si="18"/>
        <v>0</v>
      </c>
      <c r="BD80" s="88">
        <f t="shared" si="19"/>
        <v>0</v>
      </c>
      <c r="BE80" s="88">
        <f t="shared" si="20"/>
        <v>0</v>
      </c>
      <c r="CA80" s="120">
        <v>1</v>
      </c>
      <c r="CB80" s="120">
        <v>7</v>
      </c>
      <c r="CZ80" s="88">
        <v>0.00150000000000006</v>
      </c>
    </row>
    <row r="81" spans="1:104" ht="12.75" customHeight="1">
      <c r="A81" s="127"/>
      <c r="B81" s="128"/>
      <c r="C81" s="181" t="s">
        <v>175</v>
      </c>
      <c r="D81" s="181"/>
      <c r="E81" s="129">
        <v>37.46</v>
      </c>
      <c r="F81" s="130"/>
      <c r="G81" s="131"/>
      <c r="O81" s="120">
        <v>2</v>
      </c>
      <c r="AA81" s="88">
        <v>12</v>
      </c>
      <c r="AB81" s="88">
        <v>0</v>
      </c>
      <c r="AC81" s="88">
        <v>58</v>
      </c>
      <c r="AZ81" s="88">
        <v>2</v>
      </c>
      <c r="BA81" s="88">
        <f t="shared" si="16"/>
        <v>0</v>
      </c>
      <c r="BB81" s="88">
        <f t="shared" si="17"/>
        <v>0</v>
      </c>
      <c r="BC81" s="88">
        <f t="shared" si="18"/>
        <v>0</v>
      </c>
      <c r="BD81" s="88">
        <f t="shared" si="19"/>
        <v>0</v>
      </c>
      <c r="BE81" s="88">
        <f t="shared" si="20"/>
        <v>0</v>
      </c>
      <c r="CA81" s="120">
        <v>12</v>
      </c>
      <c r="CB81" s="120">
        <v>0</v>
      </c>
      <c r="CZ81" s="88">
        <v>0.0192000000000121</v>
      </c>
    </row>
    <row r="82" spans="1:104" ht="12.75" customHeight="1">
      <c r="A82" s="127"/>
      <c r="B82" s="128"/>
      <c r="C82" s="181" t="s">
        <v>176</v>
      </c>
      <c r="D82" s="181"/>
      <c r="E82" s="129">
        <v>84.4</v>
      </c>
      <c r="F82" s="130"/>
      <c r="G82" s="131"/>
      <c r="O82" s="120">
        <v>2</v>
      </c>
      <c r="AA82" s="88">
        <v>7</v>
      </c>
      <c r="AB82" s="88">
        <v>1002</v>
      </c>
      <c r="AC82" s="88">
        <v>5</v>
      </c>
      <c r="AZ82" s="88">
        <v>2</v>
      </c>
      <c r="BA82" s="88">
        <f t="shared" si="16"/>
        <v>0</v>
      </c>
      <c r="BB82" s="88">
        <f t="shared" si="17"/>
        <v>0</v>
      </c>
      <c r="BC82" s="88">
        <f t="shared" si="18"/>
        <v>0</v>
      </c>
      <c r="BD82" s="88">
        <f t="shared" si="19"/>
        <v>0</v>
      </c>
      <c r="BE82" s="88">
        <f t="shared" si="20"/>
        <v>0</v>
      </c>
      <c r="CA82" s="120">
        <v>7</v>
      </c>
      <c r="CB82" s="120">
        <v>1002</v>
      </c>
      <c r="CZ82" s="88">
        <v>0</v>
      </c>
    </row>
    <row r="83" spans="1:57" ht="12.75">
      <c r="A83" s="121">
        <v>41</v>
      </c>
      <c r="B83" s="122" t="s">
        <v>177</v>
      </c>
      <c r="C83" s="123" t="s">
        <v>178</v>
      </c>
      <c r="D83" s="124" t="s">
        <v>179</v>
      </c>
      <c r="E83" s="125">
        <v>1</v>
      </c>
      <c r="F83" s="125">
        <v>0</v>
      </c>
      <c r="G83" s="126">
        <f>E83*F83</f>
        <v>0</v>
      </c>
      <c r="O83" s="120">
        <v>4</v>
      </c>
      <c r="BA83" s="133">
        <f>SUM(BA75:BA82)</f>
        <v>0</v>
      </c>
      <c r="BB83" s="133">
        <f>SUM(BB75:BB82)</f>
        <v>0</v>
      </c>
      <c r="BC83" s="133">
        <f>SUM(BC75:BC82)</f>
        <v>0</v>
      </c>
      <c r="BD83" s="133">
        <f>SUM(BD75:BD82)</f>
        <v>0</v>
      </c>
      <c r="BE83" s="133">
        <f>SUM(BE75:BE82)</f>
        <v>0</v>
      </c>
    </row>
    <row r="84" spans="1:15" ht="12.75">
      <c r="A84" s="121">
        <v>42</v>
      </c>
      <c r="B84" s="122" t="s">
        <v>180</v>
      </c>
      <c r="C84" s="123" t="s">
        <v>181</v>
      </c>
      <c r="D84" s="124" t="s">
        <v>179</v>
      </c>
      <c r="E84" s="125">
        <v>1</v>
      </c>
      <c r="F84" s="125">
        <v>0</v>
      </c>
      <c r="G84" s="126">
        <f>E84*F84</f>
        <v>0</v>
      </c>
      <c r="H84" s="119"/>
      <c r="I84" s="119"/>
      <c r="O84" s="120">
        <v>1</v>
      </c>
    </row>
    <row r="85" spans="1:104" ht="12.75">
      <c r="A85" s="121">
        <v>43</v>
      </c>
      <c r="B85" s="122" t="s">
        <v>182</v>
      </c>
      <c r="C85" s="123" t="s">
        <v>183</v>
      </c>
      <c r="D85" s="124" t="s">
        <v>179</v>
      </c>
      <c r="E85" s="125">
        <v>1</v>
      </c>
      <c r="F85" s="125">
        <v>0</v>
      </c>
      <c r="G85" s="126">
        <f>E85*F85</f>
        <v>0</v>
      </c>
      <c r="O85" s="120">
        <v>2</v>
      </c>
      <c r="AA85" s="88">
        <v>1</v>
      </c>
      <c r="AB85" s="88">
        <v>7</v>
      </c>
      <c r="AC85" s="88">
        <v>7</v>
      </c>
      <c r="AZ85" s="88">
        <v>2</v>
      </c>
      <c r="BA85" s="88">
        <f aca="true" t="shared" si="21" ref="BA85:BA91">IF(AZ85=1,G85,0)</f>
        <v>0</v>
      </c>
      <c r="BB85" s="88">
        <f aca="true" t="shared" si="22" ref="BB85:BB91">IF(AZ85=2,G85,0)</f>
        <v>0</v>
      </c>
      <c r="BC85" s="88">
        <f aca="true" t="shared" si="23" ref="BC85:BC91">IF(AZ85=3,G85,0)</f>
        <v>0</v>
      </c>
      <c r="BD85" s="88">
        <f aca="true" t="shared" si="24" ref="BD85:BD91">IF(AZ85=4,G85,0)</f>
        <v>0</v>
      </c>
      <c r="BE85" s="88">
        <f aca="true" t="shared" si="25" ref="BE85:BE91">IF(AZ85=5,G85,0)</f>
        <v>0</v>
      </c>
      <c r="CA85" s="120">
        <v>1</v>
      </c>
      <c r="CB85" s="120">
        <v>7</v>
      </c>
      <c r="CZ85" s="88">
        <v>1.99999999999922E-05</v>
      </c>
    </row>
    <row r="86" spans="1:104" ht="12.75">
      <c r="A86" s="121">
        <v>44</v>
      </c>
      <c r="B86" s="122" t="s">
        <v>184</v>
      </c>
      <c r="C86" s="123" t="s">
        <v>185</v>
      </c>
      <c r="D86" s="124" t="s">
        <v>98</v>
      </c>
      <c r="E86" s="125">
        <v>1</v>
      </c>
      <c r="F86" s="125">
        <v>0</v>
      </c>
      <c r="G86" s="126">
        <f>E86*F86</f>
        <v>0</v>
      </c>
      <c r="O86" s="120">
        <v>2</v>
      </c>
      <c r="AA86" s="88">
        <v>1</v>
      </c>
      <c r="AB86" s="88">
        <v>7</v>
      </c>
      <c r="AC86" s="88">
        <v>7</v>
      </c>
      <c r="AZ86" s="88">
        <v>2</v>
      </c>
      <c r="BA86" s="88">
        <f t="shared" si="21"/>
        <v>0</v>
      </c>
      <c r="BB86" s="88">
        <f t="shared" si="22"/>
        <v>0</v>
      </c>
      <c r="BC86" s="88">
        <f t="shared" si="23"/>
        <v>0</v>
      </c>
      <c r="BD86" s="88">
        <f t="shared" si="24"/>
        <v>0</v>
      </c>
      <c r="BE86" s="88">
        <f t="shared" si="25"/>
        <v>0</v>
      </c>
      <c r="CA86" s="120">
        <v>1</v>
      </c>
      <c r="CB86" s="120">
        <v>7</v>
      </c>
      <c r="CZ86" s="88">
        <v>0.000249999999999861</v>
      </c>
    </row>
    <row r="87" spans="1:104" ht="12.75">
      <c r="A87" s="134"/>
      <c r="B87" s="135" t="s">
        <v>115</v>
      </c>
      <c r="C87" s="136" t="str">
        <f>CONCATENATE(B51," ",C51)</f>
        <v>9 Ostatní konstrukce, bourání</v>
      </c>
      <c r="D87" s="137"/>
      <c r="E87" s="138"/>
      <c r="F87" s="139"/>
      <c r="G87" s="140">
        <f>SUM(G51:G86)</f>
        <v>0</v>
      </c>
      <c r="O87" s="120">
        <v>2</v>
      </c>
      <c r="AA87" s="88">
        <v>12</v>
      </c>
      <c r="AB87" s="88">
        <v>0</v>
      </c>
      <c r="AC87" s="88">
        <v>69</v>
      </c>
      <c r="AZ87" s="88">
        <v>2</v>
      </c>
      <c r="BA87" s="88">
        <f t="shared" si="21"/>
        <v>0</v>
      </c>
      <c r="BB87" s="88">
        <f t="shared" si="22"/>
        <v>0</v>
      </c>
      <c r="BC87" s="88">
        <f t="shared" si="23"/>
        <v>0</v>
      </c>
      <c r="BD87" s="88">
        <f t="shared" si="24"/>
        <v>0</v>
      </c>
      <c r="BE87" s="88">
        <f t="shared" si="25"/>
        <v>0</v>
      </c>
      <c r="CA87" s="120">
        <v>12</v>
      </c>
      <c r="CB87" s="120">
        <v>0</v>
      </c>
      <c r="CZ87" s="88">
        <v>0</v>
      </c>
    </row>
    <row r="88" spans="1:104" ht="12.75">
      <c r="A88" s="113" t="s">
        <v>54</v>
      </c>
      <c r="B88" s="114" t="s">
        <v>186</v>
      </c>
      <c r="C88" s="115" t="s">
        <v>187</v>
      </c>
      <c r="D88" s="116"/>
      <c r="E88" s="117"/>
      <c r="F88" s="117"/>
      <c r="G88" s="118"/>
      <c r="O88" s="120">
        <v>2</v>
      </c>
      <c r="AA88" s="88">
        <v>12</v>
      </c>
      <c r="AB88" s="88">
        <v>0</v>
      </c>
      <c r="AC88" s="88">
        <v>64</v>
      </c>
      <c r="AZ88" s="88">
        <v>2</v>
      </c>
      <c r="BA88" s="88">
        <f t="shared" si="21"/>
        <v>0</v>
      </c>
      <c r="BB88" s="88">
        <f t="shared" si="22"/>
        <v>0</v>
      </c>
      <c r="BC88" s="88">
        <f t="shared" si="23"/>
        <v>0</v>
      </c>
      <c r="BD88" s="88">
        <f t="shared" si="24"/>
        <v>0</v>
      </c>
      <c r="BE88" s="88">
        <f t="shared" si="25"/>
        <v>0</v>
      </c>
      <c r="CA88" s="120">
        <v>12</v>
      </c>
      <c r="CB88" s="120">
        <v>0</v>
      </c>
      <c r="CZ88" s="88">
        <v>0.00399999999999778</v>
      </c>
    </row>
    <row r="89" spans="1:104" ht="12.75">
      <c r="A89" s="121">
        <v>45</v>
      </c>
      <c r="B89" s="122" t="s">
        <v>188</v>
      </c>
      <c r="C89" s="123" t="s">
        <v>189</v>
      </c>
      <c r="D89" s="124" t="s">
        <v>70</v>
      </c>
      <c r="E89" s="125">
        <v>37.0437529019956</v>
      </c>
      <c r="F89" s="125">
        <v>0</v>
      </c>
      <c r="G89" s="126">
        <f>E89*F89</f>
        <v>0</v>
      </c>
      <c r="O89" s="120">
        <v>2</v>
      </c>
      <c r="AA89" s="88">
        <v>12</v>
      </c>
      <c r="AB89" s="88">
        <v>0</v>
      </c>
      <c r="AC89" s="88">
        <v>67</v>
      </c>
      <c r="AZ89" s="88">
        <v>2</v>
      </c>
      <c r="BA89" s="88">
        <f t="shared" si="21"/>
        <v>0</v>
      </c>
      <c r="BB89" s="88">
        <f t="shared" si="22"/>
        <v>0</v>
      </c>
      <c r="BC89" s="88">
        <f t="shared" si="23"/>
        <v>0</v>
      </c>
      <c r="BD89" s="88">
        <f t="shared" si="24"/>
        <v>0</v>
      </c>
      <c r="BE89" s="88">
        <f t="shared" si="25"/>
        <v>0</v>
      </c>
      <c r="CA89" s="120">
        <v>12</v>
      </c>
      <c r="CB89" s="120">
        <v>0</v>
      </c>
      <c r="CZ89" s="88">
        <v>0.00399999999999778</v>
      </c>
    </row>
    <row r="90" spans="1:104" ht="12.75">
      <c r="A90" s="134"/>
      <c r="B90" s="135" t="s">
        <v>115</v>
      </c>
      <c r="C90" s="136" t="str">
        <f>CONCATENATE(B88," ",C88)</f>
        <v>99 Staveništní přesun hmot</v>
      </c>
      <c r="D90" s="137"/>
      <c r="E90" s="138"/>
      <c r="F90" s="139"/>
      <c r="G90" s="140">
        <f>SUM(G88:G89)</f>
        <v>0</v>
      </c>
      <c r="O90" s="120">
        <v>2</v>
      </c>
      <c r="AA90" s="88">
        <v>12</v>
      </c>
      <c r="AB90" s="88">
        <v>0</v>
      </c>
      <c r="AC90" s="88">
        <v>68</v>
      </c>
      <c r="AZ90" s="88">
        <v>2</v>
      </c>
      <c r="BA90" s="88">
        <f t="shared" si="21"/>
        <v>0</v>
      </c>
      <c r="BB90" s="88">
        <f t="shared" si="22"/>
        <v>0</v>
      </c>
      <c r="BC90" s="88">
        <f t="shared" si="23"/>
        <v>0</v>
      </c>
      <c r="BD90" s="88">
        <f t="shared" si="24"/>
        <v>0</v>
      </c>
      <c r="BE90" s="88">
        <f t="shared" si="25"/>
        <v>0</v>
      </c>
      <c r="CA90" s="120">
        <v>12</v>
      </c>
      <c r="CB90" s="120">
        <v>0</v>
      </c>
      <c r="CZ90" s="88">
        <v>0.00399999999999778</v>
      </c>
    </row>
    <row r="91" spans="1:104" ht="12.75">
      <c r="A91" s="113" t="s">
        <v>54</v>
      </c>
      <c r="B91" s="114" t="s">
        <v>190</v>
      </c>
      <c r="C91" s="115" t="s">
        <v>191</v>
      </c>
      <c r="D91" s="116"/>
      <c r="E91" s="117"/>
      <c r="F91" s="117"/>
      <c r="G91" s="118"/>
      <c r="O91" s="120">
        <v>2</v>
      </c>
      <c r="AA91" s="88">
        <v>7</v>
      </c>
      <c r="AB91" s="88">
        <v>1001</v>
      </c>
      <c r="AC91" s="88">
        <v>5</v>
      </c>
      <c r="AZ91" s="88">
        <v>2</v>
      </c>
      <c r="BA91" s="88">
        <f t="shared" si="21"/>
        <v>0</v>
      </c>
      <c r="BB91" s="88">
        <f t="shared" si="22"/>
        <v>0</v>
      </c>
      <c r="BC91" s="88">
        <f t="shared" si="23"/>
        <v>0</v>
      </c>
      <c r="BD91" s="88">
        <f t="shared" si="24"/>
        <v>0</v>
      </c>
      <c r="BE91" s="88">
        <f t="shared" si="25"/>
        <v>0</v>
      </c>
      <c r="CA91" s="120">
        <v>7</v>
      </c>
      <c r="CB91" s="120">
        <v>1001</v>
      </c>
      <c r="CZ91" s="88">
        <v>0</v>
      </c>
    </row>
    <row r="92" spans="1:57" ht="12.75">
      <c r="A92" s="121">
        <v>46</v>
      </c>
      <c r="B92" s="122" t="s">
        <v>192</v>
      </c>
      <c r="C92" s="123" t="s">
        <v>193</v>
      </c>
      <c r="D92" s="124" t="s">
        <v>75</v>
      </c>
      <c r="E92" s="125">
        <v>55.83</v>
      </c>
      <c r="F92" s="125">
        <v>0</v>
      </c>
      <c r="G92" s="126">
        <f>E92*F92</f>
        <v>0</v>
      </c>
      <c r="O92" s="120">
        <v>4</v>
      </c>
      <c r="BA92" s="133">
        <f>SUM(BA84:BA91)</f>
        <v>0</v>
      </c>
      <c r="BB92" s="133">
        <f>SUM(BB84:BB91)</f>
        <v>0</v>
      </c>
      <c r="BC92" s="133">
        <f>SUM(BC84:BC91)</f>
        <v>0</v>
      </c>
      <c r="BD92" s="133">
        <f>SUM(BD84:BD91)</f>
        <v>0</v>
      </c>
      <c r="BE92" s="133">
        <f>SUM(BE84:BE91)</f>
        <v>0</v>
      </c>
    </row>
    <row r="93" spans="1:15" ht="12.75" customHeight="1">
      <c r="A93" s="127"/>
      <c r="B93" s="128"/>
      <c r="C93" s="181" t="s">
        <v>194</v>
      </c>
      <c r="D93" s="181"/>
      <c r="E93" s="129">
        <v>32.2</v>
      </c>
      <c r="F93" s="130"/>
      <c r="G93" s="131"/>
      <c r="H93" s="119"/>
      <c r="I93" s="119"/>
      <c r="O93" s="120">
        <v>1</v>
      </c>
    </row>
    <row r="94" spans="1:104" ht="12.75" customHeight="1">
      <c r="A94" s="127"/>
      <c r="B94" s="128"/>
      <c r="C94" s="181" t="s">
        <v>195</v>
      </c>
      <c r="D94" s="181"/>
      <c r="E94" s="129">
        <v>3</v>
      </c>
      <c r="F94" s="130"/>
      <c r="G94" s="131"/>
      <c r="O94" s="120">
        <v>2</v>
      </c>
      <c r="AA94" s="88">
        <v>1</v>
      </c>
      <c r="AB94" s="88">
        <v>7</v>
      </c>
      <c r="AC94" s="88">
        <v>7</v>
      </c>
      <c r="AZ94" s="88">
        <v>2</v>
      </c>
      <c r="BA94" s="88">
        <f>IF(AZ94=1,G94,0)</f>
        <v>0</v>
      </c>
      <c r="BB94" s="88">
        <f>IF(AZ94=2,G94,0)</f>
        <v>0</v>
      </c>
      <c r="BC94" s="88">
        <f>IF(AZ94=3,G94,0)</f>
        <v>0</v>
      </c>
      <c r="BD94" s="88">
        <f>IF(AZ94=4,G94,0)</f>
        <v>0</v>
      </c>
      <c r="BE94" s="88">
        <f>IF(AZ94=5,G94,0)</f>
        <v>0</v>
      </c>
      <c r="CA94" s="120">
        <v>1</v>
      </c>
      <c r="CB94" s="120">
        <v>7</v>
      </c>
      <c r="CZ94" s="88">
        <v>0.00444999999999851</v>
      </c>
    </row>
    <row r="95" spans="1:104" ht="12.75" customHeight="1">
      <c r="A95" s="127"/>
      <c r="B95" s="128"/>
      <c r="C95" s="181" t="s">
        <v>196</v>
      </c>
      <c r="D95" s="181"/>
      <c r="E95" s="129">
        <v>20.63</v>
      </c>
      <c r="F95" s="130"/>
      <c r="G95" s="131"/>
      <c r="O95" s="120">
        <v>2</v>
      </c>
      <c r="AA95" s="88">
        <v>1</v>
      </c>
      <c r="AB95" s="88">
        <v>7</v>
      </c>
      <c r="AC95" s="88">
        <v>7</v>
      </c>
      <c r="AZ95" s="88">
        <v>2</v>
      </c>
      <c r="BA95" s="88">
        <f>IF(AZ95=1,G95,0)</f>
        <v>0</v>
      </c>
      <c r="BB95" s="88">
        <f>IF(AZ95=2,G95,0)</f>
        <v>0</v>
      </c>
      <c r="BC95" s="88">
        <f>IF(AZ95=3,G95,0)</f>
        <v>0</v>
      </c>
      <c r="BD95" s="88">
        <f>IF(AZ95=4,G95,0)</f>
        <v>0</v>
      </c>
      <c r="BE95" s="88">
        <f>IF(AZ95=5,G95,0)</f>
        <v>0</v>
      </c>
      <c r="CA95" s="120">
        <v>1</v>
      </c>
      <c r="CB95" s="120">
        <v>7</v>
      </c>
      <c r="CZ95" s="88">
        <v>9.00000000000345E-05</v>
      </c>
    </row>
    <row r="96" spans="1:104" ht="12.75">
      <c r="A96" s="134"/>
      <c r="B96" s="135" t="s">
        <v>115</v>
      </c>
      <c r="C96" s="136" t="str">
        <f>CONCATENATE(B91," ",C91)</f>
        <v>711 Izolace proti vodě</v>
      </c>
      <c r="D96" s="137"/>
      <c r="E96" s="138"/>
      <c r="F96" s="139"/>
      <c r="G96" s="140">
        <f>SUM(G91:G95)</f>
        <v>0</v>
      </c>
      <c r="O96" s="120">
        <v>2</v>
      </c>
      <c r="AA96" s="88">
        <v>12</v>
      </c>
      <c r="AB96" s="88">
        <v>0</v>
      </c>
      <c r="AC96" s="88">
        <v>70</v>
      </c>
      <c r="AZ96" s="88">
        <v>2</v>
      </c>
      <c r="BA96" s="88">
        <f>IF(AZ96=1,G96,0)</f>
        <v>0</v>
      </c>
      <c r="BB96" s="88">
        <f>IF(AZ96=2,G96,0)</f>
        <v>0</v>
      </c>
      <c r="BC96" s="88">
        <f>IF(AZ96=3,G96,0)</f>
        <v>0</v>
      </c>
      <c r="BD96" s="88">
        <f>IF(AZ96=4,G96,0)</f>
        <v>0</v>
      </c>
      <c r="BE96" s="88">
        <f>IF(AZ96=5,G96,0)</f>
        <v>0</v>
      </c>
      <c r="CA96" s="120">
        <v>12</v>
      </c>
      <c r="CB96" s="120">
        <v>0</v>
      </c>
      <c r="CZ96" s="88">
        <v>0.00270000000000081</v>
      </c>
    </row>
    <row r="97" spans="1:104" ht="12.75">
      <c r="A97" s="113" t="s">
        <v>54</v>
      </c>
      <c r="B97" s="114" t="s">
        <v>197</v>
      </c>
      <c r="C97" s="115" t="s">
        <v>198</v>
      </c>
      <c r="D97" s="116"/>
      <c r="E97" s="117"/>
      <c r="F97" s="117"/>
      <c r="G97" s="118"/>
      <c r="O97" s="120">
        <v>2</v>
      </c>
      <c r="AA97" s="88">
        <v>7</v>
      </c>
      <c r="AB97" s="88">
        <v>1001</v>
      </c>
      <c r="AC97" s="88">
        <v>5</v>
      </c>
      <c r="AZ97" s="88">
        <v>2</v>
      </c>
      <c r="BA97" s="88">
        <f>IF(AZ97=1,G97,0)</f>
        <v>0</v>
      </c>
      <c r="BB97" s="88">
        <f>IF(AZ97=2,G97,0)</f>
        <v>0</v>
      </c>
      <c r="BC97" s="88">
        <f>IF(AZ97=3,G97,0)</f>
        <v>0</v>
      </c>
      <c r="BD97" s="88">
        <f>IF(AZ97=4,G97,0)</f>
        <v>0</v>
      </c>
      <c r="BE97" s="88">
        <f>IF(AZ97=5,G97,0)</f>
        <v>0</v>
      </c>
      <c r="CA97" s="120">
        <v>7</v>
      </c>
      <c r="CB97" s="120">
        <v>1001</v>
      </c>
      <c r="CZ97" s="88">
        <v>0</v>
      </c>
    </row>
    <row r="98" spans="1:57" ht="12.75">
      <c r="A98" s="121">
        <v>47</v>
      </c>
      <c r="B98" s="122" t="s">
        <v>199</v>
      </c>
      <c r="C98" s="123" t="s">
        <v>200</v>
      </c>
      <c r="D98" s="124" t="s">
        <v>98</v>
      </c>
      <c r="E98" s="125">
        <v>1</v>
      </c>
      <c r="F98" s="125">
        <v>0</v>
      </c>
      <c r="G98" s="126">
        <f aca="true" t="shared" si="26" ref="G98:G104">E98*F98</f>
        <v>0</v>
      </c>
      <c r="O98" s="120">
        <v>4</v>
      </c>
      <c r="BA98" s="133">
        <f>SUM(BA93:BA97)</f>
        <v>0</v>
      </c>
      <c r="BB98" s="133">
        <f>SUM(BB93:BB97)</f>
        <v>0</v>
      </c>
      <c r="BC98" s="133">
        <f>SUM(BC93:BC97)</f>
        <v>0</v>
      </c>
      <c r="BD98" s="133">
        <f>SUM(BD93:BD97)</f>
        <v>0</v>
      </c>
      <c r="BE98" s="133">
        <f>SUM(BE93:BE97)</f>
        <v>0</v>
      </c>
    </row>
    <row r="99" spans="1:15" ht="12.75">
      <c r="A99" s="121">
        <v>48</v>
      </c>
      <c r="B99" s="122" t="s">
        <v>201</v>
      </c>
      <c r="C99" s="123" t="s">
        <v>202</v>
      </c>
      <c r="D99" s="124" t="s">
        <v>98</v>
      </c>
      <c r="E99" s="125">
        <v>1</v>
      </c>
      <c r="F99" s="125">
        <v>0</v>
      </c>
      <c r="G99" s="126">
        <f t="shared" si="26"/>
        <v>0</v>
      </c>
      <c r="H99" s="119"/>
      <c r="I99" s="119"/>
      <c r="O99" s="120">
        <v>1</v>
      </c>
    </row>
    <row r="100" spans="1:104" ht="12.75">
      <c r="A100" s="121">
        <v>49</v>
      </c>
      <c r="B100" s="122" t="s">
        <v>203</v>
      </c>
      <c r="C100" s="123" t="s">
        <v>204</v>
      </c>
      <c r="D100" s="124" t="s">
        <v>98</v>
      </c>
      <c r="E100" s="125">
        <v>1</v>
      </c>
      <c r="F100" s="125">
        <v>0</v>
      </c>
      <c r="G100" s="126">
        <f t="shared" si="26"/>
        <v>0</v>
      </c>
      <c r="O100" s="120">
        <v>2</v>
      </c>
      <c r="AA100" s="88">
        <v>1</v>
      </c>
      <c r="AB100" s="88">
        <v>7</v>
      </c>
      <c r="AC100" s="88">
        <v>7</v>
      </c>
      <c r="AZ100" s="88">
        <v>2</v>
      </c>
      <c r="BA100" s="88">
        <f>IF(AZ100=1,G100,0)</f>
        <v>0</v>
      </c>
      <c r="BB100" s="88">
        <f>IF(AZ100=2,G100,0)</f>
        <v>0</v>
      </c>
      <c r="BC100" s="88">
        <f>IF(AZ100=3,G100,0)</f>
        <v>0</v>
      </c>
      <c r="BD100" s="88">
        <f>IF(AZ100=4,G100,0)</f>
        <v>0</v>
      </c>
      <c r="BE100" s="88">
        <f>IF(AZ100=5,G100,0)</f>
        <v>0</v>
      </c>
      <c r="CA100" s="120">
        <v>1</v>
      </c>
      <c r="CB100" s="120">
        <v>7</v>
      </c>
      <c r="CZ100" s="88">
        <v>7.00000000000145E-05</v>
      </c>
    </row>
    <row r="101" spans="1:104" ht="12.75">
      <c r="A101" s="121">
        <v>50</v>
      </c>
      <c r="B101" s="122" t="s">
        <v>205</v>
      </c>
      <c r="C101" s="123" t="s">
        <v>206</v>
      </c>
      <c r="D101" s="124" t="s">
        <v>98</v>
      </c>
      <c r="E101" s="125">
        <v>1</v>
      </c>
      <c r="F101" s="125">
        <v>0</v>
      </c>
      <c r="G101" s="126">
        <f t="shared" si="26"/>
        <v>0</v>
      </c>
      <c r="O101" s="120">
        <v>2</v>
      </c>
      <c r="AA101" s="88">
        <v>1</v>
      </c>
      <c r="AB101" s="88">
        <v>7</v>
      </c>
      <c r="AC101" s="88">
        <v>7</v>
      </c>
      <c r="AZ101" s="88">
        <v>2</v>
      </c>
      <c r="BA101" s="88">
        <f>IF(AZ101=1,G101,0)</f>
        <v>0</v>
      </c>
      <c r="BB101" s="88">
        <f>IF(AZ101=2,G101,0)</f>
        <v>0</v>
      </c>
      <c r="BC101" s="88">
        <f>IF(AZ101=3,G101,0)</f>
        <v>0</v>
      </c>
      <c r="BD101" s="88">
        <f>IF(AZ101=4,G101,0)</f>
        <v>0</v>
      </c>
      <c r="BE101" s="88">
        <f>IF(AZ101=5,G101,0)</f>
        <v>0</v>
      </c>
      <c r="CA101" s="120">
        <v>1</v>
      </c>
      <c r="CB101" s="120">
        <v>7</v>
      </c>
      <c r="CZ101" s="88">
        <v>0.000159999999999938</v>
      </c>
    </row>
    <row r="102" spans="1:57" ht="12.75">
      <c r="A102" s="121">
        <v>51</v>
      </c>
      <c r="B102" s="122" t="s">
        <v>207</v>
      </c>
      <c r="C102" s="123" t="s">
        <v>208</v>
      </c>
      <c r="D102" s="124" t="s">
        <v>98</v>
      </c>
      <c r="E102" s="125">
        <v>2</v>
      </c>
      <c r="F102" s="125">
        <v>0</v>
      </c>
      <c r="G102" s="126">
        <f t="shared" si="26"/>
        <v>0</v>
      </c>
      <c r="O102" s="120">
        <v>4</v>
      </c>
      <c r="BA102" s="133">
        <f>SUM(BA99:BA101)</f>
        <v>0</v>
      </c>
      <c r="BB102" s="133">
        <f>SUM(BB99:BB101)</f>
        <v>0</v>
      </c>
      <c r="BC102" s="133">
        <f>SUM(BC99:BC101)</f>
        <v>0</v>
      </c>
      <c r="BD102" s="133">
        <f>SUM(BD99:BD101)</f>
        <v>0</v>
      </c>
      <c r="BE102" s="133">
        <f>SUM(BE99:BE101)</f>
        <v>0</v>
      </c>
    </row>
    <row r="103" spans="1:15" ht="12.75">
      <c r="A103" s="121">
        <v>52</v>
      </c>
      <c r="B103" s="122" t="s">
        <v>209</v>
      </c>
      <c r="C103" s="123" t="s">
        <v>210</v>
      </c>
      <c r="D103" s="124" t="s">
        <v>98</v>
      </c>
      <c r="E103" s="125">
        <v>2</v>
      </c>
      <c r="F103" s="125">
        <v>0</v>
      </c>
      <c r="G103" s="126">
        <f t="shared" si="26"/>
        <v>0</v>
      </c>
      <c r="H103" s="119"/>
      <c r="I103" s="119"/>
      <c r="O103" s="120">
        <v>1</v>
      </c>
    </row>
    <row r="104" spans="1:104" ht="12.75">
      <c r="A104" s="121">
        <v>53</v>
      </c>
      <c r="B104" s="122" t="s">
        <v>211</v>
      </c>
      <c r="C104" s="123" t="s">
        <v>212</v>
      </c>
      <c r="D104" s="124" t="s">
        <v>98</v>
      </c>
      <c r="E104" s="125">
        <v>1</v>
      </c>
      <c r="F104" s="125">
        <v>0</v>
      </c>
      <c r="G104" s="126">
        <f t="shared" si="26"/>
        <v>0</v>
      </c>
      <c r="O104" s="120">
        <v>2</v>
      </c>
      <c r="AA104" s="88">
        <v>8</v>
      </c>
      <c r="AB104" s="88">
        <v>0</v>
      </c>
      <c r="AC104" s="88">
        <v>3</v>
      </c>
      <c r="AZ104" s="88">
        <v>1</v>
      </c>
      <c r="BA104" s="88">
        <f aca="true" t="shared" si="27" ref="BA104:BA112">IF(AZ104=1,G104,0)</f>
        <v>0</v>
      </c>
      <c r="BB104" s="88">
        <f aca="true" t="shared" si="28" ref="BB104:BB112">IF(AZ104=2,G104,0)</f>
        <v>0</v>
      </c>
      <c r="BC104" s="88">
        <f aca="true" t="shared" si="29" ref="BC104:BC112">IF(AZ104=3,G104,0)</f>
        <v>0</v>
      </c>
      <c r="BD104" s="88">
        <f aca="true" t="shared" si="30" ref="BD104:BD112">IF(AZ104=4,G104,0)</f>
        <v>0</v>
      </c>
      <c r="BE104" s="88">
        <f aca="true" t="shared" si="31" ref="BE104:BE112">IF(AZ104=5,G104,0)</f>
        <v>0</v>
      </c>
      <c r="CA104" s="120">
        <v>8</v>
      </c>
      <c r="CB104" s="120">
        <v>0</v>
      </c>
      <c r="CZ104" s="88">
        <v>0</v>
      </c>
    </row>
    <row r="105" spans="1:57" ht="12.75">
      <c r="A105" s="121">
        <v>54</v>
      </c>
      <c r="B105" s="122" t="s">
        <v>213</v>
      </c>
      <c r="C105" s="123" t="s">
        <v>214</v>
      </c>
      <c r="D105" s="124" t="s">
        <v>98</v>
      </c>
      <c r="E105" s="125">
        <v>1</v>
      </c>
      <c r="F105" s="125">
        <v>0</v>
      </c>
      <c r="G105" s="126">
        <f>E105*F105</f>
        <v>0</v>
      </c>
      <c r="O105" s="120">
        <v>4</v>
      </c>
      <c r="BA105" s="133">
        <f>SUM(BA102:BA104)</f>
        <v>0</v>
      </c>
      <c r="BB105" s="133">
        <f>SUM(BB102:BB104)</f>
        <v>0</v>
      </c>
      <c r="BC105" s="133">
        <f>SUM(BC102:BC104)</f>
        <v>0</v>
      </c>
      <c r="BD105" s="133">
        <f>SUM(BD102:BD104)</f>
        <v>0</v>
      </c>
      <c r="BE105" s="133">
        <f>SUM(BE102:BE104)</f>
        <v>0</v>
      </c>
    </row>
    <row r="106" spans="1:15" ht="22.5">
      <c r="A106" s="121">
        <v>55</v>
      </c>
      <c r="B106" s="122" t="s">
        <v>215</v>
      </c>
      <c r="C106" s="123" t="s">
        <v>216</v>
      </c>
      <c r="D106" s="124" t="s">
        <v>98</v>
      </c>
      <c r="E106" s="125">
        <v>1</v>
      </c>
      <c r="F106" s="125">
        <v>0</v>
      </c>
      <c r="G106" s="126">
        <f>E106*F106</f>
        <v>0</v>
      </c>
      <c r="H106" s="119"/>
      <c r="I106" s="119"/>
      <c r="O106" s="120">
        <v>1</v>
      </c>
    </row>
    <row r="107" spans="1:104" ht="12.75">
      <c r="A107" s="121">
        <v>56</v>
      </c>
      <c r="B107" s="122" t="s">
        <v>217</v>
      </c>
      <c r="C107" s="123" t="s">
        <v>218</v>
      </c>
      <c r="D107" s="124" t="s">
        <v>98</v>
      </c>
      <c r="E107" s="125">
        <v>1</v>
      </c>
      <c r="F107" s="125">
        <v>0</v>
      </c>
      <c r="G107" s="126">
        <f>E107*F107</f>
        <v>0</v>
      </c>
      <c r="O107" s="120">
        <v>2</v>
      </c>
      <c r="AA107" s="88">
        <v>8</v>
      </c>
      <c r="AB107" s="88">
        <v>0</v>
      </c>
      <c r="AC107" s="88">
        <v>3</v>
      </c>
      <c r="AZ107" s="88">
        <v>1</v>
      </c>
      <c r="BA107" s="88">
        <f>IF(AZ107=1,G107,0)</f>
        <v>0</v>
      </c>
      <c r="BB107" s="88">
        <f>IF(AZ107=2,G107,0)</f>
        <v>0</v>
      </c>
      <c r="BC107" s="88">
        <f>IF(AZ107=3,G107,0)</f>
        <v>0</v>
      </c>
      <c r="BD107" s="88">
        <f>IF(AZ107=4,G107,0)</f>
        <v>0</v>
      </c>
      <c r="BE107" s="88">
        <f>IF(AZ107=5,G107,0)</f>
        <v>0</v>
      </c>
      <c r="CA107" s="120">
        <v>8</v>
      </c>
      <c r="CB107" s="120">
        <v>0</v>
      </c>
      <c r="CZ107" s="88">
        <v>0</v>
      </c>
    </row>
    <row r="108" spans="1:104" ht="12.75">
      <c r="A108" s="134"/>
      <c r="B108" s="135" t="s">
        <v>115</v>
      </c>
      <c r="C108" s="136" t="str">
        <f>CONCATENATE(B97," ",C97)</f>
        <v>766 Konstrukce truhlářské</v>
      </c>
      <c r="D108" s="137"/>
      <c r="E108" s="138"/>
      <c r="F108" s="139"/>
      <c r="G108" s="140">
        <f>SUM(G97:G107)</f>
        <v>0</v>
      </c>
      <c r="O108" s="120">
        <v>2</v>
      </c>
      <c r="AA108" s="88">
        <v>8</v>
      </c>
      <c r="AB108" s="88">
        <v>0</v>
      </c>
      <c r="AC108" s="88">
        <v>3</v>
      </c>
      <c r="AZ108" s="88">
        <v>1</v>
      </c>
      <c r="BA108" s="88">
        <f t="shared" si="27"/>
        <v>0</v>
      </c>
      <c r="BB108" s="88">
        <f t="shared" si="28"/>
        <v>0</v>
      </c>
      <c r="BC108" s="88">
        <f t="shared" si="29"/>
        <v>0</v>
      </c>
      <c r="BD108" s="88">
        <f t="shared" si="30"/>
        <v>0</v>
      </c>
      <c r="BE108" s="88">
        <f t="shared" si="31"/>
        <v>0</v>
      </c>
      <c r="CA108" s="120">
        <v>8</v>
      </c>
      <c r="CB108" s="120">
        <v>0</v>
      </c>
      <c r="CZ108" s="88">
        <v>0</v>
      </c>
    </row>
    <row r="109" spans="1:104" ht="12.75">
      <c r="A109" s="113" t="s">
        <v>54</v>
      </c>
      <c r="B109" s="114" t="s">
        <v>219</v>
      </c>
      <c r="C109" s="115" t="s">
        <v>220</v>
      </c>
      <c r="D109" s="116"/>
      <c r="E109" s="117"/>
      <c r="F109" s="117"/>
      <c r="G109" s="118"/>
      <c r="O109" s="120">
        <v>2</v>
      </c>
      <c r="AA109" s="88">
        <v>8</v>
      </c>
      <c r="AB109" s="88">
        <v>0</v>
      </c>
      <c r="AC109" s="88">
        <v>3</v>
      </c>
      <c r="AZ109" s="88">
        <v>1</v>
      </c>
      <c r="BA109" s="88">
        <f t="shared" si="27"/>
        <v>0</v>
      </c>
      <c r="BB109" s="88">
        <f t="shared" si="28"/>
        <v>0</v>
      </c>
      <c r="BC109" s="88">
        <f t="shared" si="29"/>
        <v>0</v>
      </c>
      <c r="BD109" s="88">
        <f t="shared" si="30"/>
        <v>0</v>
      </c>
      <c r="BE109" s="88">
        <f t="shared" si="31"/>
        <v>0</v>
      </c>
      <c r="CA109" s="120">
        <v>8</v>
      </c>
      <c r="CB109" s="120">
        <v>0</v>
      </c>
      <c r="CZ109" s="88">
        <v>0</v>
      </c>
    </row>
    <row r="110" spans="1:104" ht="22.5">
      <c r="A110" s="121">
        <v>57</v>
      </c>
      <c r="B110" s="122" t="s">
        <v>221</v>
      </c>
      <c r="C110" s="123" t="s">
        <v>222</v>
      </c>
      <c r="D110" s="124" t="s">
        <v>98</v>
      </c>
      <c r="E110" s="125">
        <v>1</v>
      </c>
      <c r="F110" s="125">
        <v>0</v>
      </c>
      <c r="G110" s="126">
        <f>E110*F110</f>
        <v>0</v>
      </c>
      <c r="O110" s="120">
        <v>2</v>
      </c>
      <c r="AA110" s="88">
        <v>8</v>
      </c>
      <c r="AB110" s="88">
        <v>0</v>
      </c>
      <c r="AC110" s="88">
        <v>3</v>
      </c>
      <c r="AZ110" s="88">
        <v>1</v>
      </c>
      <c r="BA110" s="88">
        <f t="shared" si="27"/>
        <v>0</v>
      </c>
      <c r="BB110" s="88">
        <f t="shared" si="28"/>
        <v>0</v>
      </c>
      <c r="BC110" s="88">
        <f t="shared" si="29"/>
        <v>0</v>
      </c>
      <c r="BD110" s="88">
        <f t="shared" si="30"/>
        <v>0</v>
      </c>
      <c r="BE110" s="88">
        <f t="shared" si="31"/>
        <v>0</v>
      </c>
      <c r="CA110" s="120">
        <v>8</v>
      </c>
      <c r="CB110" s="120">
        <v>0</v>
      </c>
      <c r="CZ110" s="88">
        <v>0</v>
      </c>
    </row>
    <row r="111" spans="1:104" ht="22.5">
      <c r="A111" s="121">
        <v>58</v>
      </c>
      <c r="B111" s="122" t="s">
        <v>223</v>
      </c>
      <c r="C111" s="123" t="s">
        <v>224</v>
      </c>
      <c r="D111" s="124" t="s">
        <v>98</v>
      </c>
      <c r="E111" s="125">
        <v>1</v>
      </c>
      <c r="F111" s="125">
        <v>0</v>
      </c>
      <c r="G111" s="126">
        <f>E111*F111</f>
        <v>0</v>
      </c>
      <c r="O111" s="120">
        <v>2</v>
      </c>
      <c r="AA111" s="88">
        <v>8</v>
      </c>
      <c r="AB111" s="88">
        <v>0</v>
      </c>
      <c r="AC111" s="88">
        <v>3</v>
      </c>
      <c r="AZ111" s="88">
        <v>1</v>
      </c>
      <c r="BA111" s="88">
        <f t="shared" si="27"/>
        <v>0</v>
      </c>
      <c r="BB111" s="88">
        <f t="shared" si="28"/>
        <v>0</v>
      </c>
      <c r="BC111" s="88">
        <f t="shared" si="29"/>
        <v>0</v>
      </c>
      <c r="BD111" s="88">
        <f t="shared" si="30"/>
        <v>0</v>
      </c>
      <c r="BE111" s="88">
        <f t="shared" si="31"/>
        <v>0</v>
      </c>
      <c r="CA111" s="120">
        <v>8</v>
      </c>
      <c r="CB111" s="120">
        <v>0</v>
      </c>
      <c r="CZ111" s="88">
        <v>0</v>
      </c>
    </row>
    <row r="112" spans="1:104" ht="22.5">
      <c r="A112" s="121">
        <v>59</v>
      </c>
      <c r="B112" s="122" t="s">
        <v>225</v>
      </c>
      <c r="C112" s="123" t="s">
        <v>226</v>
      </c>
      <c r="D112" s="124" t="s">
        <v>98</v>
      </c>
      <c r="E112" s="125">
        <v>1</v>
      </c>
      <c r="F112" s="125">
        <v>0</v>
      </c>
      <c r="G112" s="126">
        <f>E112*F112</f>
        <v>0</v>
      </c>
      <c r="O112" s="120">
        <v>2</v>
      </c>
      <c r="AA112" s="88">
        <v>8</v>
      </c>
      <c r="AB112" s="88">
        <v>0</v>
      </c>
      <c r="AC112" s="88">
        <v>3</v>
      </c>
      <c r="AZ112" s="88">
        <v>1</v>
      </c>
      <c r="BA112" s="88">
        <f t="shared" si="27"/>
        <v>0</v>
      </c>
      <c r="BB112" s="88">
        <f t="shared" si="28"/>
        <v>0</v>
      </c>
      <c r="BC112" s="88">
        <f t="shared" si="29"/>
        <v>0</v>
      </c>
      <c r="BD112" s="88">
        <f t="shared" si="30"/>
        <v>0</v>
      </c>
      <c r="BE112" s="88">
        <f t="shared" si="31"/>
        <v>0</v>
      </c>
      <c r="CA112" s="120">
        <v>8</v>
      </c>
      <c r="CB112" s="120">
        <v>0</v>
      </c>
      <c r="CZ112" s="88">
        <v>0</v>
      </c>
    </row>
    <row r="113" spans="1:57" ht="22.5">
      <c r="A113" s="121">
        <v>60</v>
      </c>
      <c r="B113" s="122" t="s">
        <v>227</v>
      </c>
      <c r="C113" s="123" t="s">
        <v>228</v>
      </c>
      <c r="D113" s="124" t="s">
        <v>98</v>
      </c>
      <c r="E113" s="125">
        <v>1</v>
      </c>
      <c r="F113" s="125">
        <v>0</v>
      </c>
      <c r="G113" s="126">
        <f>E113*F113</f>
        <v>0</v>
      </c>
      <c r="O113" s="120">
        <v>4</v>
      </c>
      <c r="BA113" s="133">
        <f>SUM(BA103:BA112)</f>
        <v>0</v>
      </c>
      <c r="BB113" s="133">
        <f>SUM(BB103:BB112)</f>
        <v>0</v>
      </c>
      <c r="BC113" s="133">
        <f>SUM(BC103:BC112)</f>
        <v>0</v>
      </c>
      <c r="BD113" s="133">
        <f>SUM(BD103:BD112)</f>
        <v>0</v>
      </c>
      <c r="BE113" s="133">
        <f>SUM(BE103:BE112)</f>
        <v>0</v>
      </c>
    </row>
    <row r="114" spans="1:7" ht="12.75">
      <c r="A114" s="134"/>
      <c r="B114" s="135" t="s">
        <v>115</v>
      </c>
      <c r="C114" s="136" t="str">
        <f>CONCATENATE(B109," ",C109)</f>
        <v>767 Konstrukce zámečnické</v>
      </c>
      <c r="D114" s="137"/>
      <c r="E114" s="138"/>
      <c r="F114" s="139"/>
      <c r="G114" s="140">
        <f>SUM(G109:G113)</f>
        <v>0</v>
      </c>
    </row>
    <row r="115" spans="1:7" ht="12.75">
      <c r="A115" s="113" t="s">
        <v>54</v>
      </c>
      <c r="B115" s="114" t="s">
        <v>229</v>
      </c>
      <c r="C115" s="115" t="s">
        <v>230</v>
      </c>
      <c r="D115" s="116"/>
      <c r="E115" s="117"/>
      <c r="F115" s="117"/>
      <c r="G115" s="118"/>
    </row>
    <row r="116" spans="1:7" ht="22.5">
      <c r="A116" s="121">
        <v>61</v>
      </c>
      <c r="B116" s="122" t="s">
        <v>231</v>
      </c>
      <c r="C116" s="123" t="s">
        <v>232</v>
      </c>
      <c r="D116" s="124" t="s">
        <v>163</v>
      </c>
      <c r="E116" s="125">
        <v>34</v>
      </c>
      <c r="F116" s="125">
        <v>0</v>
      </c>
      <c r="G116" s="126">
        <f aca="true" t="shared" si="32" ref="G116:G121">E116*F116</f>
        <v>0</v>
      </c>
    </row>
    <row r="117" spans="1:7" ht="12.75">
      <c r="A117" s="121">
        <v>62</v>
      </c>
      <c r="B117" s="122" t="s">
        <v>233</v>
      </c>
      <c r="C117" s="123" t="s">
        <v>234</v>
      </c>
      <c r="D117" s="124" t="s">
        <v>163</v>
      </c>
      <c r="E117" s="125">
        <v>34</v>
      </c>
      <c r="F117" s="125">
        <v>0</v>
      </c>
      <c r="G117" s="126">
        <f t="shared" si="32"/>
        <v>0</v>
      </c>
    </row>
    <row r="118" spans="1:7" ht="12.75">
      <c r="A118" s="121">
        <v>63</v>
      </c>
      <c r="B118" s="122" t="s">
        <v>235</v>
      </c>
      <c r="C118" s="123" t="s">
        <v>236</v>
      </c>
      <c r="D118" s="124" t="s">
        <v>75</v>
      </c>
      <c r="E118" s="125">
        <v>108.6</v>
      </c>
      <c r="F118" s="125">
        <v>0</v>
      </c>
      <c r="G118" s="126">
        <f t="shared" si="32"/>
        <v>0</v>
      </c>
    </row>
    <row r="119" spans="1:7" ht="12.75">
      <c r="A119" s="121">
        <v>64</v>
      </c>
      <c r="B119" s="122" t="s">
        <v>237</v>
      </c>
      <c r="C119" s="123" t="s">
        <v>238</v>
      </c>
      <c r="D119" s="124" t="s">
        <v>163</v>
      </c>
      <c r="E119" s="125">
        <v>34</v>
      </c>
      <c r="F119" s="125">
        <v>0</v>
      </c>
      <c r="G119" s="126">
        <f t="shared" si="32"/>
        <v>0</v>
      </c>
    </row>
    <row r="120" spans="1:7" ht="12.75">
      <c r="A120" s="121">
        <v>65</v>
      </c>
      <c r="B120" s="122" t="s">
        <v>239</v>
      </c>
      <c r="C120" s="123" t="s">
        <v>240</v>
      </c>
      <c r="D120" s="124" t="s">
        <v>75</v>
      </c>
      <c r="E120" s="125">
        <v>108.6</v>
      </c>
      <c r="F120" s="125">
        <v>0</v>
      </c>
      <c r="G120" s="126">
        <f t="shared" si="32"/>
        <v>0</v>
      </c>
    </row>
    <row r="121" spans="1:7" ht="22.5">
      <c r="A121" s="121">
        <v>66</v>
      </c>
      <c r="B121" s="122" t="s">
        <v>241</v>
      </c>
      <c r="C121" s="123" t="s">
        <v>242</v>
      </c>
      <c r="D121" s="124" t="s">
        <v>75</v>
      </c>
      <c r="E121" s="125">
        <v>127.58</v>
      </c>
      <c r="F121" s="125">
        <v>0</v>
      </c>
      <c r="G121" s="126">
        <f t="shared" si="32"/>
        <v>0</v>
      </c>
    </row>
    <row r="122" spans="1:7" ht="12.75" customHeight="1">
      <c r="A122" s="127"/>
      <c r="B122" s="128"/>
      <c r="C122" s="181" t="s">
        <v>243</v>
      </c>
      <c r="D122" s="181"/>
      <c r="E122" s="129">
        <v>119.46</v>
      </c>
      <c r="F122" s="130"/>
      <c r="G122" s="131"/>
    </row>
    <row r="123" spans="1:7" ht="12.75" customHeight="1">
      <c r="A123" s="127"/>
      <c r="B123" s="128"/>
      <c r="C123" s="181" t="s">
        <v>244</v>
      </c>
      <c r="D123" s="181"/>
      <c r="E123" s="129">
        <v>8</v>
      </c>
      <c r="F123" s="130"/>
      <c r="G123" s="131"/>
    </row>
    <row r="124" spans="1:7" ht="12.75" customHeight="1">
      <c r="A124" s="127"/>
      <c r="B124" s="128"/>
      <c r="C124" s="181" t="s">
        <v>245</v>
      </c>
      <c r="D124" s="181"/>
      <c r="E124" s="129">
        <v>0.12</v>
      </c>
      <c r="F124" s="130"/>
      <c r="G124" s="131"/>
    </row>
    <row r="125" spans="1:7" ht="12.75">
      <c r="A125" s="121">
        <v>67</v>
      </c>
      <c r="B125" s="122" t="s">
        <v>246</v>
      </c>
      <c r="C125" s="123" t="s">
        <v>247</v>
      </c>
      <c r="D125" s="124" t="s">
        <v>70</v>
      </c>
      <c r="E125" s="125">
        <v>3.9627040000024</v>
      </c>
      <c r="F125" s="125">
        <v>0</v>
      </c>
      <c r="G125" s="126">
        <f>E125*F125</f>
        <v>0</v>
      </c>
    </row>
    <row r="126" spans="1:7" ht="12.75">
      <c r="A126" s="134"/>
      <c r="B126" s="135" t="s">
        <v>115</v>
      </c>
      <c r="C126" s="136" t="str">
        <f>CONCATENATE(B115," ",C115)</f>
        <v>771 Podlahy z dlaždic a obklady</v>
      </c>
      <c r="D126" s="137"/>
      <c r="E126" s="138"/>
      <c r="F126" s="139"/>
      <c r="G126" s="140">
        <f>SUM(G115:G125)</f>
        <v>0</v>
      </c>
    </row>
    <row r="127" spans="1:7" ht="12.75">
      <c r="A127" s="113" t="s">
        <v>54</v>
      </c>
      <c r="B127" s="114" t="s">
        <v>248</v>
      </c>
      <c r="C127" s="115" t="s">
        <v>249</v>
      </c>
      <c r="D127" s="116"/>
      <c r="E127" s="117"/>
      <c r="F127" s="117"/>
      <c r="G127" s="118"/>
    </row>
    <row r="128" spans="1:7" ht="12.75">
      <c r="A128" s="121">
        <v>68</v>
      </c>
      <c r="B128" s="122" t="s">
        <v>250</v>
      </c>
      <c r="C128" s="123" t="s">
        <v>251</v>
      </c>
      <c r="D128" s="124" t="s">
        <v>163</v>
      </c>
      <c r="E128" s="125">
        <v>120.9</v>
      </c>
      <c r="F128" s="125">
        <v>0</v>
      </c>
      <c r="G128" s="126">
        <f>E128*F128</f>
        <v>0</v>
      </c>
    </row>
    <row r="129" spans="1:7" ht="12.75" customHeight="1">
      <c r="A129" s="127"/>
      <c r="B129" s="128"/>
      <c r="C129" s="181" t="s">
        <v>252</v>
      </c>
      <c r="D129" s="181"/>
      <c r="E129" s="129">
        <v>103.1</v>
      </c>
      <c r="F129" s="130"/>
      <c r="G129" s="131"/>
    </row>
    <row r="130" spans="1:7" ht="12.75" customHeight="1">
      <c r="A130" s="127"/>
      <c r="B130" s="128"/>
      <c r="C130" s="181" t="s">
        <v>253</v>
      </c>
      <c r="D130" s="181"/>
      <c r="E130" s="129">
        <v>17.8</v>
      </c>
      <c r="F130" s="130"/>
      <c r="G130" s="131"/>
    </row>
    <row r="131" spans="1:7" ht="12.75">
      <c r="A131" s="121">
        <v>69</v>
      </c>
      <c r="B131" s="122" t="s">
        <v>254</v>
      </c>
      <c r="C131" s="123" t="s">
        <v>255</v>
      </c>
      <c r="D131" s="124" t="s">
        <v>75</v>
      </c>
      <c r="E131" s="125">
        <v>170.2</v>
      </c>
      <c r="F131" s="125">
        <v>0</v>
      </c>
      <c r="G131" s="126">
        <f>E131*F131</f>
        <v>0</v>
      </c>
    </row>
    <row r="132" spans="1:7" ht="12.75" customHeight="1">
      <c r="A132" s="127"/>
      <c r="B132" s="128"/>
      <c r="C132" s="181" t="s">
        <v>256</v>
      </c>
      <c r="D132" s="181"/>
      <c r="E132" s="129">
        <v>134.4</v>
      </c>
      <c r="F132" s="130"/>
      <c r="G132" s="131"/>
    </row>
    <row r="133" spans="1:7" ht="12.75" customHeight="1">
      <c r="A133" s="127"/>
      <c r="B133" s="128"/>
      <c r="C133" s="181" t="s">
        <v>257</v>
      </c>
      <c r="D133" s="181"/>
      <c r="E133" s="129">
        <v>24.1</v>
      </c>
      <c r="F133" s="130"/>
      <c r="G133" s="131"/>
    </row>
    <row r="134" spans="1:7" ht="12.75" customHeight="1">
      <c r="A134" s="127"/>
      <c r="B134" s="128"/>
      <c r="C134" s="181" t="s">
        <v>258</v>
      </c>
      <c r="D134" s="181"/>
      <c r="E134" s="129">
        <v>11.7</v>
      </c>
      <c r="F134" s="130"/>
      <c r="G134" s="131"/>
    </row>
    <row r="135" spans="1:7" ht="12.75">
      <c r="A135" s="121">
        <v>70</v>
      </c>
      <c r="B135" s="122" t="s">
        <v>205</v>
      </c>
      <c r="C135" s="123" t="s">
        <v>259</v>
      </c>
      <c r="D135" s="124" t="s">
        <v>163</v>
      </c>
      <c r="E135" s="125">
        <v>10.4</v>
      </c>
      <c r="F135" s="125">
        <v>0</v>
      </c>
      <c r="G135" s="126">
        <f>E135*F135</f>
        <v>0</v>
      </c>
    </row>
    <row r="136" spans="1:7" ht="22.5">
      <c r="A136" s="121">
        <v>71</v>
      </c>
      <c r="B136" s="122" t="s">
        <v>260</v>
      </c>
      <c r="C136" s="123" t="s">
        <v>261</v>
      </c>
      <c r="D136" s="124" t="s">
        <v>75</v>
      </c>
      <c r="E136" s="125">
        <v>152.461</v>
      </c>
      <c r="F136" s="125">
        <v>0</v>
      </c>
      <c r="G136" s="126">
        <f>E136*F136</f>
        <v>0</v>
      </c>
    </row>
    <row r="137" spans="1:7" ht="12.75" customHeight="1">
      <c r="A137" s="127"/>
      <c r="B137" s="128"/>
      <c r="C137" s="181" t="s">
        <v>262</v>
      </c>
      <c r="D137" s="181"/>
      <c r="E137" s="129">
        <v>141.12</v>
      </c>
      <c r="F137" s="130"/>
      <c r="G137" s="131"/>
    </row>
    <row r="138" spans="1:7" ht="12.75" customHeight="1">
      <c r="A138" s="127"/>
      <c r="B138" s="128"/>
      <c r="C138" s="181" t="s">
        <v>263</v>
      </c>
      <c r="D138" s="181"/>
      <c r="E138" s="129">
        <v>11.341</v>
      </c>
      <c r="F138" s="130"/>
      <c r="G138" s="131"/>
    </row>
    <row r="139" spans="1:7" ht="22.5">
      <c r="A139" s="121">
        <v>72</v>
      </c>
      <c r="B139" s="122" t="s">
        <v>264</v>
      </c>
      <c r="C139" s="123" t="s">
        <v>265</v>
      </c>
      <c r="D139" s="124" t="s">
        <v>75</v>
      </c>
      <c r="E139" s="125">
        <v>25.305</v>
      </c>
      <c r="F139" s="125">
        <v>0</v>
      </c>
      <c r="G139" s="126">
        <f>E139*F139</f>
        <v>0</v>
      </c>
    </row>
    <row r="140" spans="1:7" ht="12.75" customHeight="1">
      <c r="A140" s="127"/>
      <c r="B140" s="128"/>
      <c r="C140" s="181" t="s">
        <v>266</v>
      </c>
      <c r="D140" s="181"/>
      <c r="E140" s="129">
        <v>25.305</v>
      </c>
      <c r="F140" s="130"/>
      <c r="G140" s="131"/>
    </row>
    <row r="141" spans="1:7" ht="22.5">
      <c r="A141" s="121">
        <v>73</v>
      </c>
      <c r="B141" s="122" t="s">
        <v>267</v>
      </c>
      <c r="C141" s="123" t="s">
        <v>268</v>
      </c>
      <c r="D141" s="124" t="s">
        <v>75</v>
      </c>
      <c r="E141" s="125">
        <v>14.243</v>
      </c>
      <c r="F141" s="125">
        <v>0</v>
      </c>
      <c r="G141" s="126">
        <f>E141*F141</f>
        <v>0</v>
      </c>
    </row>
    <row r="142" spans="1:7" ht="12.75" customHeight="1">
      <c r="A142" s="127"/>
      <c r="B142" s="128"/>
      <c r="C142" s="181" t="s">
        <v>269</v>
      </c>
      <c r="D142" s="181"/>
      <c r="E142" s="129">
        <v>12.285</v>
      </c>
      <c r="F142" s="130"/>
      <c r="G142" s="131"/>
    </row>
    <row r="143" spans="1:7" ht="12.75" customHeight="1">
      <c r="A143" s="127"/>
      <c r="B143" s="128"/>
      <c r="C143" s="181" t="s">
        <v>270</v>
      </c>
      <c r="D143" s="181"/>
      <c r="E143" s="129">
        <v>1.958</v>
      </c>
      <c r="F143" s="130"/>
      <c r="G143" s="131"/>
    </row>
    <row r="144" spans="1:7" ht="12.75">
      <c r="A144" s="121">
        <v>74</v>
      </c>
      <c r="B144" s="122" t="s">
        <v>271</v>
      </c>
      <c r="C144" s="123" t="s">
        <v>272</v>
      </c>
      <c r="D144" s="124" t="s">
        <v>70</v>
      </c>
      <c r="E144" s="125">
        <v>0.81300399999955</v>
      </c>
      <c r="F144" s="125">
        <v>0</v>
      </c>
      <c r="G144" s="126">
        <f>E144*F144</f>
        <v>0</v>
      </c>
    </row>
    <row r="145" spans="1:7" ht="12.75">
      <c r="A145" s="134"/>
      <c r="B145" s="135" t="s">
        <v>115</v>
      </c>
      <c r="C145" s="136" t="str">
        <f>CONCATENATE(B127," ",C127)</f>
        <v>776 Podlahy povlakové</v>
      </c>
      <c r="D145" s="137"/>
      <c r="E145" s="138"/>
      <c r="F145" s="139"/>
      <c r="G145" s="140">
        <f>SUM(G127:G144)</f>
        <v>0</v>
      </c>
    </row>
    <row r="146" spans="1:7" ht="12.75">
      <c r="A146" s="113" t="s">
        <v>54</v>
      </c>
      <c r="B146" s="114" t="s">
        <v>273</v>
      </c>
      <c r="C146" s="115" t="s">
        <v>274</v>
      </c>
      <c r="D146" s="116"/>
      <c r="E146" s="117"/>
      <c r="F146" s="117"/>
      <c r="G146" s="118"/>
    </row>
    <row r="147" spans="1:7" ht="12.75">
      <c r="A147" s="121">
        <v>75</v>
      </c>
      <c r="B147" s="122" t="s">
        <v>275</v>
      </c>
      <c r="C147" s="123" t="s">
        <v>276</v>
      </c>
      <c r="D147" s="124" t="s">
        <v>75</v>
      </c>
      <c r="E147" s="125">
        <v>52</v>
      </c>
      <c r="F147" s="125">
        <v>0</v>
      </c>
      <c r="G147" s="126">
        <f>E147*F147</f>
        <v>0</v>
      </c>
    </row>
    <row r="148" spans="1:7" ht="12.75" customHeight="1">
      <c r="A148" s="127"/>
      <c r="B148" s="128"/>
      <c r="C148" s="181" t="s">
        <v>277</v>
      </c>
      <c r="D148" s="181"/>
      <c r="E148" s="129">
        <v>52</v>
      </c>
      <c r="F148" s="130"/>
      <c r="G148" s="131"/>
    </row>
    <row r="149" spans="1:7" ht="12.75">
      <c r="A149" s="121">
        <v>76</v>
      </c>
      <c r="B149" s="122" t="s">
        <v>278</v>
      </c>
      <c r="C149" s="123" t="s">
        <v>279</v>
      </c>
      <c r="D149" s="124" t="s">
        <v>75</v>
      </c>
      <c r="E149" s="125">
        <v>52</v>
      </c>
      <c r="F149" s="125">
        <v>0</v>
      </c>
      <c r="G149" s="126">
        <f>E149*F149</f>
        <v>0</v>
      </c>
    </row>
    <row r="150" spans="1:7" ht="12.75">
      <c r="A150" s="121">
        <v>77</v>
      </c>
      <c r="B150" s="122" t="s">
        <v>280</v>
      </c>
      <c r="C150" s="123" t="s">
        <v>281</v>
      </c>
      <c r="D150" s="124" t="s">
        <v>75</v>
      </c>
      <c r="E150" s="125">
        <v>55</v>
      </c>
      <c r="F150" s="125">
        <v>0</v>
      </c>
      <c r="G150" s="126">
        <f>E150*F150</f>
        <v>0</v>
      </c>
    </row>
    <row r="151" spans="1:7" ht="12.75" customHeight="1">
      <c r="A151" s="127"/>
      <c r="B151" s="128"/>
      <c r="C151" s="181" t="s">
        <v>282</v>
      </c>
      <c r="D151" s="181"/>
      <c r="E151" s="129">
        <v>54.6</v>
      </c>
      <c r="F151" s="130"/>
      <c r="G151" s="131"/>
    </row>
    <row r="152" spans="1:7" ht="12.75" customHeight="1">
      <c r="A152" s="127"/>
      <c r="B152" s="128"/>
      <c r="C152" s="181" t="s">
        <v>283</v>
      </c>
      <c r="D152" s="181"/>
      <c r="E152" s="129">
        <v>0.4</v>
      </c>
      <c r="F152" s="130"/>
      <c r="G152" s="131"/>
    </row>
    <row r="153" spans="1:7" ht="12.75">
      <c r="A153" s="121">
        <v>78</v>
      </c>
      <c r="B153" s="122" t="s">
        <v>284</v>
      </c>
      <c r="C153" s="123" t="s">
        <v>285</v>
      </c>
      <c r="D153" s="124" t="s">
        <v>70</v>
      </c>
      <c r="E153" s="125">
        <v>0.384579999999969</v>
      </c>
      <c r="F153" s="125">
        <v>0</v>
      </c>
      <c r="G153" s="126">
        <f>E153*F153</f>
        <v>0</v>
      </c>
    </row>
    <row r="154" spans="1:7" ht="12.75">
      <c r="A154" s="134"/>
      <c r="B154" s="135" t="s">
        <v>115</v>
      </c>
      <c r="C154" s="136" t="str">
        <f>CONCATENATE(B146," ",C146)</f>
        <v>781 Obklady keramické</v>
      </c>
      <c r="D154" s="137"/>
      <c r="E154" s="138"/>
      <c r="F154" s="139"/>
      <c r="G154" s="140">
        <f>SUM(G146:G153)</f>
        <v>0</v>
      </c>
    </row>
    <row r="155" spans="1:7" ht="12.75">
      <c r="A155" s="113" t="s">
        <v>54</v>
      </c>
      <c r="B155" s="114" t="s">
        <v>286</v>
      </c>
      <c r="C155" s="115" t="s">
        <v>287</v>
      </c>
      <c r="D155" s="116"/>
      <c r="E155" s="117"/>
      <c r="F155" s="117"/>
      <c r="G155" s="118"/>
    </row>
    <row r="156" spans="1:7" ht="12.75">
      <c r="A156" s="121">
        <v>79</v>
      </c>
      <c r="B156" s="122" t="s">
        <v>288</v>
      </c>
      <c r="C156" s="123" t="s">
        <v>289</v>
      </c>
      <c r="D156" s="124" t="s">
        <v>75</v>
      </c>
      <c r="E156" s="125">
        <v>929.6936</v>
      </c>
      <c r="F156" s="125">
        <v>0</v>
      </c>
      <c r="G156" s="126">
        <f>E156*F156</f>
        <v>0</v>
      </c>
    </row>
    <row r="157" spans="1:7" ht="12.75">
      <c r="A157" s="121">
        <v>80</v>
      </c>
      <c r="B157" s="122" t="s">
        <v>290</v>
      </c>
      <c r="C157" s="123" t="s">
        <v>291</v>
      </c>
      <c r="D157" s="124" t="s">
        <v>75</v>
      </c>
      <c r="E157" s="125">
        <v>929.6936</v>
      </c>
      <c r="F157" s="125">
        <v>0</v>
      </c>
      <c r="G157" s="126">
        <f>E157*F157</f>
        <v>0</v>
      </c>
    </row>
    <row r="158" spans="1:7" ht="12.75" customHeight="1">
      <c r="A158" s="127"/>
      <c r="B158" s="128"/>
      <c r="C158" s="181" t="s">
        <v>292</v>
      </c>
      <c r="D158" s="181"/>
      <c r="E158" s="129">
        <v>543.5756</v>
      </c>
      <c r="F158" s="130"/>
      <c r="G158" s="131"/>
    </row>
    <row r="159" spans="1:7" ht="12.75" customHeight="1">
      <c r="A159" s="127"/>
      <c r="B159" s="128"/>
      <c r="C159" s="181" t="s">
        <v>293</v>
      </c>
      <c r="D159" s="181"/>
      <c r="E159" s="129">
        <v>295.718</v>
      </c>
      <c r="F159" s="130"/>
      <c r="G159" s="131"/>
    </row>
    <row r="160" spans="1:7" ht="12.75" customHeight="1">
      <c r="A160" s="127"/>
      <c r="B160" s="128"/>
      <c r="C160" s="181" t="s">
        <v>294</v>
      </c>
      <c r="D160" s="181"/>
      <c r="E160" s="129">
        <v>142.4</v>
      </c>
      <c r="F160" s="130"/>
      <c r="G160" s="131"/>
    </row>
    <row r="161" spans="1:7" ht="12.75" customHeight="1">
      <c r="A161" s="127"/>
      <c r="B161" s="128"/>
      <c r="C161" s="181" t="s">
        <v>295</v>
      </c>
      <c r="D161" s="181"/>
      <c r="E161" s="129">
        <v>-52</v>
      </c>
      <c r="F161" s="130"/>
      <c r="G161" s="131"/>
    </row>
    <row r="162" spans="1:7" ht="12.75">
      <c r="A162" s="134"/>
      <c r="B162" s="135" t="s">
        <v>115</v>
      </c>
      <c r="C162" s="136" t="str">
        <f>CONCATENATE(B155," ",C155)</f>
        <v>784 Malby</v>
      </c>
      <c r="D162" s="137"/>
      <c r="E162" s="138"/>
      <c r="F162" s="139"/>
      <c r="G162" s="140">
        <f>SUM(G155:G161)</f>
        <v>0</v>
      </c>
    </row>
    <row r="163" spans="1:7" ht="12.75">
      <c r="A163" s="113" t="s">
        <v>54</v>
      </c>
      <c r="B163" s="114" t="s">
        <v>296</v>
      </c>
      <c r="C163" s="115" t="s">
        <v>297</v>
      </c>
      <c r="D163" s="116"/>
      <c r="E163" s="117"/>
      <c r="F163" s="117"/>
      <c r="G163" s="118"/>
    </row>
    <row r="164" spans="1:7" ht="12.75">
      <c r="A164" s="121">
        <v>81</v>
      </c>
      <c r="B164" s="122" t="s">
        <v>298</v>
      </c>
      <c r="C164" s="123" t="s">
        <v>299</v>
      </c>
      <c r="D164" s="124" t="s">
        <v>70</v>
      </c>
      <c r="E164" s="125">
        <v>83.2289324000017</v>
      </c>
      <c r="F164" s="125">
        <v>0</v>
      </c>
      <c r="G164" s="126">
        <f aca="true" t="shared" si="33" ref="G164:G169">E164*F164</f>
        <v>0</v>
      </c>
    </row>
    <row r="165" spans="1:7" ht="12.75">
      <c r="A165" s="121">
        <v>82</v>
      </c>
      <c r="B165" s="122" t="s">
        <v>300</v>
      </c>
      <c r="C165" s="123" t="s">
        <v>301</v>
      </c>
      <c r="D165" s="124" t="s">
        <v>70</v>
      </c>
      <c r="E165" s="125">
        <v>1664.57864800003</v>
      </c>
      <c r="F165" s="125">
        <v>0</v>
      </c>
      <c r="G165" s="126">
        <f t="shared" si="33"/>
        <v>0</v>
      </c>
    </row>
    <row r="166" spans="1:7" ht="12.75">
      <c r="A166" s="121">
        <v>83</v>
      </c>
      <c r="B166" s="122" t="s">
        <v>302</v>
      </c>
      <c r="C166" s="123" t="s">
        <v>303</v>
      </c>
      <c r="D166" s="124" t="s">
        <v>70</v>
      </c>
      <c r="E166" s="125">
        <v>83.2289324000017</v>
      </c>
      <c r="F166" s="125">
        <v>0</v>
      </c>
      <c r="G166" s="126">
        <f t="shared" si="33"/>
        <v>0</v>
      </c>
    </row>
    <row r="167" spans="1:7" ht="12.75">
      <c r="A167" s="121">
        <v>84</v>
      </c>
      <c r="B167" s="122" t="s">
        <v>304</v>
      </c>
      <c r="C167" s="123" t="s">
        <v>305</v>
      </c>
      <c r="D167" s="124" t="s">
        <v>70</v>
      </c>
      <c r="E167" s="125">
        <v>832.289324000017</v>
      </c>
      <c r="F167" s="125">
        <v>0</v>
      </c>
      <c r="G167" s="126">
        <f t="shared" si="33"/>
        <v>0</v>
      </c>
    </row>
    <row r="168" spans="1:7" ht="12.75">
      <c r="A168" s="121">
        <v>85</v>
      </c>
      <c r="B168" s="122" t="s">
        <v>306</v>
      </c>
      <c r="C168" s="123" t="s">
        <v>307</v>
      </c>
      <c r="D168" s="124" t="s">
        <v>70</v>
      </c>
      <c r="E168" s="125">
        <v>83.2289324000017</v>
      </c>
      <c r="F168" s="125">
        <v>0</v>
      </c>
      <c r="G168" s="126">
        <f t="shared" si="33"/>
        <v>0</v>
      </c>
    </row>
    <row r="169" spans="1:7" ht="12.75">
      <c r="A169" s="121">
        <v>86</v>
      </c>
      <c r="B169" s="122" t="s">
        <v>308</v>
      </c>
      <c r="C169" s="123" t="s">
        <v>309</v>
      </c>
      <c r="D169" s="124" t="s">
        <v>70</v>
      </c>
      <c r="E169" s="125">
        <v>83.2289324000017</v>
      </c>
      <c r="F169" s="125">
        <v>0</v>
      </c>
      <c r="G169" s="126">
        <f t="shared" si="33"/>
        <v>0</v>
      </c>
    </row>
    <row r="170" spans="1:7" ht="12.75">
      <c r="A170" s="134"/>
      <c r="B170" s="135" t="s">
        <v>115</v>
      </c>
      <c r="C170" s="136" t="str">
        <f>CONCATENATE(B163," ",C163)</f>
        <v>D96 Přesuny suti a vybouraných hmot</v>
      </c>
      <c r="D170" s="137"/>
      <c r="E170" s="138"/>
      <c r="F170" s="139"/>
      <c r="G170" s="140">
        <f>SUM(G163:G169)</f>
        <v>0</v>
      </c>
    </row>
    <row r="171" ht="12.75">
      <c r="E171" s="88"/>
    </row>
    <row r="172" ht="12.75">
      <c r="E172" s="88"/>
    </row>
    <row r="173" spans="1:7" ht="12.75">
      <c r="A173" s="141"/>
      <c r="B173" s="142"/>
      <c r="C173" s="142" t="s">
        <v>17</v>
      </c>
      <c r="D173" s="142"/>
      <c r="E173" s="142"/>
      <c r="F173" s="142"/>
      <c r="G173" s="143">
        <f>G42+G50++G87+G90+G96+G108+G114+G126+G145+G154+G162+G170</f>
        <v>0</v>
      </c>
    </row>
    <row r="174" spans="1:7" ht="12.75">
      <c r="A174" s="144"/>
      <c r="B174" s="144"/>
      <c r="C174" s="107"/>
      <c r="D174" s="107"/>
      <c r="E174" s="145"/>
      <c r="F174" s="107"/>
      <c r="G174" s="107"/>
    </row>
    <row r="175" spans="1:7" ht="12.75">
      <c r="A175" s="107"/>
      <c r="B175" s="107"/>
      <c r="C175" s="107"/>
      <c r="D175" s="107"/>
      <c r="E175" s="145"/>
      <c r="F175" s="107"/>
      <c r="G175" s="107"/>
    </row>
    <row r="176" spans="1:7" ht="12.75">
      <c r="A176" s="107"/>
      <c r="B176" s="107"/>
      <c r="C176" s="107"/>
      <c r="D176" s="107"/>
      <c r="E176" s="145"/>
      <c r="F176" s="107"/>
      <c r="G176" s="107"/>
    </row>
    <row r="177" spans="1:7" ht="12.75">
      <c r="A177" s="107"/>
      <c r="B177" s="107"/>
      <c r="C177" s="107"/>
      <c r="D177" s="107"/>
      <c r="E177" s="145"/>
      <c r="F177" s="107"/>
      <c r="G177" s="107"/>
    </row>
    <row r="178" spans="1:7" ht="12.75">
      <c r="A178" s="107"/>
      <c r="B178" s="107"/>
      <c r="C178" s="107"/>
      <c r="D178" s="107"/>
      <c r="E178" s="145"/>
      <c r="F178" s="107"/>
      <c r="G178" s="107"/>
    </row>
    <row r="179" spans="1:7" ht="12.75">
      <c r="A179" s="107"/>
      <c r="B179" s="107"/>
      <c r="C179" s="107"/>
      <c r="D179" s="107"/>
      <c r="E179" s="145"/>
      <c r="F179" s="107"/>
      <c r="G179" s="107"/>
    </row>
    <row r="180" spans="1:7" ht="12.75">
      <c r="A180" s="107"/>
      <c r="B180" s="107"/>
      <c r="C180" s="107"/>
      <c r="D180" s="107"/>
      <c r="E180" s="145"/>
      <c r="F180" s="107"/>
      <c r="G180" s="107"/>
    </row>
    <row r="181" spans="1:7" ht="12.75">
      <c r="A181" s="107"/>
      <c r="B181" s="107"/>
      <c r="C181" s="107"/>
      <c r="D181" s="107"/>
      <c r="E181" s="145"/>
      <c r="F181" s="107"/>
      <c r="G181" s="107"/>
    </row>
    <row r="182" spans="1:7" ht="12.75">
      <c r="A182" s="107"/>
      <c r="B182" s="107"/>
      <c r="C182" s="107"/>
      <c r="D182" s="107"/>
      <c r="E182" s="145"/>
      <c r="F182" s="107"/>
      <c r="G182" s="107"/>
    </row>
    <row r="183" spans="1:7" ht="12.75">
      <c r="A183" s="107"/>
      <c r="B183" s="107"/>
      <c r="C183" s="107"/>
      <c r="D183" s="107"/>
      <c r="E183" s="145"/>
      <c r="F183" s="107"/>
      <c r="G183" s="107"/>
    </row>
    <row r="184" spans="1:7" ht="12.75">
      <c r="A184" s="107"/>
      <c r="B184" s="107"/>
      <c r="C184" s="107"/>
      <c r="D184" s="107"/>
      <c r="E184" s="145"/>
      <c r="F184" s="107"/>
      <c r="G184" s="107"/>
    </row>
    <row r="185" spans="1:7" ht="12.75">
      <c r="A185" s="107"/>
      <c r="B185" s="107"/>
      <c r="C185" s="107"/>
      <c r="D185" s="107"/>
      <c r="E185" s="145"/>
      <c r="F185" s="107"/>
      <c r="G185" s="107"/>
    </row>
    <row r="186" spans="1:7" ht="12.75">
      <c r="A186" s="107"/>
      <c r="B186" s="107"/>
      <c r="C186" s="107"/>
      <c r="D186" s="107"/>
      <c r="E186" s="145"/>
      <c r="F186" s="107"/>
      <c r="G186" s="107"/>
    </row>
  </sheetData>
  <sheetProtection selectLockedCells="1" selectUnlockedCells="1"/>
  <mergeCells count="57">
    <mergeCell ref="A1:G1"/>
    <mergeCell ref="A3:B3"/>
    <mergeCell ref="C3:G3"/>
    <mergeCell ref="A4:B4"/>
    <mergeCell ref="C10:D10"/>
    <mergeCell ref="C11:D11"/>
    <mergeCell ref="C13:D13"/>
    <mergeCell ref="C15:D15"/>
    <mergeCell ref="C17:D17"/>
    <mergeCell ref="C18:D18"/>
    <mergeCell ref="C20:D20"/>
    <mergeCell ref="C22:D22"/>
    <mergeCell ref="C24:D24"/>
    <mergeCell ref="C25:D25"/>
    <mergeCell ref="C27:D27"/>
    <mergeCell ref="C32:D32"/>
    <mergeCell ref="C47:D47"/>
    <mergeCell ref="C49:D49"/>
    <mergeCell ref="C53:D53"/>
    <mergeCell ref="C56:D56"/>
    <mergeCell ref="C58:D58"/>
    <mergeCell ref="C59:D59"/>
    <mergeCell ref="C60:D60"/>
    <mergeCell ref="C61:D61"/>
    <mergeCell ref="C63:D63"/>
    <mergeCell ref="C65:D65"/>
    <mergeCell ref="C67:D67"/>
    <mergeCell ref="C70:D70"/>
    <mergeCell ref="C72:D72"/>
    <mergeCell ref="C75:D75"/>
    <mergeCell ref="C78:D78"/>
    <mergeCell ref="C79:D79"/>
    <mergeCell ref="C81:D81"/>
    <mergeCell ref="C82:D82"/>
    <mergeCell ref="C93:D93"/>
    <mergeCell ref="C94:D94"/>
    <mergeCell ref="C95:D95"/>
    <mergeCell ref="C122:D122"/>
    <mergeCell ref="C123:D123"/>
    <mergeCell ref="C124:D124"/>
    <mergeCell ref="C129:D129"/>
    <mergeCell ref="C130:D130"/>
    <mergeCell ref="C132:D132"/>
    <mergeCell ref="C133:D133"/>
    <mergeCell ref="C134:D134"/>
    <mergeCell ref="C137:D137"/>
    <mergeCell ref="C138:D138"/>
    <mergeCell ref="C140:D140"/>
    <mergeCell ref="C159:D159"/>
    <mergeCell ref="C160:D160"/>
    <mergeCell ref="C161:D161"/>
    <mergeCell ref="C142:D142"/>
    <mergeCell ref="C143:D143"/>
    <mergeCell ref="C148:D148"/>
    <mergeCell ref="C151:D151"/>
    <mergeCell ref="C152:D152"/>
    <mergeCell ref="C158:D158"/>
  </mergeCells>
  <printOptions/>
  <pageMargins left="0.43333333333333335" right="0.2361111111111111" top="0" bottom="0.39375" header="0.5118055555555555" footer="0.31527777777777777"/>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CZ152"/>
  <sheetViews>
    <sheetView showGridLines="0" view="pageBreakPreview" zoomScaleSheetLayoutView="100" zoomScalePageLayoutView="0" workbookViewId="0" topLeftCell="A1">
      <selection activeCell="G82" sqref="G82"/>
    </sheetView>
  </sheetViews>
  <sheetFormatPr defaultColWidth="9.00390625" defaultRowHeight="12.75"/>
  <cols>
    <col min="1" max="1" width="4.375" style="88" customWidth="1"/>
    <col min="2" max="2" width="11.625" style="88" customWidth="1"/>
    <col min="3" max="3" width="40.375" style="88" customWidth="1"/>
    <col min="4" max="4" width="5.625" style="88" customWidth="1"/>
    <col min="5" max="5" width="8.625" style="89" customWidth="1"/>
    <col min="6" max="6" width="9.875" style="88" customWidth="1"/>
    <col min="7" max="7" width="13.875" style="88" customWidth="1"/>
    <col min="8" max="11" width="9.125" style="88" customWidth="1"/>
    <col min="12" max="12" width="75.375" style="88" customWidth="1"/>
    <col min="13" max="13" width="45.25390625" style="88" customWidth="1"/>
    <col min="14" max="16384" width="9.125" style="88" customWidth="1"/>
  </cols>
  <sheetData>
    <row r="1" spans="1:7" ht="15.75">
      <c r="A1" s="182" t="s">
        <v>41</v>
      </c>
      <c r="B1" s="182"/>
      <c r="C1" s="182"/>
      <c r="D1" s="182"/>
      <c r="E1" s="182"/>
      <c r="F1" s="182"/>
      <c r="G1" s="182"/>
    </row>
    <row r="2" spans="2:7" ht="14.25" customHeight="1">
      <c r="B2" s="90"/>
      <c r="C2" s="91"/>
      <c r="D2" s="91"/>
      <c r="E2" s="92"/>
      <c r="F2" s="91"/>
      <c r="G2" s="91"/>
    </row>
    <row r="3" spans="1:7" ht="12.75">
      <c r="A3" s="183" t="s">
        <v>3</v>
      </c>
      <c r="B3" s="183"/>
      <c r="C3" s="184" t="s">
        <v>42</v>
      </c>
      <c r="D3" s="184"/>
      <c r="E3" s="184"/>
      <c r="F3" s="184"/>
      <c r="G3" s="184"/>
    </row>
    <row r="4" spans="1:7" ht="12.75">
      <c r="A4" s="185" t="s">
        <v>43</v>
      </c>
      <c r="B4" s="185"/>
      <c r="C4" s="93" t="s">
        <v>44</v>
      </c>
      <c r="D4" s="94"/>
      <c r="E4" s="95"/>
      <c r="F4" s="96"/>
      <c r="G4" s="97"/>
    </row>
    <row r="5" spans="1:7" ht="12.75">
      <c r="A5" s="98"/>
      <c r="B5" s="99" t="s">
        <v>45</v>
      </c>
      <c r="C5" s="100" t="s">
        <v>310</v>
      </c>
      <c r="D5" s="101"/>
      <c r="E5" s="102"/>
      <c r="F5" s="102"/>
      <c r="G5" s="103"/>
    </row>
    <row r="6" spans="1:7" ht="12.75">
      <c r="A6" s="146"/>
      <c r="B6" s="147"/>
      <c r="C6" s="147"/>
      <c r="G6" s="148"/>
    </row>
    <row r="7" spans="1:7" ht="12.75">
      <c r="A7" s="109" t="s">
        <v>47</v>
      </c>
      <c r="B7" s="110" t="s">
        <v>48</v>
      </c>
      <c r="C7" s="110" t="s">
        <v>49</v>
      </c>
      <c r="D7" s="110" t="s">
        <v>50</v>
      </c>
      <c r="E7" s="111" t="s">
        <v>51</v>
      </c>
      <c r="F7" s="110" t="s">
        <v>52</v>
      </c>
      <c r="G7" s="112" t="s">
        <v>53</v>
      </c>
    </row>
    <row r="8" spans="1:15" ht="12.75">
      <c r="A8" s="113" t="s">
        <v>54</v>
      </c>
      <c r="B8" s="114" t="s">
        <v>311</v>
      </c>
      <c r="C8" s="115" t="s">
        <v>312</v>
      </c>
      <c r="D8" s="116"/>
      <c r="E8" s="117"/>
      <c r="F8" s="117"/>
      <c r="G8" s="118"/>
      <c r="H8" s="119"/>
      <c r="I8" s="119"/>
      <c r="O8" s="120">
        <v>1</v>
      </c>
    </row>
    <row r="9" spans="1:104" ht="22.5">
      <c r="A9" s="121"/>
      <c r="B9" s="169" t="s">
        <v>334</v>
      </c>
      <c r="C9" s="170" t="s">
        <v>313</v>
      </c>
      <c r="D9" s="157"/>
      <c r="E9" s="158"/>
      <c r="F9" s="158"/>
      <c r="G9" s="159"/>
      <c r="O9" s="120">
        <v>2</v>
      </c>
      <c r="AA9" s="88">
        <v>12</v>
      </c>
      <c r="AB9" s="88">
        <v>0</v>
      </c>
      <c r="AC9" s="88">
        <v>1</v>
      </c>
      <c r="AZ9" s="88">
        <v>2</v>
      </c>
      <c r="BA9" s="88">
        <f>IF(AZ9=1,G9,0)</f>
        <v>0</v>
      </c>
      <c r="BB9" s="88">
        <f>IF(AZ9=2,G9,0)</f>
        <v>0</v>
      </c>
      <c r="BC9" s="88">
        <f>IF(AZ9=3,G9,0)</f>
        <v>0</v>
      </c>
      <c r="BD9" s="88">
        <f>IF(AZ9=4,G9,0)</f>
        <v>0</v>
      </c>
      <c r="BE9" s="88">
        <f>IF(AZ9=5,G9,0)</f>
        <v>0</v>
      </c>
      <c r="CA9" s="120">
        <v>12</v>
      </c>
      <c r="CB9" s="120">
        <v>0</v>
      </c>
      <c r="CZ9" s="88">
        <v>0</v>
      </c>
    </row>
    <row r="10" spans="1:80" ht="112.5">
      <c r="A10" s="121">
        <v>1</v>
      </c>
      <c r="B10" s="122" t="s">
        <v>335</v>
      </c>
      <c r="C10" s="123" t="s">
        <v>354</v>
      </c>
      <c r="D10" s="124" t="s">
        <v>179</v>
      </c>
      <c r="E10" s="125">
        <v>4</v>
      </c>
      <c r="F10" s="160">
        <v>0</v>
      </c>
      <c r="G10" s="161">
        <f>E10*F10</f>
        <v>0</v>
      </c>
      <c r="O10" s="120"/>
      <c r="CA10" s="120"/>
      <c r="CB10" s="120"/>
    </row>
    <row r="11" spans="1:80" ht="90">
      <c r="A11" s="121">
        <v>2</v>
      </c>
      <c r="B11" s="122" t="s">
        <v>336</v>
      </c>
      <c r="C11" s="123" t="s">
        <v>355</v>
      </c>
      <c r="D11" s="124" t="s">
        <v>179</v>
      </c>
      <c r="E11" s="125">
        <v>3</v>
      </c>
      <c r="F11" s="160">
        <v>0</v>
      </c>
      <c r="G11" s="161">
        <f aca="true" t="shared" si="0" ref="G11:G20">E11*F11</f>
        <v>0</v>
      </c>
      <c r="O11" s="120"/>
      <c r="CA11" s="120"/>
      <c r="CB11" s="120"/>
    </row>
    <row r="12" spans="1:80" ht="168.75">
      <c r="A12" s="121">
        <v>3</v>
      </c>
      <c r="B12" s="122" t="s">
        <v>337</v>
      </c>
      <c r="C12" s="123" t="s">
        <v>356</v>
      </c>
      <c r="D12" s="124" t="s">
        <v>179</v>
      </c>
      <c r="E12" s="125">
        <v>2</v>
      </c>
      <c r="F12" s="160">
        <v>0</v>
      </c>
      <c r="G12" s="161">
        <f t="shared" si="0"/>
        <v>0</v>
      </c>
      <c r="O12" s="120"/>
      <c r="CA12" s="120"/>
      <c r="CB12" s="120"/>
    </row>
    <row r="13" spans="1:80" ht="78.75">
      <c r="A13" s="121">
        <v>4</v>
      </c>
      <c r="B13" s="122" t="s">
        <v>338</v>
      </c>
      <c r="C13" s="123" t="s">
        <v>357</v>
      </c>
      <c r="D13" s="124" t="s">
        <v>179</v>
      </c>
      <c r="E13" s="125">
        <v>1</v>
      </c>
      <c r="F13" s="160">
        <v>0</v>
      </c>
      <c r="G13" s="161">
        <f t="shared" si="0"/>
        <v>0</v>
      </c>
      <c r="O13" s="120"/>
      <c r="CA13" s="120"/>
      <c r="CB13" s="120"/>
    </row>
    <row r="14" spans="1:80" ht="45">
      <c r="A14" s="121">
        <v>5</v>
      </c>
      <c r="B14" s="122" t="s">
        <v>339</v>
      </c>
      <c r="C14" s="123" t="s">
        <v>358</v>
      </c>
      <c r="D14" s="124" t="s">
        <v>179</v>
      </c>
      <c r="E14" s="125">
        <v>1</v>
      </c>
      <c r="F14" s="160">
        <v>0</v>
      </c>
      <c r="G14" s="161">
        <f t="shared" si="0"/>
        <v>0</v>
      </c>
      <c r="O14" s="120"/>
      <c r="CA14" s="120"/>
      <c r="CB14" s="120"/>
    </row>
    <row r="15" spans="1:80" ht="146.25">
      <c r="A15" s="121">
        <v>6</v>
      </c>
      <c r="B15" s="122" t="s">
        <v>340</v>
      </c>
      <c r="C15" s="123" t="s">
        <v>359</v>
      </c>
      <c r="D15" s="124" t="s">
        <v>179</v>
      </c>
      <c r="E15" s="125">
        <v>3</v>
      </c>
      <c r="F15" s="160">
        <v>0</v>
      </c>
      <c r="G15" s="161">
        <f t="shared" si="0"/>
        <v>0</v>
      </c>
      <c r="O15" s="120"/>
      <c r="CA15" s="120"/>
      <c r="CB15" s="120"/>
    </row>
    <row r="16" spans="1:80" ht="90">
      <c r="A16" s="121">
        <v>7</v>
      </c>
      <c r="B16" s="122" t="s">
        <v>341</v>
      </c>
      <c r="C16" s="123" t="s">
        <v>360</v>
      </c>
      <c r="D16" s="124" t="s">
        <v>179</v>
      </c>
      <c r="E16" s="125">
        <v>1</v>
      </c>
      <c r="F16" s="160">
        <v>0</v>
      </c>
      <c r="G16" s="161">
        <f t="shared" si="0"/>
        <v>0</v>
      </c>
      <c r="O16" s="120"/>
      <c r="CA16" s="120"/>
      <c r="CB16" s="120"/>
    </row>
    <row r="17" spans="1:80" ht="67.5">
      <c r="A17" s="121">
        <v>8</v>
      </c>
      <c r="B17" s="122" t="s">
        <v>342</v>
      </c>
      <c r="C17" s="123" t="s">
        <v>361</v>
      </c>
      <c r="D17" s="124" t="s">
        <v>179</v>
      </c>
      <c r="E17" s="125">
        <v>3</v>
      </c>
      <c r="F17" s="160">
        <v>0</v>
      </c>
      <c r="G17" s="161">
        <f t="shared" si="0"/>
        <v>0</v>
      </c>
      <c r="O17" s="120"/>
      <c r="CA17" s="120"/>
      <c r="CB17" s="120"/>
    </row>
    <row r="18" spans="1:80" ht="45">
      <c r="A18" s="121">
        <v>9</v>
      </c>
      <c r="B18" s="122" t="s">
        <v>343</v>
      </c>
      <c r="C18" s="123" t="s">
        <v>353</v>
      </c>
      <c r="D18" s="124" t="s">
        <v>179</v>
      </c>
      <c r="E18" s="125">
        <v>3</v>
      </c>
      <c r="F18" s="160">
        <v>0</v>
      </c>
      <c r="G18" s="161">
        <f t="shared" si="0"/>
        <v>0</v>
      </c>
      <c r="O18" s="120"/>
      <c r="CA18" s="120"/>
      <c r="CB18" s="120"/>
    </row>
    <row r="19" spans="1:80" ht="33.75">
      <c r="A19" s="121">
        <v>10</v>
      </c>
      <c r="B19" s="122" t="s">
        <v>344</v>
      </c>
      <c r="C19" s="123" t="s">
        <v>362</v>
      </c>
      <c r="D19" s="124" t="s">
        <v>179</v>
      </c>
      <c r="E19" s="125">
        <v>1</v>
      </c>
      <c r="F19" s="160">
        <v>0</v>
      </c>
      <c r="G19" s="161">
        <f t="shared" si="0"/>
        <v>0</v>
      </c>
      <c r="O19" s="120"/>
      <c r="CA19" s="120"/>
      <c r="CB19" s="120"/>
    </row>
    <row r="20" spans="1:80" ht="101.25">
      <c r="A20" s="121">
        <v>11</v>
      </c>
      <c r="B20" s="122" t="s">
        <v>345</v>
      </c>
      <c r="C20" s="123" t="s">
        <v>363</v>
      </c>
      <c r="D20" s="124" t="s">
        <v>179</v>
      </c>
      <c r="E20" s="125">
        <v>1</v>
      </c>
      <c r="F20" s="160">
        <v>0</v>
      </c>
      <c r="G20" s="161">
        <f t="shared" si="0"/>
        <v>0</v>
      </c>
      <c r="O20" s="120"/>
      <c r="CA20" s="120"/>
      <c r="CB20" s="120"/>
    </row>
    <row r="21" spans="1:80" ht="45">
      <c r="A21" s="121">
        <v>12</v>
      </c>
      <c r="B21" s="122" t="s">
        <v>346</v>
      </c>
      <c r="C21" s="123" t="s">
        <v>364</v>
      </c>
      <c r="D21" s="124" t="s">
        <v>179</v>
      </c>
      <c r="E21" s="125">
        <v>1</v>
      </c>
      <c r="F21" s="160">
        <v>0</v>
      </c>
      <c r="G21" s="161">
        <f aca="true" t="shared" si="1" ref="G21:G28">E21*F21</f>
        <v>0</v>
      </c>
      <c r="O21" s="120"/>
      <c r="CA21" s="120"/>
      <c r="CB21" s="120"/>
    </row>
    <row r="22" spans="1:80" ht="33.75">
      <c r="A22" s="121">
        <v>13</v>
      </c>
      <c r="B22" s="122" t="s">
        <v>347</v>
      </c>
      <c r="C22" s="123" t="s">
        <v>365</v>
      </c>
      <c r="D22" s="124" t="s">
        <v>179</v>
      </c>
      <c r="E22" s="125">
        <v>1</v>
      </c>
      <c r="F22" s="160">
        <v>0</v>
      </c>
      <c r="G22" s="161">
        <f t="shared" si="1"/>
        <v>0</v>
      </c>
      <c r="O22" s="120"/>
      <c r="CA22" s="120"/>
      <c r="CB22" s="120"/>
    </row>
    <row r="23" spans="1:80" ht="90">
      <c r="A23" s="121">
        <v>14</v>
      </c>
      <c r="B23" s="122" t="s">
        <v>348</v>
      </c>
      <c r="C23" s="123" t="s">
        <v>366</v>
      </c>
      <c r="D23" s="124" t="s">
        <v>179</v>
      </c>
      <c r="E23" s="125">
        <v>2</v>
      </c>
      <c r="F23" s="160">
        <v>0</v>
      </c>
      <c r="G23" s="161">
        <f t="shared" si="1"/>
        <v>0</v>
      </c>
      <c r="O23" s="120"/>
      <c r="CA23" s="120"/>
      <c r="CB23" s="120"/>
    </row>
    <row r="24" spans="1:80" ht="112.5">
      <c r="A24" s="121">
        <v>15</v>
      </c>
      <c r="B24" s="122" t="s">
        <v>349</v>
      </c>
      <c r="C24" s="123" t="s">
        <v>367</v>
      </c>
      <c r="D24" s="124" t="s">
        <v>179</v>
      </c>
      <c r="E24" s="125">
        <v>1</v>
      </c>
      <c r="F24" s="160">
        <v>0</v>
      </c>
      <c r="G24" s="161">
        <f t="shared" si="1"/>
        <v>0</v>
      </c>
      <c r="O24" s="120"/>
      <c r="CA24" s="120"/>
      <c r="CB24" s="120"/>
    </row>
    <row r="25" spans="1:80" ht="112.5">
      <c r="A25" s="121">
        <v>16</v>
      </c>
      <c r="B25" s="122" t="s">
        <v>350</v>
      </c>
      <c r="C25" s="123" t="s">
        <v>368</v>
      </c>
      <c r="D25" s="124" t="s">
        <v>179</v>
      </c>
      <c r="E25" s="125">
        <v>1</v>
      </c>
      <c r="F25" s="160">
        <v>0</v>
      </c>
      <c r="G25" s="161">
        <f t="shared" si="1"/>
        <v>0</v>
      </c>
      <c r="O25" s="120"/>
      <c r="CA25" s="120"/>
      <c r="CB25" s="120"/>
    </row>
    <row r="26" spans="1:80" ht="56.25">
      <c r="A26" s="121">
        <v>17</v>
      </c>
      <c r="B26" s="122" t="s">
        <v>351</v>
      </c>
      <c r="C26" s="123" t="s">
        <v>369</v>
      </c>
      <c r="D26" s="124" t="s">
        <v>179</v>
      </c>
      <c r="E26" s="125">
        <v>4</v>
      </c>
      <c r="F26" s="160">
        <v>0</v>
      </c>
      <c r="G26" s="161">
        <f t="shared" si="1"/>
        <v>0</v>
      </c>
      <c r="O26" s="120"/>
      <c r="CA26" s="120"/>
      <c r="CB26" s="120"/>
    </row>
    <row r="27" spans="1:80" ht="90">
      <c r="A27" s="121">
        <v>18</v>
      </c>
      <c r="B27" s="122" t="s">
        <v>352</v>
      </c>
      <c r="C27" s="123" t="s">
        <v>370</v>
      </c>
      <c r="D27" s="124" t="s">
        <v>179</v>
      </c>
      <c r="E27" s="125">
        <v>2</v>
      </c>
      <c r="F27" s="160">
        <v>0</v>
      </c>
      <c r="G27" s="161">
        <f t="shared" si="1"/>
        <v>0</v>
      </c>
      <c r="O27" s="120"/>
      <c r="CA27" s="120"/>
      <c r="CB27" s="120"/>
    </row>
    <row r="28" spans="1:80" ht="12.75">
      <c r="A28" s="121">
        <v>19</v>
      </c>
      <c r="B28" s="122" t="s">
        <v>383</v>
      </c>
      <c r="C28" s="123" t="s">
        <v>384</v>
      </c>
      <c r="D28" s="124" t="s">
        <v>12</v>
      </c>
      <c r="E28" s="164">
        <v>0.017</v>
      </c>
      <c r="F28" s="160">
        <v>0</v>
      </c>
      <c r="G28" s="161">
        <f t="shared" si="1"/>
        <v>0</v>
      </c>
      <c r="O28" s="120"/>
      <c r="CA28" s="120"/>
      <c r="CB28" s="120"/>
    </row>
    <row r="29" spans="1:57" ht="12.75">
      <c r="A29" s="134"/>
      <c r="B29" s="135" t="s">
        <v>115</v>
      </c>
      <c r="C29" s="163" t="s">
        <v>382</v>
      </c>
      <c r="D29" s="137"/>
      <c r="E29" s="138"/>
      <c r="F29" s="139">
        <v>0</v>
      </c>
      <c r="G29" s="162">
        <f>SUM(G10:G28)</f>
        <v>0</v>
      </c>
      <c r="O29" s="120">
        <v>4</v>
      </c>
      <c r="BA29" s="133">
        <f>SUM(BA3:BA9)</f>
        <v>0</v>
      </c>
      <c r="BB29" s="133">
        <f>SUM(BB3:BB9)</f>
        <v>0</v>
      </c>
      <c r="BC29" s="133">
        <f>SUM(BC3:BC9)</f>
        <v>0</v>
      </c>
      <c r="BD29" s="133">
        <f>SUM(BD3:BD9)</f>
        <v>0</v>
      </c>
      <c r="BE29" s="133">
        <f>SUM(BE3:BE9)</f>
        <v>0</v>
      </c>
    </row>
    <row r="30" spans="1:104" ht="22.5">
      <c r="A30" s="121"/>
      <c r="B30" s="169" t="s">
        <v>371</v>
      </c>
      <c r="C30" s="170" t="s">
        <v>314</v>
      </c>
      <c r="D30" s="157"/>
      <c r="E30" s="158"/>
      <c r="F30" s="158"/>
      <c r="G30" s="159"/>
      <c r="O30" s="120">
        <v>2</v>
      </c>
      <c r="AA30" s="88">
        <v>12</v>
      </c>
      <c r="AB30" s="88">
        <v>0</v>
      </c>
      <c r="AC30" s="88">
        <v>1</v>
      </c>
      <c r="AZ30" s="88">
        <v>2</v>
      </c>
      <c r="BA30" s="88">
        <f>IF(AZ30=1,G30,0)</f>
        <v>0</v>
      </c>
      <c r="BB30" s="88">
        <f>IF(AZ30=2,G30,0)</f>
        <v>0</v>
      </c>
      <c r="BC30" s="88">
        <f>IF(AZ30=3,G30,0)</f>
        <v>0</v>
      </c>
      <c r="BD30" s="88">
        <f>IF(AZ30=4,G30,0)</f>
        <v>0</v>
      </c>
      <c r="BE30" s="88">
        <f>IF(AZ30=5,G30,0)</f>
        <v>0</v>
      </c>
      <c r="CA30" s="120">
        <v>12</v>
      </c>
      <c r="CB30" s="120">
        <v>0</v>
      </c>
      <c r="CZ30" s="88">
        <v>0</v>
      </c>
    </row>
    <row r="31" spans="1:80" ht="180">
      <c r="A31" s="121">
        <v>20</v>
      </c>
      <c r="B31" s="122" t="s">
        <v>372</v>
      </c>
      <c r="C31" s="123" t="s">
        <v>373</v>
      </c>
      <c r="D31" s="124" t="s">
        <v>98</v>
      </c>
      <c r="E31" s="125">
        <v>1</v>
      </c>
      <c r="F31" s="160">
        <v>0</v>
      </c>
      <c r="G31" s="161">
        <f aca="true" t="shared" si="2" ref="G31:G36">E31*F31</f>
        <v>0</v>
      </c>
      <c r="O31" s="120"/>
      <c r="CA31" s="120"/>
      <c r="CB31" s="120"/>
    </row>
    <row r="32" spans="1:80" ht="33.75">
      <c r="A32" s="121">
        <v>21</v>
      </c>
      <c r="B32" s="122" t="s">
        <v>374</v>
      </c>
      <c r="C32" s="123" t="s">
        <v>375</v>
      </c>
      <c r="D32" s="124" t="s">
        <v>98</v>
      </c>
      <c r="E32" s="125">
        <v>3</v>
      </c>
      <c r="F32" s="160">
        <v>0</v>
      </c>
      <c r="G32" s="161">
        <f t="shared" si="2"/>
        <v>0</v>
      </c>
      <c r="O32" s="120"/>
      <c r="CA32" s="120"/>
      <c r="CB32" s="120"/>
    </row>
    <row r="33" spans="1:80" ht="33.75">
      <c r="A33" s="121">
        <v>22</v>
      </c>
      <c r="B33" s="122" t="s">
        <v>377</v>
      </c>
      <c r="C33" s="123" t="s">
        <v>376</v>
      </c>
      <c r="D33" s="124" t="s">
        <v>98</v>
      </c>
      <c r="E33" s="125">
        <v>5</v>
      </c>
      <c r="F33" s="160">
        <v>0</v>
      </c>
      <c r="G33" s="161">
        <f t="shared" si="2"/>
        <v>0</v>
      </c>
      <c r="O33" s="120"/>
      <c r="CA33" s="120"/>
      <c r="CB33" s="120"/>
    </row>
    <row r="34" spans="1:80" ht="33.75">
      <c r="A34" s="121">
        <v>23</v>
      </c>
      <c r="B34" s="122" t="s">
        <v>378</v>
      </c>
      <c r="C34" s="123" t="s">
        <v>379</v>
      </c>
      <c r="D34" s="124" t="s">
        <v>98</v>
      </c>
      <c r="E34" s="125">
        <v>4</v>
      </c>
      <c r="F34" s="160">
        <v>0</v>
      </c>
      <c r="G34" s="161">
        <f t="shared" si="2"/>
        <v>0</v>
      </c>
      <c r="O34" s="120"/>
      <c r="CA34" s="120"/>
      <c r="CB34" s="120"/>
    </row>
    <row r="35" spans="1:80" ht="56.25">
      <c r="A35" s="121">
        <v>24</v>
      </c>
      <c r="B35" s="122" t="s">
        <v>380</v>
      </c>
      <c r="C35" s="123" t="s">
        <v>381</v>
      </c>
      <c r="D35" s="124" t="s">
        <v>98</v>
      </c>
      <c r="E35" s="125">
        <v>14</v>
      </c>
      <c r="F35" s="160">
        <v>0</v>
      </c>
      <c r="G35" s="161">
        <f t="shared" si="2"/>
        <v>0</v>
      </c>
      <c r="O35" s="120"/>
      <c r="CA35" s="120"/>
      <c r="CB35" s="120"/>
    </row>
    <row r="36" spans="1:80" ht="12.75">
      <c r="A36" s="121">
        <v>25</v>
      </c>
      <c r="B36" s="122" t="s">
        <v>386</v>
      </c>
      <c r="C36" s="123" t="s">
        <v>384</v>
      </c>
      <c r="D36" s="124" t="s">
        <v>12</v>
      </c>
      <c r="E36" s="164">
        <v>0.017</v>
      </c>
      <c r="F36" s="160">
        <f>SUM(G31:G35)</f>
        <v>0</v>
      </c>
      <c r="G36" s="161">
        <f t="shared" si="2"/>
        <v>0</v>
      </c>
      <c r="O36" s="120"/>
      <c r="CA36" s="120"/>
      <c r="CB36" s="120"/>
    </row>
    <row r="37" spans="1:57" ht="12.75">
      <c r="A37" s="134"/>
      <c r="B37" s="135" t="s">
        <v>115</v>
      </c>
      <c r="C37" s="163" t="s">
        <v>385</v>
      </c>
      <c r="D37" s="137"/>
      <c r="E37" s="138"/>
      <c r="F37" s="139"/>
      <c r="G37" s="162">
        <f>SUM(G31:G36)</f>
        <v>0</v>
      </c>
      <c r="O37" s="120">
        <v>4</v>
      </c>
      <c r="BA37" s="133">
        <f>SUM(BA6:BA12)</f>
        <v>0</v>
      </c>
      <c r="BB37" s="133">
        <f>SUM(BB6:BB12)</f>
        <v>0</v>
      </c>
      <c r="BC37" s="133">
        <f>SUM(BC6:BC12)</f>
        <v>0</v>
      </c>
      <c r="BD37" s="133">
        <f>SUM(BD6:BD12)</f>
        <v>0</v>
      </c>
      <c r="BE37" s="133">
        <f>SUM(BE6:BE12)</f>
        <v>0</v>
      </c>
    </row>
    <row r="38" spans="1:104" ht="45">
      <c r="A38" s="121"/>
      <c r="B38" s="169" t="s">
        <v>387</v>
      </c>
      <c r="C38" s="170" t="s">
        <v>315</v>
      </c>
      <c r="D38" s="157"/>
      <c r="E38" s="158"/>
      <c r="F38" s="158"/>
      <c r="G38" s="159"/>
      <c r="O38" s="120">
        <v>2</v>
      </c>
      <c r="AA38" s="88">
        <v>12</v>
      </c>
      <c r="AB38" s="88">
        <v>0</v>
      </c>
      <c r="AC38" s="88">
        <v>1</v>
      </c>
      <c r="AZ38" s="88">
        <v>2</v>
      </c>
      <c r="BA38" s="88">
        <f>IF(AZ38=1,G38,0)</f>
        <v>0</v>
      </c>
      <c r="BB38" s="88">
        <f>IF(AZ38=2,G38,0)</f>
        <v>0</v>
      </c>
      <c r="BC38" s="88">
        <f>IF(AZ38=3,G38,0)</f>
        <v>0</v>
      </c>
      <c r="BD38" s="88">
        <f>IF(AZ38=4,G38,0)</f>
        <v>0</v>
      </c>
      <c r="BE38" s="88">
        <f>IF(AZ38=5,G38,0)</f>
        <v>0</v>
      </c>
      <c r="CA38" s="120">
        <v>12</v>
      </c>
      <c r="CB38" s="120">
        <v>0</v>
      </c>
      <c r="CZ38" s="88">
        <v>0</v>
      </c>
    </row>
    <row r="39" spans="1:104" ht="22.5">
      <c r="A39" s="121"/>
      <c r="B39" s="169"/>
      <c r="C39" s="170" t="s">
        <v>389</v>
      </c>
      <c r="D39" s="157"/>
      <c r="E39" s="158"/>
      <c r="F39" s="158"/>
      <c r="G39" s="159"/>
      <c r="O39" s="120">
        <v>2</v>
      </c>
      <c r="AA39" s="88">
        <v>12</v>
      </c>
      <c r="AB39" s="88">
        <v>0</v>
      </c>
      <c r="AC39" s="88">
        <v>1</v>
      </c>
      <c r="AZ39" s="88">
        <v>2</v>
      </c>
      <c r="BA39" s="88">
        <f>IF(AZ39=1,G39,0)</f>
        <v>0</v>
      </c>
      <c r="BB39" s="88">
        <f>IF(AZ39=2,G39,0)</f>
        <v>0</v>
      </c>
      <c r="BC39" s="88">
        <f>IF(AZ39=3,G39,0)</f>
        <v>0</v>
      </c>
      <c r="BD39" s="88">
        <f>IF(AZ39=4,G39,0)</f>
        <v>0</v>
      </c>
      <c r="BE39" s="88">
        <f>IF(AZ39=5,G39,0)</f>
        <v>0</v>
      </c>
      <c r="CA39" s="120">
        <v>12</v>
      </c>
      <c r="CB39" s="120">
        <v>0</v>
      </c>
      <c r="CZ39" s="88">
        <v>0</v>
      </c>
    </row>
    <row r="40" spans="1:80" ht="22.5">
      <c r="A40" s="121"/>
      <c r="B40" s="169"/>
      <c r="C40" s="171" t="s">
        <v>390</v>
      </c>
      <c r="D40" s="157"/>
      <c r="E40" s="158"/>
      <c r="F40" s="158"/>
      <c r="G40" s="159"/>
      <c r="O40" s="120"/>
      <c r="CA40" s="120"/>
      <c r="CB40" s="120"/>
    </row>
    <row r="41" spans="1:80" ht="12.75">
      <c r="A41" s="121">
        <v>26</v>
      </c>
      <c r="B41" s="122" t="s">
        <v>388</v>
      </c>
      <c r="C41" s="123" t="s">
        <v>391</v>
      </c>
      <c r="D41" s="124" t="s">
        <v>163</v>
      </c>
      <c r="E41" s="125">
        <v>15</v>
      </c>
      <c r="F41" s="160">
        <v>0</v>
      </c>
      <c r="G41" s="161">
        <f>E41*F41</f>
        <v>0</v>
      </c>
      <c r="O41" s="120"/>
      <c r="CA41" s="120"/>
      <c r="CB41" s="120"/>
    </row>
    <row r="42" spans="1:80" ht="12.75">
      <c r="A42" s="121">
        <v>27</v>
      </c>
      <c r="B42" s="122" t="s">
        <v>392</v>
      </c>
      <c r="C42" s="123" t="s">
        <v>393</v>
      </c>
      <c r="D42" s="124" t="s">
        <v>163</v>
      </c>
      <c r="E42" s="125">
        <v>17</v>
      </c>
      <c r="F42" s="160">
        <v>0</v>
      </c>
      <c r="G42" s="161">
        <f>E42*F42</f>
        <v>0</v>
      </c>
      <c r="O42" s="120"/>
      <c r="CA42" s="120"/>
      <c r="CB42" s="120"/>
    </row>
    <row r="43" spans="1:80" ht="12.75">
      <c r="A43" s="121">
        <v>28</v>
      </c>
      <c r="B43" s="122" t="s">
        <v>394</v>
      </c>
      <c r="C43" s="123" t="s">
        <v>395</v>
      </c>
      <c r="D43" s="124" t="s">
        <v>163</v>
      </c>
      <c r="E43" s="125">
        <v>17</v>
      </c>
      <c r="F43" s="160">
        <v>0</v>
      </c>
      <c r="G43" s="161">
        <f>E43*F43</f>
        <v>0</v>
      </c>
      <c r="O43" s="120"/>
      <c r="CA43" s="120"/>
      <c r="CB43" s="120"/>
    </row>
    <row r="44" spans="1:80" ht="12.75">
      <c r="A44" s="121">
        <v>29</v>
      </c>
      <c r="B44" s="122" t="s">
        <v>396</v>
      </c>
      <c r="C44" s="123" t="s">
        <v>397</v>
      </c>
      <c r="D44" s="124" t="s">
        <v>163</v>
      </c>
      <c r="E44" s="125">
        <v>17</v>
      </c>
      <c r="F44" s="160">
        <v>0</v>
      </c>
      <c r="G44" s="161">
        <f>E44*F44</f>
        <v>0</v>
      </c>
      <c r="O44" s="120"/>
      <c r="CA44" s="120"/>
      <c r="CB44" s="120"/>
    </row>
    <row r="45" spans="1:80" ht="12.75">
      <c r="A45" s="121"/>
      <c r="B45" s="122"/>
      <c r="C45" s="123" t="s">
        <v>398</v>
      </c>
      <c r="D45" s="157"/>
      <c r="E45" s="158"/>
      <c r="F45" s="158"/>
      <c r="G45" s="159"/>
      <c r="O45" s="120"/>
      <c r="CA45" s="120"/>
      <c r="CB45" s="120"/>
    </row>
    <row r="46" spans="1:80" ht="12.75">
      <c r="A46" s="121">
        <v>30</v>
      </c>
      <c r="B46" s="122" t="s">
        <v>399</v>
      </c>
      <c r="C46" s="123" t="s">
        <v>395</v>
      </c>
      <c r="D46" s="124" t="s">
        <v>163</v>
      </c>
      <c r="E46" s="125">
        <v>17</v>
      </c>
      <c r="F46" s="160">
        <v>0</v>
      </c>
      <c r="G46" s="161">
        <f aca="true" t="shared" si="3" ref="G46:G51">E46*F46</f>
        <v>0</v>
      </c>
      <c r="O46" s="120"/>
      <c r="CA46" s="120"/>
      <c r="CB46" s="120"/>
    </row>
    <row r="47" spans="1:80" ht="12.75">
      <c r="A47" s="121">
        <v>31</v>
      </c>
      <c r="B47" s="122" t="s">
        <v>400</v>
      </c>
      <c r="C47" s="123" t="s">
        <v>397</v>
      </c>
      <c r="D47" s="124" t="s">
        <v>163</v>
      </c>
      <c r="E47" s="125">
        <v>17</v>
      </c>
      <c r="F47" s="160">
        <v>0</v>
      </c>
      <c r="G47" s="161">
        <f t="shared" si="3"/>
        <v>0</v>
      </c>
      <c r="O47" s="120"/>
      <c r="CA47" s="120"/>
      <c r="CB47" s="120"/>
    </row>
    <row r="48" spans="1:80" ht="12.75">
      <c r="A48" s="121">
        <v>32</v>
      </c>
      <c r="B48" s="122" t="s">
        <v>401</v>
      </c>
      <c r="C48" s="123" t="s">
        <v>402</v>
      </c>
      <c r="D48" s="124" t="s">
        <v>163</v>
      </c>
      <c r="E48" s="125">
        <v>17</v>
      </c>
      <c r="F48" s="160">
        <v>0</v>
      </c>
      <c r="G48" s="161">
        <f t="shared" si="3"/>
        <v>0</v>
      </c>
      <c r="O48" s="120"/>
      <c r="CA48" s="120"/>
      <c r="CB48" s="120"/>
    </row>
    <row r="49" spans="1:80" ht="12.75">
      <c r="A49" s="121">
        <v>33</v>
      </c>
      <c r="B49" s="122" t="s">
        <v>404</v>
      </c>
      <c r="C49" s="123" t="s">
        <v>403</v>
      </c>
      <c r="D49" s="124" t="s">
        <v>98</v>
      </c>
      <c r="E49" s="125">
        <v>28</v>
      </c>
      <c r="F49" s="125">
        <v>0</v>
      </c>
      <c r="G49" s="126">
        <f t="shared" si="3"/>
        <v>0</v>
      </c>
      <c r="O49" s="120"/>
      <c r="CA49" s="120"/>
      <c r="CB49" s="120"/>
    </row>
    <row r="50" spans="1:80" ht="12.75">
      <c r="A50" s="121">
        <v>34</v>
      </c>
      <c r="B50" s="122" t="s">
        <v>406</v>
      </c>
      <c r="C50" s="123" t="s">
        <v>384</v>
      </c>
      <c r="D50" s="124" t="s">
        <v>12</v>
      </c>
      <c r="E50" s="164">
        <v>0.017</v>
      </c>
      <c r="F50" s="160">
        <v>0</v>
      </c>
      <c r="G50" s="161">
        <f t="shared" si="3"/>
        <v>0</v>
      </c>
      <c r="O50" s="120"/>
      <c r="CA50" s="120"/>
      <c r="CB50" s="120"/>
    </row>
    <row r="51" spans="1:80" ht="12.75">
      <c r="A51" s="121">
        <v>33</v>
      </c>
      <c r="B51" s="122" t="s">
        <v>407</v>
      </c>
      <c r="C51" s="123" t="s">
        <v>405</v>
      </c>
      <c r="D51" s="124" t="s">
        <v>163</v>
      </c>
      <c r="E51" s="125">
        <v>117</v>
      </c>
      <c r="F51" s="125">
        <v>0</v>
      </c>
      <c r="G51" s="126">
        <f t="shared" si="3"/>
        <v>0</v>
      </c>
      <c r="O51" s="120"/>
      <c r="CA51" s="120"/>
      <c r="CB51" s="120"/>
    </row>
    <row r="52" spans="1:104" ht="22.5">
      <c r="A52" s="121"/>
      <c r="B52" s="122"/>
      <c r="C52" s="170" t="s">
        <v>409</v>
      </c>
      <c r="D52" s="157"/>
      <c r="E52" s="158"/>
      <c r="F52" s="158"/>
      <c r="G52" s="159"/>
      <c r="O52" s="120">
        <v>2</v>
      </c>
      <c r="AA52" s="88">
        <v>12</v>
      </c>
      <c r="AB52" s="88">
        <v>0</v>
      </c>
      <c r="AC52" s="88">
        <v>1</v>
      </c>
      <c r="AZ52" s="88">
        <v>2</v>
      </c>
      <c r="BA52" s="88">
        <f>IF(AZ52=1,G52,0)</f>
        <v>0</v>
      </c>
      <c r="BB52" s="88">
        <f>IF(AZ52=2,G52,0)</f>
        <v>0</v>
      </c>
      <c r="BC52" s="88">
        <f>IF(AZ52=3,G52,0)</f>
        <v>0</v>
      </c>
      <c r="BD52" s="88">
        <f>IF(AZ52=4,G52,0)</f>
        <v>0</v>
      </c>
      <c r="BE52" s="88">
        <f>IF(AZ52=5,G52,0)</f>
        <v>0</v>
      </c>
      <c r="CA52" s="120">
        <v>12</v>
      </c>
      <c r="CB52" s="120">
        <v>0</v>
      </c>
      <c r="CZ52" s="88">
        <v>0</v>
      </c>
    </row>
    <row r="53" spans="1:80" ht="12.75">
      <c r="A53" s="121"/>
      <c r="B53" s="122"/>
      <c r="C53" s="171" t="s">
        <v>410</v>
      </c>
      <c r="D53" s="157"/>
      <c r="E53" s="158"/>
      <c r="F53" s="158"/>
      <c r="G53" s="159"/>
      <c r="O53" s="120"/>
      <c r="CA53" s="120"/>
      <c r="CB53" s="120"/>
    </row>
    <row r="54" spans="1:80" ht="12.75">
      <c r="A54" s="121">
        <v>34</v>
      </c>
      <c r="B54" s="122" t="s">
        <v>421</v>
      </c>
      <c r="C54" s="123" t="s">
        <v>411</v>
      </c>
      <c r="D54" s="124" t="s">
        <v>163</v>
      </c>
      <c r="E54" s="125">
        <v>15</v>
      </c>
      <c r="F54" s="160">
        <v>0</v>
      </c>
      <c r="G54" s="161">
        <f>E54*F54</f>
        <v>0</v>
      </c>
      <c r="O54" s="120"/>
      <c r="CA54" s="120"/>
      <c r="CB54" s="120"/>
    </row>
    <row r="55" spans="1:80" ht="12.75">
      <c r="A55" s="121">
        <v>35</v>
      </c>
      <c r="B55" s="122" t="s">
        <v>422</v>
      </c>
      <c r="C55" s="123" t="s">
        <v>412</v>
      </c>
      <c r="D55" s="124" t="s">
        <v>163</v>
      </c>
      <c r="E55" s="125">
        <v>17</v>
      </c>
      <c r="F55" s="160">
        <v>0</v>
      </c>
      <c r="G55" s="161">
        <f>E55*F55</f>
        <v>0</v>
      </c>
      <c r="O55" s="120"/>
      <c r="CA55" s="120"/>
      <c r="CB55" s="120"/>
    </row>
    <row r="56" spans="1:80" ht="12.75">
      <c r="A56" s="121">
        <v>36</v>
      </c>
      <c r="B56" s="122" t="s">
        <v>423</v>
      </c>
      <c r="C56" s="123" t="s">
        <v>413</v>
      </c>
      <c r="D56" s="124" t="s">
        <v>163</v>
      </c>
      <c r="E56" s="125">
        <v>17</v>
      </c>
      <c r="F56" s="160">
        <v>0</v>
      </c>
      <c r="G56" s="161">
        <f>E56*F56</f>
        <v>0</v>
      </c>
      <c r="O56" s="120"/>
      <c r="CA56" s="120"/>
      <c r="CB56" s="120"/>
    </row>
    <row r="57" spans="1:80" ht="12.75">
      <c r="A57" s="121">
        <v>37</v>
      </c>
      <c r="B57" s="122" t="s">
        <v>424</v>
      </c>
      <c r="C57" s="123" t="s">
        <v>414</v>
      </c>
      <c r="D57" s="124" t="s">
        <v>163</v>
      </c>
      <c r="E57" s="125">
        <v>17</v>
      </c>
      <c r="F57" s="160">
        <v>0</v>
      </c>
      <c r="G57" s="161">
        <f>E57*F57</f>
        <v>0</v>
      </c>
      <c r="O57" s="120"/>
      <c r="CA57" s="120"/>
      <c r="CB57" s="120"/>
    </row>
    <row r="58" spans="1:80" ht="12.75">
      <c r="A58" s="121"/>
      <c r="B58" s="122"/>
      <c r="C58" s="123" t="s">
        <v>415</v>
      </c>
      <c r="D58" s="157"/>
      <c r="E58" s="158"/>
      <c r="F58" s="158"/>
      <c r="G58" s="159"/>
      <c r="O58" s="120"/>
      <c r="CA58" s="120"/>
      <c r="CB58" s="120"/>
    </row>
    <row r="59" spans="1:80" ht="12.75">
      <c r="A59" s="121">
        <v>38</v>
      </c>
      <c r="B59" s="122" t="s">
        <v>425</v>
      </c>
      <c r="C59" s="123" t="s">
        <v>416</v>
      </c>
      <c r="D59" s="124" t="s">
        <v>163</v>
      </c>
      <c r="E59" s="125">
        <v>15</v>
      </c>
      <c r="F59" s="160">
        <v>0</v>
      </c>
      <c r="G59" s="161">
        <f aca="true" t="shared" si="4" ref="G59:G72">E59*F59</f>
        <v>0</v>
      </c>
      <c r="O59" s="120"/>
      <c r="CA59" s="120"/>
      <c r="CB59" s="120"/>
    </row>
    <row r="60" spans="1:80" ht="12.75">
      <c r="A60" s="121">
        <v>39</v>
      </c>
      <c r="B60" s="122" t="s">
        <v>426</v>
      </c>
      <c r="C60" s="123" t="s">
        <v>417</v>
      </c>
      <c r="D60" s="124" t="s">
        <v>163</v>
      </c>
      <c r="E60" s="125">
        <v>17</v>
      </c>
      <c r="F60" s="160">
        <v>0</v>
      </c>
      <c r="G60" s="161">
        <f t="shared" si="4"/>
        <v>0</v>
      </c>
      <c r="O60" s="120"/>
      <c r="CA60" s="120"/>
      <c r="CB60" s="120"/>
    </row>
    <row r="61" spans="1:80" ht="12.75">
      <c r="A61" s="121">
        <v>40</v>
      </c>
      <c r="B61" s="122" t="s">
        <v>427</v>
      </c>
      <c r="C61" s="123" t="s">
        <v>418</v>
      </c>
      <c r="D61" s="124" t="s">
        <v>163</v>
      </c>
      <c r="E61" s="125">
        <v>17</v>
      </c>
      <c r="F61" s="160">
        <v>0</v>
      </c>
      <c r="G61" s="161">
        <f t="shared" si="4"/>
        <v>0</v>
      </c>
      <c r="O61" s="120"/>
      <c r="CA61" s="120"/>
      <c r="CB61" s="120"/>
    </row>
    <row r="62" spans="1:80" ht="12.75">
      <c r="A62" s="121">
        <v>41</v>
      </c>
      <c r="B62" s="122" t="s">
        <v>428</v>
      </c>
      <c r="C62" s="123" t="s">
        <v>419</v>
      </c>
      <c r="D62" s="124" t="s">
        <v>163</v>
      </c>
      <c r="E62" s="125">
        <v>17</v>
      </c>
      <c r="F62" s="125">
        <v>0</v>
      </c>
      <c r="G62" s="126">
        <f t="shared" si="4"/>
        <v>0</v>
      </c>
      <c r="O62" s="120"/>
      <c r="CA62" s="120"/>
      <c r="CB62" s="120"/>
    </row>
    <row r="63" spans="1:80" ht="12.75">
      <c r="A63" s="121">
        <v>42</v>
      </c>
      <c r="B63" s="122" t="s">
        <v>429</v>
      </c>
      <c r="C63" s="123" t="s">
        <v>420</v>
      </c>
      <c r="D63" s="124" t="s">
        <v>163</v>
      </c>
      <c r="E63" s="125">
        <v>17</v>
      </c>
      <c r="F63" s="125">
        <v>0</v>
      </c>
      <c r="G63" s="126">
        <f t="shared" si="4"/>
        <v>0</v>
      </c>
      <c r="O63" s="120"/>
      <c r="CA63" s="120"/>
      <c r="CB63" s="120"/>
    </row>
    <row r="64" spans="1:80" ht="12.75">
      <c r="A64" s="121">
        <v>43</v>
      </c>
      <c r="B64" s="122" t="s">
        <v>430</v>
      </c>
      <c r="C64" s="123" t="s">
        <v>432</v>
      </c>
      <c r="D64" s="124" t="s">
        <v>98</v>
      </c>
      <c r="E64" s="125">
        <v>4</v>
      </c>
      <c r="F64" s="125">
        <v>0</v>
      </c>
      <c r="G64" s="126">
        <f t="shared" si="4"/>
        <v>0</v>
      </c>
      <c r="O64" s="120"/>
      <c r="CA64" s="120"/>
      <c r="CB64" s="120"/>
    </row>
    <row r="65" spans="1:80" ht="12.75">
      <c r="A65" s="121">
        <v>44</v>
      </c>
      <c r="B65" s="122" t="s">
        <v>431</v>
      </c>
      <c r="C65" s="123" t="s">
        <v>433</v>
      </c>
      <c r="D65" s="124" t="s">
        <v>98</v>
      </c>
      <c r="E65" s="125">
        <v>4</v>
      </c>
      <c r="F65" s="125">
        <v>0</v>
      </c>
      <c r="G65" s="126">
        <f t="shared" si="4"/>
        <v>0</v>
      </c>
      <c r="O65" s="120"/>
      <c r="CA65" s="120"/>
      <c r="CB65" s="120"/>
    </row>
    <row r="66" spans="1:80" ht="12.75">
      <c r="A66" s="121">
        <v>45</v>
      </c>
      <c r="B66" s="122" t="s">
        <v>439</v>
      </c>
      <c r="C66" s="123" t="s">
        <v>434</v>
      </c>
      <c r="D66" s="124" t="s">
        <v>98</v>
      </c>
      <c r="E66" s="125">
        <v>4</v>
      </c>
      <c r="F66" s="125">
        <v>0</v>
      </c>
      <c r="G66" s="126">
        <f t="shared" si="4"/>
        <v>0</v>
      </c>
      <c r="O66" s="120"/>
      <c r="CA66" s="120"/>
      <c r="CB66" s="120"/>
    </row>
    <row r="67" spans="1:80" ht="12.75">
      <c r="A67" s="121">
        <v>46</v>
      </c>
      <c r="B67" s="122" t="s">
        <v>440</v>
      </c>
      <c r="C67" s="123" t="s">
        <v>435</v>
      </c>
      <c r="D67" s="124" t="s">
        <v>98</v>
      </c>
      <c r="E67" s="125">
        <v>4</v>
      </c>
      <c r="F67" s="125">
        <v>0</v>
      </c>
      <c r="G67" s="126">
        <f t="shared" si="4"/>
        <v>0</v>
      </c>
      <c r="O67" s="120"/>
      <c r="CA67" s="120"/>
      <c r="CB67" s="120"/>
    </row>
    <row r="68" spans="1:80" ht="12.75">
      <c r="A68" s="121">
        <v>47</v>
      </c>
      <c r="B68" s="122" t="s">
        <v>441</v>
      </c>
      <c r="C68" s="123" t="s">
        <v>438</v>
      </c>
      <c r="D68" s="124" t="s">
        <v>98</v>
      </c>
      <c r="E68" s="125">
        <v>28</v>
      </c>
      <c r="F68" s="125">
        <v>0</v>
      </c>
      <c r="G68" s="126">
        <f t="shared" si="4"/>
        <v>0</v>
      </c>
      <c r="O68" s="120"/>
      <c r="CA68" s="120"/>
      <c r="CB68" s="120"/>
    </row>
    <row r="69" spans="1:80" ht="12.75">
      <c r="A69" s="121">
        <v>48</v>
      </c>
      <c r="B69" s="122" t="s">
        <v>442</v>
      </c>
      <c r="C69" s="123" t="s">
        <v>384</v>
      </c>
      <c r="D69" s="124" t="s">
        <v>12</v>
      </c>
      <c r="E69" s="164">
        <v>0.017</v>
      </c>
      <c r="F69" s="160">
        <v>0</v>
      </c>
      <c r="G69" s="161">
        <f t="shared" si="4"/>
        <v>0</v>
      </c>
      <c r="O69" s="120"/>
      <c r="CA69" s="120"/>
      <c r="CB69" s="120"/>
    </row>
    <row r="70" spans="1:80" ht="12.75">
      <c r="A70" s="121">
        <v>49</v>
      </c>
      <c r="B70" s="122" t="s">
        <v>443</v>
      </c>
      <c r="C70" s="123" t="s">
        <v>436</v>
      </c>
      <c r="D70" s="124" t="s">
        <v>163</v>
      </c>
      <c r="E70" s="125">
        <v>117</v>
      </c>
      <c r="F70" s="125">
        <v>0</v>
      </c>
      <c r="G70" s="126">
        <f t="shared" si="4"/>
        <v>0</v>
      </c>
      <c r="O70" s="120"/>
      <c r="CA70" s="120"/>
      <c r="CB70" s="120"/>
    </row>
    <row r="71" spans="1:80" ht="12.75">
      <c r="A71" s="121">
        <v>50</v>
      </c>
      <c r="B71" s="122" t="s">
        <v>444</v>
      </c>
      <c r="C71" s="123" t="s">
        <v>437</v>
      </c>
      <c r="D71" s="124" t="s">
        <v>163</v>
      </c>
      <c r="E71" s="125">
        <v>117</v>
      </c>
      <c r="F71" s="125">
        <v>0</v>
      </c>
      <c r="G71" s="126">
        <f t="shared" si="4"/>
        <v>0</v>
      </c>
      <c r="O71" s="120"/>
      <c r="CA71" s="120"/>
      <c r="CB71" s="120"/>
    </row>
    <row r="72" spans="1:80" ht="12.75">
      <c r="A72" s="121">
        <v>51</v>
      </c>
      <c r="B72" s="122" t="s">
        <v>445</v>
      </c>
      <c r="C72" s="123" t="s">
        <v>450</v>
      </c>
      <c r="D72" s="124" t="s">
        <v>451</v>
      </c>
      <c r="E72" s="125">
        <v>1</v>
      </c>
      <c r="F72" s="125">
        <v>0</v>
      </c>
      <c r="G72" s="126">
        <f t="shared" si="4"/>
        <v>0</v>
      </c>
      <c r="O72" s="120"/>
      <c r="CA72" s="120"/>
      <c r="CB72" s="120"/>
    </row>
    <row r="73" spans="1:57" ht="12.75">
      <c r="A73" s="134"/>
      <c r="B73" s="135" t="s">
        <v>115</v>
      </c>
      <c r="C73" s="163" t="s">
        <v>408</v>
      </c>
      <c r="D73" s="137"/>
      <c r="E73" s="138"/>
      <c r="F73" s="139"/>
      <c r="G73" s="162">
        <f>SUM(G39:G72)</f>
        <v>0</v>
      </c>
      <c r="O73" s="120">
        <v>4</v>
      </c>
      <c r="BA73" s="133">
        <f>SUM(BA14:BA20)</f>
        <v>0</v>
      </c>
      <c r="BB73" s="133">
        <f>SUM(BB14:BB20)</f>
        <v>0</v>
      </c>
      <c r="BC73" s="133">
        <f>SUM(BC14:BC20)</f>
        <v>0</v>
      </c>
      <c r="BD73" s="133">
        <f>SUM(BD14:BD20)</f>
        <v>0</v>
      </c>
      <c r="BE73" s="133">
        <f>SUM(BE14:BE20)</f>
        <v>0</v>
      </c>
    </row>
    <row r="74" spans="1:80" ht="12.75">
      <c r="A74" s="121"/>
      <c r="B74" s="122"/>
      <c r="C74" s="153"/>
      <c r="D74" s="154"/>
      <c r="E74" s="155"/>
      <c r="F74" s="156"/>
      <c r="G74" s="126"/>
      <c r="O74" s="120"/>
      <c r="CA74" s="120"/>
      <c r="CB74" s="120"/>
    </row>
    <row r="75" spans="1:80" ht="22.5">
      <c r="A75" s="121">
        <v>51</v>
      </c>
      <c r="B75" s="122" t="s">
        <v>445</v>
      </c>
      <c r="C75" s="123" t="s">
        <v>449</v>
      </c>
      <c r="D75" s="124" t="s">
        <v>179</v>
      </c>
      <c r="E75" s="125">
        <v>1</v>
      </c>
      <c r="F75" s="125">
        <v>0</v>
      </c>
      <c r="G75" s="126">
        <f>E75*F75</f>
        <v>0</v>
      </c>
      <c r="O75" s="120"/>
      <c r="CA75" s="120"/>
      <c r="CB75" s="120"/>
    </row>
    <row r="76" spans="1:80" ht="12.75">
      <c r="A76" s="121">
        <v>52</v>
      </c>
      <c r="B76" s="122" t="s">
        <v>446</v>
      </c>
      <c r="C76" s="123" t="s">
        <v>448</v>
      </c>
      <c r="D76" s="124" t="s">
        <v>179</v>
      </c>
      <c r="E76" s="125">
        <v>1</v>
      </c>
      <c r="F76" s="125">
        <v>0</v>
      </c>
      <c r="G76" s="126">
        <f>E76*F76</f>
        <v>0</v>
      </c>
      <c r="O76" s="120"/>
      <c r="CA76" s="120"/>
      <c r="CB76" s="120"/>
    </row>
    <row r="77" spans="1:57" ht="12.75">
      <c r="A77" s="134"/>
      <c r="B77" s="135" t="s">
        <v>115</v>
      </c>
      <c r="C77" s="163" t="s">
        <v>447</v>
      </c>
      <c r="D77" s="137"/>
      <c r="E77" s="138"/>
      <c r="F77" s="139"/>
      <c r="G77" s="162">
        <f>SUM(G75:G76)</f>
        <v>0</v>
      </c>
      <c r="O77" s="120">
        <v>4</v>
      </c>
      <c r="BA77" s="133">
        <f>SUM(BA18:BA24)</f>
        <v>0</v>
      </c>
      <c r="BB77" s="133">
        <f>SUM(BB18:BB24)</f>
        <v>0</v>
      </c>
      <c r="BC77" s="133">
        <f>SUM(BC18:BC24)</f>
        <v>0</v>
      </c>
      <c r="BD77" s="133">
        <f>SUM(BD18:BD24)</f>
        <v>0</v>
      </c>
      <c r="BE77" s="133">
        <f>SUM(BE18:BE24)</f>
        <v>0</v>
      </c>
    </row>
    <row r="78" spans="1:80" ht="12.75">
      <c r="A78" s="121"/>
      <c r="B78" s="122"/>
      <c r="C78" s="153"/>
      <c r="D78" s="154"/>
      <c r="E78" s="155"/>
      <c r="F78" s="156"/>
      <c r="G78" s="126"/>
      <c r="O78" s="120"/>
      <c r="CA78" s="120"/>
      <c r="CB78" s="120"/>
    </row>
    <row r="79" spans="1:57" ht="12.75">
      <c r="A79" s="134"/>
      <c r="B79" s="135" t="s">
        <v>115</v>
      </c>
      <c r="C79" s="136" t="s">
        <v>316</v>
      </c>
      <c r="D79" s="137"/>
      <c r="E79" s="138"/>
      <c r="F79" s="139"/>
      <c r="G79" s="162">
        <f>G37+G29+G73+G77</f>
        <v>0</v>
      </c>
      <c r="O79" s="120">
        <v>4</v>
      </c>
      <c r="BA79" s="133">
        <f>SUM(BA8:BA38)</f>
        <v>0</v>
      </c>
      <c r="BB79" s="133">
        <f>SUM(BB8:BB38)</f>
        <v>0</v>
      </c>
      <c r="BC79" s="133">
        <f>SUM(BC8:BC38)</f>
        <v>0</v>
      </c>
      <c r="BD79" s="133">
        <f>SUM(BD8:BD38)</f>
        <v>0</v>
      </c>
      <c r="BE79" s="133">
        <f>SUM(BE8:BE38)</f>
        <v>0</v>
      </c>
    </row>
    <row r="80" ht="12.75">
      <c r="E80" s="88"/>
    </row>
    <row r="81" ht="12.75">
      <c r="E81" s="88"/>
    </row>
    <row r="82" spans="1:7" ht="12.75">
      <c r="A82" s="141"/>
      <c r="B82" s="142"/>
      <c r="C82" s="142" t="s">
        <v>17</v>
      </c>
      <c r="D82" s="142"/>
      <c r="E82" s="142"/>
      <c r="F82" s="142"/>
      <c r="G82" s="168">
        <f>G79</f>
        <v>0</v>
      </c>
    </row>
    <row r="83" ht="12.75">
      <c r="E83" s="88"/>
    </row>
    <row r="84" ht="12.75">
      <c r="E84" s="88"/>
    </row>
    <row r="85" ht="12.75">
      <c r="E85" s="88"/>
    </row>
    <row r="86" ht="12.75">
      <c r="E86" s="88"/>
    </row>
    <row r="87" ht="12.75">
      <c r="E87" s="88"/>
    </row>
    <row r="88" ht="12.75">
      <c r="E88" s="88"/>
    </row>
    <row r="89" ht="12.75">
      <c r="E89" s="88"/>
    </row>
    <row r="90" ht="12.75">
      <c r="E90" s="88"/>
    </row>
    <row r="91" ht="12.75">
      <c r="E91" s="88"/>
    </row>
    <row r="92" ht="12.75">
      <c r="E92" s="88"/>
    </row>
    <row r="93" ht="12.75">
      <c r="E93" s="88"/>
    </row>
    <row r="94" ht="12.75">
      <c r="E94" s="88"/>
    </row>
    <row r="95" ht="12.75">
      <c r="E95" s="88"/>
    </row>
    <row r="96" ht="12.75">
      <c r="E96" s="88"/>
    </row>
    <row r="97" ht="12.75">
      <c r="E97" s="88"/>
    </row>
    <row r="98" ht="12.75">
      <c r="E98" s="88"/>
    </row>
    <row r="99" ht="12.75">
      <c r="E99" s="88"/>
    </row>
    <row r="100" ht="12.75">
      <c r="E100" s="88"/>
    </row>
    <row r="101" ht="12.75">
      <c r="E101" s="88"/>
    </row>
    <row r="102" ht="12.75">
      <c r="E102" s="88"/>
    </row>
    <row r="103" spans="1:7" ht="12.75">
      <c r="A103" s="107"/>
      <c r="B103" s="107"/>
      <c r="C103" s="107"/>
      <c r="D103" s="107"/>
      <c r="E103" s="107"/>
      <c r="F103" s="107"/>
      <c r="G103" s="107"/>
    </row>
    <row r="104" spans="1:7" ht="12.75">
      <c r="A104" s="107"/>
      <c r="B104" s="107"/>
      <c r="C104" s="107"/>
      <c r="D104" s="107"/>
      <c r="E104" s="107"/>
      <c r="F104" s="107"/>
      <c r="G104" s="107"/>
    </row>
    <row r="105" spans="1:7" ht="12.75">
      <c r="A105" s="107"/>
      <c r="B105" s="107"/>
      <c r="C105" s="107"/>
      <c r="D105" s="107"/>
      <c r="E105" s="107"/>
      <c r="F105" s="107"/>
      <c r="G105" s="107"/>
    </row>
    <row r="106" spans="1:7" ht="12.75">
      <c r="A106" s="107"/>
      <c r="B106" s="107"/>
      <c r="C106" s="107"/>
      <c r="D106" s="107"/>
      <c r="E106" s="107"/>
      <c r="F106" s="107"/>
      <c r="G106" s="107"/>
    </row>
    <row r="107" ht="12.75">
      <c r="E107" s="88"/>
    </row>
    <row r="108" ht="12.75">
      <c r="E108" s="88"/>
    </row>
    <row r="109" ht="12.75">
      <c r="E109" s="88"/>
    </row>
    <row r="110" ht="12.75">
      <c r="E110" s="88"/>
    </row>
    <row r="111" ht="12.75">
      <c r="E111" s="88"/>
    </row>
    <row r="112" ht="12.75">
      <c r="E112" s="88"/>
    </row>
    <row r="113" ht="12.75">
      <c r="E113" s="88"/>
    </row>
    <row r="114" ht="12.75">
      <c r="E114" s="88"/>
    </row>
    <row r="115" ht="12.75">
      <c r="E115" s="88"/>
    </row>
    <row r="116" ht="12.75">
      <c r="E116" s="88"/>
    </row>
    <row r="117" ht="12.75">
      <c r="E117" s="88"/>
    </row>
    <row r="118" ht="12.75">
      <c r="E118" s="88"/>
    </row>
    <row r="119" ht="12.75">
      <c r="E119" s="88"/>
    </row>
    <row r="120" ht="12.75">
      <c r="E120" s="88"/>
    </row>
    <row r="121" ht="12.75">
      <c r="E121" s="88"/>
    </row>
    <row r="122" ht="12.75">
      <c r="E122" s="88"/>
    </row>
    <row r="123" ht="12.75">
      <c r="E123" s="88"/>
    </row>
    <row r="124" ht="12.75">
      <c r="E124" s="88"/>
    </row>
    <row r="125" ht="12.75">
      <c r="E125" s="88"/>
    </row>
    <row r="126" ht="12.75">
      <c r="E126" s="88"/>
    </row>
    <row r="127" ht="12.75">
      <c r="E127" s="88"/>
    </row>
    <row r="128" ht="12.75">
      <c r="E128" s="88"/>
    </row>
    <row r="129" ht="12.75">
      <c r="E129" s="88"/>
    </row>
    <row r="130" ht="12.75">
      <c r="E130" s="88"/>
    </row>
    <row r="131" ht="12.75">
      <c r="E131" s="88"/>
    </row>
    <row r="132" ht="12.75">
      <c r="E132" s="88"/>
    </row>
    <row r="133" ht="12.75">
      <c r="E133" s="88"/>
    </row>
    <row r="134" ht="12.75">
      <c r="E134" s="88"/>
    </row>
    <row r="135" ht="12.75">
      <c r="E135" s="88"/>
    </row>
    <row r="136" ht="12.75">
      <c r="E136" s="88"/>
    </row>
    <row r="137" ht="12.75">
      <c r="E137" s="88"/>
    </row>
    <row r="138" spans="1:2" ht="12.75">
      <c r="A138" s="149"/>
      <c r="B138" s="149"/>
    </row>
    <row r="139" spans="1:7" ht="12.75">
      <c r="A139" s="107"/>
      <c r="B139" s="107"/>
      <c r="C139" s="150"/>
      <c r="D139" s="150"/>
      <c r="E139" s="151"/>
      <c r="F139" s="150"/>
      <c r="G139" s="152"/>
    </row>
    <row r="140" spans="1:7" ht="12.75">
      <c r="A140" s="144"/>
      <c r="B140" s="144"/>
      <c r="C140" s="107"/>
      <c r="D140" s="107"/>
      <c r="E140" s="145"/>
      <c r="F140" s="107"/>
      <c r="G140" s="107"/>
    </row>
    <row r="141" spans="1:7" ht="12.75">
      <c r="A141" s="107"/>
      <c r="B141" s="107"/>
      <c r="C141" s="107"/>
      <c r="D141" s="107"/>
      <c r="E141" s="145"/>
      <c r="F141" s="107"/>
      <c r="G141" s="107"/>
    </row>
    <row r="142" spans="1:7" ht="12.75">
      <c r="A142" s="107"/>
      <c r="B142" s="107"/>
      <c r="C142" s="107"/>
      <c r="D142" s="107"/>
      <c r="E142" s="145"/>
      <c r="F142" s="107"/>
      <c r="G142" s="107"/>
    </row>
    <row r="143" spans="1:7" ht="12.75">
      <c r="A143" s="107"/>
      <c r="B143" s="107"/>
      <c r="C143" s="107"/>
      <c r="D143" s="107"/>
      <c r="E143" s="145"/>
      <c r="F143" s="107"/>
      <c r="G143" s="107"/>
    </row>
    <row r="144" spans="1:7" ht="12.75">
      <c r="A144" s="107"/>
      <c r="B144" s="107"/>
      <c r="C144" s="107"/>
      <c r="D144" s="107"/>
      <c r="E144" s="145"/>
      <c r="F144" s="107"/>
      <c r="G144" s="107"/>
    </row>
    <row r="145" spans="1:7" ht="12.75">
      <c r="A145" s="107"/>
      <c r="B145" s="107"/>
      <c r="C145" s="107"/>
      <c r="D145" s="107"/>
      <c r="E145" s="145"/>
      <c r="F145" s="107"/>
      <c r="G145" s="107"/>
    </row>
    <row r="146" spans="1:7" ht="12.75">
      <c r="A146" s="107"/>
      <c r="B146" s="107"/>
      <c r="C146" s="107"/>
      <c r="D146" s="107"/>
      <c r="E146" s="145"/>
      <c r="F146" s="107"/>
      <c r="G146" s="107"/>
    </row>
    <row r="147" spans="1:7" ht="12.75">
      <c r="A147" s="107"/>
      <c r="B147" s="107"/>
      <c r="C147" s="107"/>
      <c r="D147" s="107"/>
      <c r="E147" s="145"/>
      <c r="F147" s="107"/>
      <c r="G147" s="107"/>
    </row>
    <row r="148" spans="1:7" ht="12.75">
      <c r="A148" s="107"/>
      <c r="B148" s="107"/>
      <c r="C148" s="107"/>
      <c r="D148" s="107"/>
      <c r="E148" s="145"/>
      <c r="F148" s="107"/>
      <c r="G148" s="107"/>
    </row>
    <row r="149" spans="1:7" ht="12.75">
      <c r="A149" s="107"/>
      <c r="B149" s="107"/>
      <c r="C149" s="107"/>
      <c r="D149" s="107"/>
      <c r="E149" s="145"/>
      <c r="F149" s="107"/>
      <c r="G149" s="107"/>
    </row>
    <row r="150" spans="1:7" ht="12.75">
      <c r="A150" s="107"/>
      <c r="B150" s="107"/>
      <c r="C150" s="107"/>
      <c r="D150" s="107"/>
      <c r="E150" s="145"/>
      <c r="F150" s="107"/>
      <c r="G150" s="107"/>
    </row>
    <row r="151" spans="1:7" ht="12.75">
      <c r="A151" s="107"/>
      <c r="B151" s="107"/>
      <c r="C151" s="107"/>
      <c r="D151" s="107"/>
      <c r="E151" s="145"/>
      <c r="F151" s="107"/>
      <c r="G151" s="107"/>
    </row>
    <row r="152" spans="1:7" ht="12.75">
      <c r="A152" s="107"/>
      <c r="B152" s="107"/>
      <c r="C152" s="107"/>
      <c r="D152" s="107"/>
      <c r="E152" s="145"/>
      <c r="F152" s="107"/>
      <c r="G152" s="107"/>
    </row>
  </sheetData>
  <sheetProtection selectLockedCells="1" selectUnlockedCells="1"/>
  <mergeCells count="4">
    <mergeCell ref="A1:G1"/>
    <mergeCell ref="A3:B3"/>
    <mergeCell ref="C3:G3"/>
    <mergeCell ref="A4:B4"/>
  </mergeCells>
  <printOptions/>
  <pageMargins left="0.5902777777777778" right="0.39375" top="0.5902777777777778" bottom="0.9840277777777777" header="0.5118055555555555" footer="0.5118055555555555"/>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dimension ref="A1:CZ216"/>
  <sheetViews>
    <sheetView showGridLines="0" view="pageBreakPreview" zoomScaleSheetLayoutView="100" zoomScalePageLayoutView="0" workbookViewId="0" topLeftCell="A1">
      <selection activeCell="G146" sqref="G146"/>
    </sheetView>
  </sheetViews>
  <sheetFormatPr defaultColWidth="9.00390625" defaultRowHeight="12.75"/>
  <cols>
    <col min="1" max="1" width="4.375" style="88" customWidth="1"/>
    <col min="2" max="2" width="11.625" style="88" customWidth="1"/>
    <col min="3" max="3" width="40.375" style="88" customWidth="1"/>
    <col min="4" max="4" width="5.625" style="88" customWidth="1"/>
    <col min="5" max="5" width="8.625" style="89" customWidth="1"/>
    <col min="6" max="6" width="9.875" style="88" customWidth="1"/>
    <col min="7" max="7" width="13.875" style="88" customWidth="1"/>
    <col min="8" max="11" width="9.125" style="88" customWidth="1"/>
    <col min="12" max="12" width="75.375" style="88" customWidth="1"/>
    <col min="13" max="13" width="45.25390625" style="88" customWidth="1"/>
    <col min="14" max="16384" width="9.125" style="88" customWidth="1"/>
  </cols>
  <sheetData>
    <row r="1" spans="1:7" ht="15.75">
      <c r="A1" s="182" t="s">
        <v>41</v>
      </c>
      <c r="B1" s="182"/>
      <c r="C1" s="182"/>
      <c r="D1" s="182"/>
      <c r="E1" s="182"/>
      <c r="F1" s="182"/>
      <c r="G1" s="182"/>
    </row>
    <row r="2" spans="2:7" ht="14.25" customHeight="1">
      <c r="B2" s="90"/>
      <c r="C2" s="91"/>
      <c r="D2" s="91"/>
      <c r="E2" s="92"/>
      <c r="F2" s="91"/>
      <c r="G2" s="91"/>
    </row>
    <row r="3" spans="1:7" ht="12.75">
      <c r="A3" s="183" t="s">
        <v>3</v>
      </c>
      <c r="B3" s="183"/>
      <c r="C3" s="184" t="s">
        <v>42</v>
      </c>
      <c r="D3" s="184"/>
      <c r="E3" s="184"/>
      <c r="F3" s="184"/>
      <c r="G3" s="184"/>
    </row>
    <row r="4" spans="1:7" ht="12.75">
      <c r="A4" s="185" t="s">
        <v>43</v>
      </c>
      <c r="B4" s="185"/>
      <c r="C4" s="93" t="s">
        <v>44</v>
      </c>
      <c r="D4" s="94"/>
      <c r="E4" s="95"/>
      <c r="F4" s="96"/>
      <c r="G4" s="97"/>
    </row>
    <row r="5" spans="1:7" ht="12.75">
      <c r="A5" s="98"/>
      <c r="B5" s="99" t="s">
        <v>45</v>
      </c>
      <c r="C5" s="100" t="s">
        <v>317</v>
      </c>
      <c r="D5" s="101"/>
      <c r="E5" s="102"/>
      <c r="F5" s="102"/>
      <c r="G5" s="103"/>
    </row>
    <row r="6" spans="1:7" ht="12.75">
      <c r="A6" s="146"/>
      <c r="B6" s="147"/>
      <c r="C6" s="147"/>
      <c r="G6" s="148"/>
    </row>
    <row r="7" spans="1:7" ht="12.75">
      <c r="A7" s="109" t="s">
        <v>47</v>
      </c>
      <c r="B7" s="110" t="s">
        <v>48</v>
      </c>
      <c r="C7" s="110" t="s">
        <v>49</v>
      </c>
      <c r="D7" s="110" t="s">
        <v>50</v>
      </c>
      <c r="E7" s="111" t="s">
        <v>51</v>
      </c>
      <c r="F7" s="110" t="s">
        <v>52</v>
      </c>
      <c r="G7" s="112" t="s">
        <v>53</v>
      </c>
    </row>
    <row r="8" spans="1:15" ht="12.75">
      <c r="A8" s="113" t="s">
        <v>54</v>
      </c>
      <c r="B8" s="114" t="s">
        <v>318</v>
      </c>
      <c r="C8" s="115" t="s">
        <v>319</v>
      </c>
      <c r="D8" s="116"/>
      <c r="E8" s="117"/>
      <c r="F8" s="117"/>
      <c r="G8" s="118"/>
      <c r="H8" s="119"/>
      <c r="I8" s="119"/>
      <c r="O8" s="120">
        <v>1</v>
      </c>
    </row>
    <row r="9" spans="1:104" ht="12.75">
      <c r="A9" s="121"/>
      <c r="B9" s="122"/>
      <c r="C9" s="170" t="s">
        <v>321</v>
      </c>
      <c r="D9" s="157"/>
      <c r="E9" s="158"/>
      <c r="F9" s="158"/>
      <c r="G9" s="159"/>
      <c r="O9" s="120">
        <v>2</v>
      </c>
      <c r="AA9" s="88">
        <v>12</v>
      </c>
      <c r="AB9" s="88">
        <v>0</v>
      </c>
      <c r="AC9" s="88">
        <v>1</v>
      </c>
      <c r="AZ9" s="88">
        <v>4</v>
      </c>
      <c r="BA9" s="88">
        <f>IF(AZ9=1,G9,0)</f>
        <v>0</v>
      </c>
      <c r="BB9" s="88">
        <f>IF(AZ9=2,G9,0)</f>
        <v>0</v>
      </c>
      <c r="BC9" s="88">
        <f>IF(AZ9=3,G9,0)</f>
        <v>0</v>
      </c>
      <c r="BD9" s="88">
        <f>IF(AZ9=4,G9,0)</f>
        <v>0</v>
      </c>
      <c r="BE9" s="88">
        <f>IF(AZ9=5,G9,0)</f>
        <v>0</v>
      </c>
      <c r="CA9" s="120">
        <v>12</v>
      </c>
      <c r="CB9" s="120">
        <v>0</v>
      </c>
      <c r="CZ9" s="88">
        <v>0</v>
      </c>
    </row>
    <row r="10" spans="1:80" ht="22.5">
      <c r="A10" s="121">
        <v>1</v>
      </c>
      <c r="B10" s="122" t="s">
        <v>320</v>
      </c>
      <c r="C10" s="123" t="s">
        <v>452</v>
      </c>
      <c r="D10" s="124" t="s">
        <v>98</v>
      </c>
      <c r="E10" s="125">
        <v>59</v>
      </c>
      <c r="F10" s="125">
        <v>0</v>
      </c>
      <c r="G10" s="126">
        <f aca="true" t="shared" si="0" ref="G10:G18">E10*F10</f>
        <v>0</v>
      </c>
      <c r="O10" s="120"/>
      <c r="CA10" s="120"/>
      <c r="CB10" s="120"/>
    </row>
    <row r="11" spans="1:80" ht="22.5">
      <c r="A11" s="121">
        <v>2</v>
      </c>
      <c r="B11" s="122" t="s">
        <v>322</v>
      </c>
      <c r="C11" s="123" t="s">
        <v>453</v>
      </c>
      <c r="D11" s="124" t="s">
        <v>98</v>
      </c>
      <c r="E11" s="125">
        <v>5</v>
      </c>
      <c r="F11" s="125">
        <v>0</v>
      </c>
      <c r="G11" s="126">
        <f t="shared" si="0"/>
        <v>0</v>
      </c>
      <c r="O11" s="120"/>
      <c r="CA11" s="120"/>
      <c r="CB11" s="120"/>
    </row>
    <row r="12" spans="1:80" ht="22.5">
      <c r="A12" s="121">
        <v>3</v>
      </c>
      <c r="B12" s="122" t="s">
        <v>459</v>
      </c>
      <c r="C12" s="123" t="s">
        <v>454</v>
      </c>
      <c r="D12" s="124" t="s">
        <v>98</v>
      </c>
      <c r="E12" s="125">
        <v>3</v>
      </c>
      <c r="F12" s="125">
        <v>0</v>
      </c>
      <c r="G12" s="126">
        <f t="shared" si="0"/>
        <v>0</v>
      </c>
      <c r="O12" s="120"/>
      <c r="CA12" s="120"/>
      <c r="CB12" s="120"/>
    </row>
    <row r="13" spans="1:80" ht="12.75">
      <c r="A13" s="121">
        <v>4</v>
      </c>
      <c r="B13" s="122" t="s">
        <v>460</v>
      </c>
      <c r="C13" s="123" t="s">
        <v>455</v>
      </c>
      <c r="D13" s="124" t="s">
        <v>98</v>
      </c>
      <c r="E13" s="125">
        <v>1</v>
      </c>
      <c r="F13" s="125">
        <v>0</v>
      </c>
      <c r="G13" s="126">
        <f t="shared" si="0"/>
        <v>0</v>
      </c>
      <c r="O13" s="120"/>
      <c r="CA13" s="120"/>
      <c r="CB13" s="120"/>
    </row>
    <row r="14" spans="1:80" ht="12.75">
      <c r="A14" s="121">
        <v>5</v>
      </c>
      <c r="B14" s="122" t="s">
        <v>461</v>
      </c>
      <c r="C14" s="123" t="s">
        <v>456</v>
      </c>
      <c r="D14" s="124" t="s">
        <v>98</v>
      </c>
      <c r="E14" s="125">
        <v>4</v>
      </c>
      <c r="F14" s="125">
        <v>0</v>
      </c>
      <c r="G14" s="126">
        <f t="shared" si="0"/>
        <v>0</v>
      </c>
      <c r="O14" s="120"/>
      <c r="CA14" s="120"/>
      <c r="CB14" s="120"/>
    </row>
    <row r="15" spans="1:80" ht="12.75">
      <c r="A15" s="121">
        <v>6</v>
      </c>
      <c r="B15" s="122" t="s">
        <v>462</v>
      </c>
      <c r="C15" s="123" t="s">
        <v>457</v>
      </c>
      <c r="D15" s="124" t="s">
        <v>98</v>
      </c>
      <c r="E15" s="125">
        <v>1</v>
      </c>
      <c r="F15" s="125">
        <v>0</v>
      </c>
      <c r="G15" s="126">
        <f t="shared" si="0"/>
        <v>0</v>
      </c>
      <c r="O15" s="120"/>
      <c r="CA15" s="120"/>
      <c r="CB15" s="120"/>
    </row>
    <row r="16" spans="1:80" ht="12.75">
      <c r="A16" s="121">
        <v>7</v>
      </c>
      <c r="B16" s="122" t="s">
        <v>463</v>
      </c>
      <c r="C16" s="123" t="s">
        <v>456</v>
      </c>
      <c r="D16" s="124" t="s">
        <v>98</v>
      </c>
      <c r="E16" s="125">
        <v>1</v>
      </c>
      <c r="F16" s="125">
        <v>0</v>
      </c>
      <c r="G16" s="126">
        <f t="shared" si="0"/>
        <v>0</v>
      </c>
      <c r="O16" s="120"/>
      <c r="CA16" s="120"/>
      <c r="CB16" s="120"/>
    </row>
    <row r="17" spans="1:80" ht="12.75">
      <c r="A17" s="121">
        <v>8</v>
      </c>
      <c r="B17" s="122" t="s">
        <v>464</v>
      </c>
      <c r="C17" s="123" t="s">
        <v>458</v>
      </c>
      <c r="D17" s="124" t="s">
        <v>98</v>
      </c>
      <c r="E17" s="125">
        <v>1</v>
      </c>
      <c r="F17" s="125">
        <v>0</v>
      </c>
      <c r="G17" s="126">
        <f t="shared" si="0"/>
        <v>0</v>
      </c>
      <c r="O17" s="120"/>
      <c r="CA17" s="120"/>
      <c r="CB17" s="120"/>
    </row>
    <row r="18" spans="1:80" ht="12.75">
      <c r="A18" s="121">
        <v>9</v>
      </c>
      <c r="B18" s="122" t="s">
        <v>465</v>
      </c>
      <c r="C18" s="123" t="s">
        <v>456</v>
      </c>
      <c r="D18" s="124" t="s">
        <v>98</v>
      </c>
      <c r="E18" s="125">
        <v>1</v>
      </c>
      <c r="F18" s="125">
        <v>0</v>
      </c>
      <c r="G18" s="126">
        <f t="shared" si="0"/>
        <v>0</v>
      </c>
      <c r="O18" s="120"/>
      <c r="CA18" s="120"/>
      <c r="CB18" s="120"/>
    </row>
    <row r="19" spans="1:80" ht="12.75">
      <c r="A19" s="121">
        <v>10</v>
      </c>
      <c r="B19" s="122" t="s">
        <v>466</v>
      </c>
      <c r="C19" s="123" t="s">
        <v>472</v>
      </c>
      <c r="D19" s="124" t="s">
        <v>98</v>
      </c>
      <c r="E19" s="125">
        <v>5</v>
      </c>
      <c r="F19" s="125">
        <v>0</v>
      </c>
      <c r="G19" s="126">
        <f aca="true" t="shared" si="1" ref="G19:G24">E19*F19</f>
        <v>0</v>
      </c>
      <c r="O19" s="120"/>
      <c r="CA19" s="120"/>
      <c r="CB19" s="120"/>
    </row>
    <row r="20" spans="1:80" ht="12.75">
      <c r="A20" s="121">
        <v>11</v>
      </c>
      <c r="B20" s="122" t="s">
        <v>467</v>
      </c>
      <c r="C20" s="123" t="s">
        <v>473</v>
      </c>
      <c r="D20" s="124" t="s">
        <v>98</v>
      </c>
      <c r="E20" s="125">
        <v>5</v>
      </c>
      <c r="F20" s="125">
        <v>0</v>
      </c>
      <c r="G20" s="126">
        <f t="shared" si="1"/>
        <v>0</v>
      </c>
      <c r="O20" s="120"/>
      <c r="CA20" s="120"/>
      <c r="CB20" s="120"/>
    </row>
    <row r="21" spans="1:80" ht="12.75">
      <c r="A21" s="121">
        <v>12</v>
      </c>
      <c r="B21" s="122" t="s">
        <v>468</v>
      </c>
      <c r="C21" s="123" t="s">
        <v>474</v>
      </c>
      <c r="D21" s="124" t="s">
        <v>98</v>
      </c>
      <c r="E21" s="125">
        <v>9</v>
      </c>
      <c r="F21" s="125">
        <v>0</v>
      </c>
      <c r="G21" s="126">
        <f t="shared" si="1"/>
        <v>0</v>
      </c>
      <c r="O21" s="120"/>
      <c r="CA21" s="120"/>
      <c r="CB21" s="120"/>
    </row>
    <row r="22" spans="1:80" ht="12.75">
      <c r="A22" s="121">
        <v>13</v>
      </c>
      <c r="B22" s="122" t="s">
        <v>469</v>
      </c>
      <c r="C22" s="123" t="s">
        <v>475</v>
      </c>
      <c r="D22" s="124" t="s">
        <v>98</v>
      </c>
      <c r="E22" s="125">
        <v>17</v>
      </c>
      <c r="F22" s="125">
        <v>0</v>
      </c>
      <c r="G22" s="126">
        <f t="shared" si="1"/>
        <v>0</v>
      </c>
      <c r="O22" s="120"/>
      <c r="CA22" s="120"/>
      <c r="CB22" s="120"/>
    </row>
    <row r="23" spans="1:80" ht="22.5">
      <c r="A23" s="121">
        <v>14</v>
      </c>
      <c r="B23" s="122" t="s">
        <v>470</v>
      </c>
      <c r="C23" s="123" t="s">
        <v>476</v>
      </c>
      <c r="D23" s="124" t="s">
        <v>98</v>
      </c>
      <c r="E23" s="125">
        <v>3</v>
      </c>
      <c r="F23" s="125">
        <v>0</v>
      </c>
      <c r="G23" s="126">
        <f t="shared" si="1"/>
        <v>0</v>
      </c>
      <c r="O23" s="120"/>
      <c r="CA23" s="120"/>
      <c r="CB23" s="120"/>
    </row>
    <row r="24" spans="1:80" ht="12.75">
      <c r="A24" s="121">
        <v>15</v>
      </c>
      <c r="B24" s="122" t="s">
        <v>471</v>
      </c>
      <c r="C24" s="123" t="s">
        <v>477</v>
      </c>
      <c r="D24" s="124" t="s">
        <v>98</v>
      </c>
      <c r="E24" s="125">
        <v>5</v>
      </c>
      <c r="F24" s="125">
        <v>0</v>
      </c>
      <c r="G24" s="126">
        <f t="shared" si="1"/>
        <v>0</v>
      </c>
      <c r="O24" s="120"/>
      <c r="CA24" s="120"/>
      <c r="CB24" s="120"/>
    </row>
    <row r="25" spans="1:80" ht="12.75">
      <c r="A25" s="121">
        <v>16</v>
      </c>
      <c r="B25" s="122" t="s">
        <v>478</v>
      </c>
      <c r="C25" s="123" t="s">
        <v>479</v>
      </c>
      <c r="D25" s="124" t="s">
        <v>98</v>
      </c>
      <c r="E25" s="125">
        <v>1</v>
      </c>
      <c r="F25" s="125">
        <v>0</v>
      </c>
      <c r="G25" s="126">
        <f>E25*F25</f>
        <v>0</v>
      </c>
      <c r="O25" s="120"/>
      <c r="CA25" s="120"/>
      <c r="CB25" s="120"/>
    </row>
    <row r="26" spans="1:57" ht="12.75">
      <c r="A26" s="134"/>
      <c r="B26" s="135" t="s">
        <v>115</v>
      </c>
      <c r="C26" s="136" t="s">
        <v>321</v>
      </c>
      <c r="D26" s="137"/>
      <c r="E26" s="138"/>
      <c r="F26" s="139"/>
      <c r="G26" s="140">
        <f>SUM(G10:G25)</f>
        <v>0</v>
      </c>
      <c r="O26" s="120">
        <v>4</v>
      </c>
      <c r="BA26" s="133" t="e">
        <f>SUM(#REF!)</f>
        <v>#REF!</v>
      </c>
      <c r="BB26" s="133" t="e">
        <f>SUM(#REF!)</f>
        <v>#REF!</v>
      </c>
      <c r="BC26" s="133" t="e">
        <f>SUM(#REF!)</f>
        <v>#REF!</v>
      </c>
      <c r="BD26" s="133" t="e">
        <f>SUM(#REF!)</f>
        <v>#REF!</v>
      </c>
      <c r="BE26" s="133" t="e">
        <f>SUM(#REF!)</f>
        <v>#REF!</v>
      </c>
    </row>
    <row r="27" spans="1:80" ht="12.75">
      <c r="A27" s="121"/>
      <c r="B27" s="122"/>
      <c r="C27" s="170"/>
      <c r="D27" s="157"/>
      <c r="E27" s="158"/>
      <c r="F27" s="158"/>
      <c r="G27" s="159"/>
      <c r="O27" s="120"/>
      <c r="CA27" s="120"/>
      <c r="CB27" s="120"/>
    </row>
    <row r="28" spans="1:104" ht="67.5">
      <c r="A28" s="121"/>
      <c r="B28" s="122"/>
      <c r="C28" s="170" t="s">
        <v>323</v>
      </c>
      <c r="D28" s="157"/>
      <c r="E28" s="158"/>
      <c r="F28" s="158"/>
      <c r="G28" s="159"/>
      <c r="O28" s="120">
        <v>2</v>
      </c>
      <c r="AA28" s="88">
        <v>12</v>
      </c>
      <c r="AB28" s="88">
        <v>0</v>
      </c>
      <c r="AC28" s="88">
        <v>1</v>
      </c>
      <c r="AZ28" s="88">
        <v>4</v>
      </c>
      <c r="BA28" s="88">
        <f>IF(AZ28=1,G28,0)</f>
        <v>0</v>
      </c>
      <c r="BB28" s="88">
        <f>IF(AZ28=2,G28,0)</f>
        <v>0</v>
      </c>
      <c r="BC28" s="88">
        <f>IF(AZ28=3,G28,0)</f>
        <v>0</v>
      </c>
      <c r="BD28" s="88">
        <f>IF(AZ28=4,G28,0)</f>
        <v>0</v>
      </c>
      <c r="BE28" s="88">
        <f>IF(AZ28=5,G28,0)</f>
        <v>0</v>
      </c>
      <c r="CA28" s="120">
        <v>12</v>
      </c>
      <c r="CB28" s="120">
        <v>0</v>
      </c>
      <c r="CZ28" s="88">
        <v>0</v>
      </c>
    </row>
    <row r="29" spans="1:104" ht="12.75">
      <c r="A29" s="121"/>
      <c r="B29" s="122"/>
      <c r="C29" s="170" t="s">
        <v>480</v>
      </c>
      <c r="D29" s="157"/>
      <c r="E29" s="158"/>
      <c r="F29" s="158"/>
      <c r="G29" s="159"/>
      <c r="O29" s="120">
        <v>2</v>
      </c>
      <c r="AA29" s="88">
        <v>12</v>
      </c>
      <c r="AB29" s="88">
        <v>0</v>
      </c>
      <c r="AC29" s="88">
        <v>1</v>
      </c>
      <c r="AZ29" s="88">
        <v>4</v>
      </c>
      <c r="BA29" s="88">
        <f>IF(AZ29=1,G29,0)</f>
        <v>0</v>
      </c>
      <c r="BB29" s="88">
        <f>IF(AZ29=2,G29,0)</f>
        <v>0</v>
      </c>
      <c r="BC29" s="88">
        <f>IF(AZ29=3,G29,0)</f>
        <v>0</v>
      </c>
      <c r="BD29" s="88">
        <f>IF(AZ29=4,G29,0)</f>
        <v>0</v>
      </c>
      <c r="BE29" s="88">
        <f>IF(AZ29=5,G29,0)</f>
        <v>0</v>
      </c>
      <c r="CA29" s="120">
        <v>12</v>
      </c>
      <c r="CB29" s="120">
        <v>0</v>
      </c>
      <c r="CZ29" s="88">
        <v>0</v>
      </c>
    </row>
    <row r="30" spans="1:80" ht="12.75">
      <c r="A30" s="121">
        <v>17</v>
      </c>
      <c r="B30" s="122" t="s">
        <v>481</v>
      </c>
      <c r="C30" s="123" t="s">
        <v>525</v>
      </c>
      <c r="D30" s="124" t="s">
        <v>163</v>
      </c>
      <c r="E30" s="125">
        <v>10</v>
      </c>
      <c r="F30" s="125">
        <v>0</v>
      </c>
      <c r="G30" s="126">
        <f aca="true" t="shared" si="2" ref="G30:G38">E30*F30</f>
        <v>0</v>
      </c>
      <c r="O30" s="120"/>
      <c r="CA30" s="120"/>
      <c r="CB30" s="120"/>
    </row>
    <row r="31" spans="1:80" ht="12.75">
      <c r="A31" s="121">
        <v>18</v>
      </c>
      <c r="B31" s="122" t="s">
        <v>482</v>
      </c>
      <c r="C31" s="123" t="s">
        <v>526</v>
      </c>
      <c r="D31" s="124" t="s">
        <v>163</v>
      </c>
      <c r="E31" s="125">
        <v>10</v>
      </c>
      <c r="F31" s="125">
        <v>0</v>
      </c>
      <c r="G31" s="126">
        <f t="shared" si="2"/>
        <v>0</v>
      </c>
      <c r="O31" s="120"/>
      <c r="CA31" s="120"/>
      <c r="CB31" s="120"/>
    </row>
    <row r="32" spans="1:80" ht="12.75">
      <c r="A32" s="121">
        <v>19</v>
      </c>
      <c r="B32" s="122" t="s">
        <v>483</v>
      </c>
      <c r="C32" s="123" t="s">
        <v>527</v>
      </c>
      <c r="D32" s="124" t="s">
        <v>163</v>
      </c>
      <c r="E32" s="125">
        <v>20</v>
      </c>
      <c r="F32" s="125">
        <v>0</v>
      </c>
      <c r="G32" s="126">
        <f t="shared" si="2"/>
        <v>0</v>
      </c>
      <c r="O32" s="120"/>
      <c r="CA32" s="120"/>
      <c r="CB32" s="120"/>
    </row>
    <row r="33" spans="1:80" ht="12.75">
      <c r="A33" s="121">
        <v>20</v>
      </c>
      <c r="B33" s="122" t="s">
        <v>484</v>
      </c>
      <c r="C33" s="123" t="s">
        <v>528</v>
      </c>
      <c r="D33" s="124" t="s">
        <v>163</v>
      </c>
      <c r="E33" s="125">
        <v>20</v>
      </c>
      <c r="F33" s="125">
        <v>0</v>
      </c>
      <c r="G33" s="126">
        <f t="shared" si="2"/>
        <v>0</v>
      </c>
      <c r="O33" s="120"/>
      <c r="CA33" s="120"/>
      <c r="CB33" s="120"/>
    </row>
    <row r="34" spans="1:80" ht="12.75">
      <c r="A34" s="121">
        <v>21</v>
      </c>
      <c r="B34" s="122" t="s">
        <v>485</v>
      </c>
      <c r="C34" s="123" t="s">
        <v>529</v>
      </c>
      <c r="D34" s="124" t="s">
        <v>163</v>
      </c>
      <c r="E34" s="125">
        <v>20</v>
      </c>
      <c r="F34" s="125">
        <v>0</v>
      </c>
      <c r="G34" s="126">
        <f t="shared" si="2"/>
        <v>0</v>
      </c>
      <c r="O34" s="120"/>
      <c r="CA34" s="120"/>
      <c r="CB34" s="120"/>
    </row>
    <row r="35" spans="1:80" ht="12.75">
      <c r="A35" s="121">
        <v>22</v>
      </c>
      <c r="B35" s="122" t="s">
        <v>486</v>
      </c>
      <c r="C35" s="123" t="s">
        <v>529</v>
      </c>
      <c r="D35" s="124" t="s">
        <v>163</v>
      </c>
      <c r="E35" s="125">
        <v>20</v>
      </c>
      <c r="F35" s="125">
        <v>0</v>
      </c>
      <c r="G35" s="126">
        <f t="shared" si="2"/>
        <v>0</v>
      </c>
      <c r="O35" s="120"/>
      <c r="CA35" s="120"/>
      <c r="CB35" s="120"/>
    </row>
    <row r="36" spans="1:80" ht="12.75">
      <c r="A36" s="121">
        <v>23</v>
      </c>
      <c r="B36" s="122" t="s">
        <v>487</v>
      </c>
      <c r="C36" s="123" t="s">
        <v>530</v>
      </c>
      <c r="D36" s="124" t="s">
        <v>163</v>
      </c>
      <c r="E36" s="125">
        <v>25</v>
      </c>
      <c r="F36" s="125">
        <v>0</v>
      </c>
      <c r="G36" s="126">
        <f t="shared" si="2"/>
        <v>0</v>
      </c>
      <c r="O36" s="120"/>
      <c r="CA36" s="120"/>
      <c r="CB36" s="120"/>
    </row>
    <row r="37" spans="1:80" ht="12.75">
      <c r="A37" s="121">
        <v>24</v>
      </c>
      <c r="B37" s="122" t="s">
        <v>488</v>
      </c>
      <c r="C37" s="123" t="s">
        <v>531</v>
      </c>
      <c r="D37" s="124" t="s">
        <v>163</v>
      </c>
      <c r="E37" s="125">
        <v>25</v>
      </c>
      <c r="F37" s="125">
        <v>0</v>
      </c>
      <c r="G37" s="126">
        <f t="shared" si="2"/>
        <v>0</v>
      </c>
      <c r="O37" s="120"/>
      <c r="CA37" s="120"/>
      <c r="CB37" s="120"/>
    </row>
    <row r="38" spans="1:80" ht="12.75">
      <c r="A38" s="121">
        <v>25</v>
      </c>
      <c r="B38" s="122" t="s">
        <v>489</v>
      </c>
      <c r="C38" s="123" t="s">
        <v>532</v>
      </c>
      <c r="D38" s="124" t="s">
        <v>163</v>
      </c>
      <c r="E38" s="125">
        <v>25</v>
      </c>
      <c r="F38" s="125">
        <v>0</v>
      </c>
      <c r="G38" s="126">
        <f t="shared" si="2"/>
        <v>0</v>
      </c>
      <c r="O38" s="120"/>
      <c r="CA38" s="120"/>
      <c r="CB38" s="120"/>
    </row>
    <row r="39" spans="1:80" ht="12.75">
      <c r="A39" s="121">
        <v>26</v>
      </c>
      <c r="B39" s="122" t="s">
        <v>490</v>
      </c>
      <c r="C39" s="123" t="s">
        <v>533</v>
      </c>
      <c r="D39" s="124" t="s">
        <v>163</v>
      </c>
      <c r="E39" s="125">
        <v>25</v>
      </c>
      <c r="F39" s="125">
        <v>0</v>
      </c>
      <c r="G39" s="126">
        <f aca="true" t="shared" si="3" ref="G39:G45">E39*F39</f>
        <v>0</v>
      </c>
      <c r="O39" s="120"/>
      <c r="CA39" s="120"/>
      <c r="CB39" s="120"/>
    </row>
    <row r="40" spans="1:80" ht="12.75">
      <c r="A40" s="121">
        <v>27</v>
      </c>
      <c r="B40" s="122" t="s">
        <v>491</v>
      </c>
      <c r="C40" s="123" t="s">
        <v>534</v>
      </c>
      <c r="D40" s="124" t="s">
        <v>98</v>
      </c>
      <c r="E40" s="125">
        <v>10</v>
      </c>
      <c r="F40" s="125">
        <v>0</v>
      </c>
      <c r="G40" s="126">
        <f t="shared" si="3"/>
        <v>0</v>
      </c>
      <c r="O40" s="120"/>
      <c r="CA40" s="120"/>
      <c r="CB40" s="120"/>
    </row>
    <row r="41" spans="1:80" ht="12.75">
      <c r="A41" s="121">
        <v>28</v>
      </c>
      <c r="B41" s="122" t="s">
        <v>492</v>
      </c>
      <c r="C41" s="123" t="s">
        <v>535</v>
      </c>
      <c r="D41" s="124" t="s">
        <v>98</v>
      </c>
      <c r="E41" s="125">
        <v>10</v>
      </c>
      <c r="F41" s="125">
        <v>0</v>
      </c>
      <c r="G41" s="126">
        <f t="shared" si="3"/>
        <v>0</v>
      </c>
      <c r="O41" s="120"/>
      <c r="CA41" s="120"/>
      <c r="CB41" s="120"/>
    </row>
    <row r="42" spans="1:80" ht="12.75">
      <c r="A42" s="121">
        <v>29</v>
      </c>
      <c r="B42" s="122" t="s">
        <v>493</v>
      </c>
      <c r="C42" s="123" t="s">
        <v>536</v>
      </c>
      <c r="D42" s="124" t="s">
        <v>98</v>
      </c>
      <c r="E42" s="125">
        <v>10</v>
      </c>
      <c r="F42" s="125">
        <v>0</v>
      </c>
      <c r="G42" s="126">
        <f t="shared" si="3"/>
        <v>0</v>
      </c>
      <c r="O42" s="120"/>
      <c r="CA42" s="120"/>
      <c r="CB42" s="120"/>
    </row>
    <row r="43" spans="1:80" ht="12.75">
      <c r="A43" s="121">
        <v>30</v>
      </c>
      <c r="B43" s="122" t="s">
        <v>494</v>
      </c>
      <c r="C43" s="123" t="s">
        <v>537</v>
      </c>
      <c r="D43" s="124" t="s">
        <v>98</v>
      </c>
      <c r="E43" s="125">
        <v>10</v>
      </c>
      <c r="F43" s="125">
        <v>0</v>
      </c>
      <c r="G43" s="126">
        <f t="shared" si="3"/>
        <v>0</v>
      </c>
      <c r="O43" s="120"/>
      <c r="CA43" s="120"/>
      <c r="CB43" s="120"/>
    </row>
    <row r="44" spans="1:80" ht="12.75">
      <c r="A44" s="121">
        <v>31</v>
      </c>
      <c r="B44" s="122" t="s">
        <v>495</v>
      </c>
      <c r="C44" s="123" t="s">
        <v>538</v>
      </c>
      <c r="D44" s="124" t="s">
        <v>98</v>
      </c>
      <c r="E44" s="125">
        <v>10</v>
      </c>
      <c r="F44" s="125">
        <v>0</v>
      </c>
      <c r="G44" s="126">
        <f t="shared" si="3"/>
        <v>0</v>
      </c>
      <c r="O44" s="120"/>
      <c r="CA44" s="120"/>
      <c r="CB44" s="120"/>
    </row>
    <row r="45" spans="1:80" ht="12.75">
      <c r="A45" s="121">
        <v>32</v>
      </c>
      <c r="B45" s="122" t="s">
        <v>496</v>
      </c>
      <c r="C45" s="123" t="s">
        <v>539</v>
      </c>
      <c r="D45" s="124" t="s">
        <v>98</v>
      </c>
      <c r="E45" s="125">
        <v>20</v>
      </c>
      <c r="F45" s="125">
        <v>0</v>
      </c>
      <c r="G45" s="126">
        <f t="shared" si="3"/>
        <v>0</v>
      </c>
      <c r="O45" s="120"/>
      <c r="CA45" s="120"/>
      <c r="CB45" s="120"/>
    </row>
    <row r="46" spans="1:80" ht="12.75">
      <c r="A46" s="121">
        <v>33</v>
      </c>
      <c r="B46" s="122" t="s">
        <v>497</v>
      </c>
      <c r="C46" s="123" t="s">
        <v>540</v>
      </c>
      <c r="D46" s="124" t="s">
        <v>98</v>
      </c>
      <c r="E46" s="125">
        <v>20</v>
      </c>
      <c r="F46" s="125">
        <v>0</v>
      </c>
      <c r="G46" s="126">
        <f aca="true" t="shared" si="4" ref="G46:G54">E46*F46</f>
        <v>0</v>
      </c>
      <c r="O46" s="120"/>
      <c r="CA46" s="120"/>
      <c r="CB46" s="120"/>
    </row>
    <row r="47" spans="1:80" ht="12.75">
      <c r="A47" s="121">
        <v>34</v>
      </c>
      <c r="B47" s="122" t="s">
        <v>498</v>
      </c>
      <c r="C47" s="123" t="s">
        <v>541</v>
      </c>
      <c r="D47" s="124" t="s">
        <v>163</v>
      </c>
      <c r="E47" s="125">
        <v>20</v>
      </c>
      <c r="F47" s="125">
        <v>0</v>
      </c>
      <c r="G47" s="126">
        <f t="shared" si="4"/>
        <v>0</v>
      </c>
      <c r="O47" s="120"/>
      <c r="CA47" s="120"/>
      <c r="CB47" s="120"/>
    </row>
    <row r="48" spans="1:80" ht="12.75">
      <c r="A48" s="121">
        <v>35</v>
      </c>
      <c r="B48" s="122" t="s">
        <v>499</v>
      </c>
      <c r="C48" s="123" t="s">
        <v>542</v>
      </c>
      <c r="D48" s="124" t="s">
        <v>163</v>
      </c>
      <c r="E48" s="125">
        <v>10</v>
      </c>
      <c r="F48" s="125">
        <v>0</v>
      </c>
      <c r="G48" s="126">
        <f t="shared" si="4"/>
        <v>0</v>
      </c>
      <c r="O48" s="120"/>
      <c r="CA48" s="120"/>
      <c r="CB48" s="120"/>
    </row>
    <row r="49" spans="1:80" ht="12.75">
      <c r="A49" s="121">
        <v>36</v>
      </c>
      <c r="B49" s="122" t="s">
        <v>500</v>
      </c>
      <c r="C49" s="123" t="s">
        <v>543</v>
      </c>
      <c r="D49" s="124" t="s">
        <v>163</v>
      </c>
      <c r="E49" s="125">
        <v>10</v>
      </c>
      <c r="F49" s="125">
        <v>0</v>
      </c>
      <c r="G49" s="126">
        <f t="shared" si="4"/>
        <v>0</v>
      </c>
      <c r="O49" s="120"/>
      <c r="CA49" s="120"/>
      <c r="CB49" s="120"/>
    </row>
    <row r="50" spans="1:80" ht="12.75">
      <c r="A50" s="121">
        <v>37</v>
      </c>
      <c r="B50" s="122" t="s">
        <v>501</v>
      </c>
      <c r="C50" s="123" t="s">
        <v>544</v>
      </c>
      <c r="D50" s="124" t="s">
        <v>163</v>
      </c>
      <c r="E50" s="125">
        <v>20</v>
      </c>
      <c r="F50" s="125">
        <v>0</v>
      </c>
      <c r="G50" s="126">
        <f t="shared" si="4"/>
        <v>0</v>
      </c>
      <c r="O50" s="120"/>
      <c r="CA50" s="120"/>
      <c r="CB50" s="120"/>
    </row>
    <row r="51" spans="1:80" ht="12.75">
      <c r="A51" s="121">
        <v>38</v>
      </c>
      <c r="B51" s="122" t="s">
        <v>502</v>
      </c>
      <c r="C51" s="123" t="s">
        <v>545</v>
      </c>
      <c r="D51" s="124" t="s">
        <v>98</v>
      </c>
      <c r="E51" s="125">
        <v>5</v>
      </c>
      <c r="F51" s="125">
        <v>0</v>
      </c>
      <c r="G51" s="126">
        <f t="shared" si="4"/>
        <v>0</v>
      </c>
      <c r="O51" s="120"/>
      <c r="CA51" s="120"/>
      <c r="CB51" s="120"/>
    </row>
    <row r="52" spans="1:80" ht="12.75">
      <c r="A52" s="121">
        <v>39</v>
      </c>
      <c r="B52" s="122" t="s">
        <v>503</v>
      </c>
      <c r="C52" s="123" t="s">
        <v>546</v>
      </c>
      <c r="D52" s="124" t="s">
        <v>98</v>
      </c>
      <c r="E52" s="125">
        <v>10</v>
      </c>
      <c r="F52" s="125">
        <v>0</v>
      </c>
      <c r="G52" s="126">
        <f t="shared" si="4"/>
        <v>0</v>
      </c>
      <c r="O52" s="120"/>
      <c r="CA52" s="120"/>
      <c r="CB52" s="120"/>
    </row>
    <row r="53" spans="1:80" ht="12.75">
      <c r="A53" s="121">
        <v>40</v>
      </c>
      <c r="B53" s="122" t="s">
        <v>504</v>
      </c>
      <c r="C53" s="123" t="s">
        <v>547</v>
      </c>
      <c r="D53" s="124" t="s">
        <v>98</v>
      </c>
      <c r="E53" s="125">
        <v>5</v>
      </c>
      <c r="F53" s="125">
        <v>0</v>
      </c>
      <c r="G53" s="126">
        <f t="shared" si="4"/>
        <v>0</v>
      </c>
      <c r="O53" s="120"/>
      <c r="CA53" s="120"/>
      <c r="CB53" s="120"/>
    </row>
    <row r="54" spans="1:80" ht="12.75">
      <c r="A54" s="121">
        <v>41</v>
      </c>
      <c r="B54" s="122" t="s">
        <v>505</v>
      </c>
      <c r="C54" s="123" t="s">
        <v>548</v>
      </c>
      <c r="D54" s="124" t="s">
        <v>98</v>
      </c>
      <c r="E54" s="125">
        <v>10</v>
      </c>
      <c r="F54" s="125">
        <v>0</v>
      </c>
      <c r="G54" s="126">
        <f t="shared" si="4"/>
        <v>0</v>
      </c>
      <c r="O54" s="120"/>
      <c r="CA54" s="120"/>
      <c r="CB54" s="120"/>
    </row>
    <row r="55" spans="1:80" ht="12.75">
      <c r="A55" s="121">
        <v>42</v>
      </c>
      <c r="B55" s="122" t="s">
        <v>506</v>
      </c>
      <c r="C55" s="123" t="s">
        <v>549</v>
      </c>
      <c r="D55" s="124" t="s">
        <v>98</v>
      </c>
      <c r="E55" s="125">
        <v>5</v>
      </c>
      <c r="F55" s="125">
        <v>0</v>
      </c>
      <c r="G55" s="126">
        <f aca="true" t="shared" si="5" ref="G55:G61">E55*F55</f>
        <v>0</v>
      </c>
      <c r="O55" s="120"/>
      <c r="CA55" s="120"/>
      <c r="CB55" s="120"/>
    </row>
    <row r="56" spans="1:80" ht="12.75">
      <c r="A56" s="121">
        <v>43</v>
      </c>
      <c r="B56" s="122" t="s">
        <v>507</v>
      </c>
      <c r="C56" s="123" t="s">
        <v>550</v>
      </c>
      <c r="D56" s="124" t="s">
        <v>98</v>
      </c>
      <c r="E56" s="125">
        <v>10</v>
      </c>
      <c r="F56" s="125">
        <v>0</v>
      </c>
      <c r="G56" s="126">
        <f t="shared" si="5"/>
        <v>0</v>
      </c>
      <c r="O56" s="120"/>
      <c r="CA56" s="120"/>
      <c r="CB56" s="120"/>
    </row>
    <row r="57" spans="1:80" ht="12.75">
      <c r="A57" s="121">
        <v>44</v>
      </c>
      <c r="B57" s="122" t="s">
        <v>508</v>
      </c>
      <c r="C57" s="123" t="s">
        <v>551</v>
      </c>
      <c r="D57" s="124" t="s">
        <v>98</v>
      </c>
      <c r="E57" s="125">
        <v>50</v>
      </c>
      <c r="F57" s="125">
        <v>0</v>
      </c>
      <c r="G57" s="126">
        <f t="shared" si="5"/>
        <v>0</v>
      </c>
      <c r="O57" s="120"/>
      <c r="CA57" s="120"/>
      <c r="CB57" s="120"/>
    </row>
    <row r="58" spans="1:80" ht="12.75">
      <c r="A58" s="121">
        <v>45</v>
      </c>
      <c r="B58" s="122" t="s">
        <v>509</v>
      </c>
      <c r="C58" s="123" t="s">
        <v>552</v>
      </c>
      <c r="D58" s="124" t="s">
        <v>98</v>
      </c>
      <c r="E58" s="125">
        <v>17</v>
      </c>
      <c r="F58" s="125">
        <v>0</v>
      </c>
      <c r="G58" s="126">
        <f t="shared" si="5"/>
        <v>0</v>
      </c>
      <c r="O58" s="120"/>
      <c r="CA58" s="120"/>
      <c r="CB58" s="120"/>
    </row>
    <row r="59" spans="1:80" ht="12.75">
      <c r="A59" s="121">
        <v>46</v>
      </c>
      <c r="B59" s="122" t="s">
        <v>510</v>
      </c>
      <c r="C59" s="123" t="s">
        <v>553</v>
      </c>
      <c r="D59" s="124" t="s">
        <v>98</v>
      </c>
      <c r="E59" s="125">
        <v>20</v>
      </c>
      <c r="F59" s="125">
        <v>0</v>
      </c>
      <c r="G59" s="126">
        <f t="shared" si="5"/>
        <v>0</v>
      </c>
      <c r="O59" s="120"/>
      <c r="CA59" s="120"/>
      <c r="CB59" s="120"/>
    </row>
    <row r="60" spans="1:80" ht="12.75">
      <c r="A60" s="121">
        <v>47</v>
      </c>
      <c r="B60" s="122" t="s">
        <v>511</v>
      </c>
      <c r="C60" s="123" t="s">
        <v>554</v>
      </c>
      <c r="D60" s="124" t="s">
        <v>98</v>
      </c>
      <c r="E60" s="125">
        <v>20</v>
      </c>
      <c r="F60" s="125">
        <v>0</v>
      </c>
      <c r="G60" s="126">
        <f t="shared" si="5"/>
        <v>0</v>
      </c>
      <c r="O60" s="120"/>
      <c r="CA60" s="120"/>
      <c r="CB60" s="120"/>
    </row>
    <row r="61" spans="1:80" ht="12.75">
      <c r="A61" s="121">
        <v>48</v>
      </c>
      <c r="B61" s="122" t="s">
        <v>512</v>
      </c>
      <c r="C61" s="123" t="s">
        <v>555</v>
      </c>
      <c r="D61" s="124" t="s">
        <v>98</v>
      </c>
      <c r="E61" s="125">
        <v>20</v>
      </c>
      <c r="F61" s="125">
        <v>0</v>
      </c>
      <c r="G61" s="126">
        <f t="shared" si="5"/>
        <v>0</v>
      </c>
      <c r="O61" s="120"/>
      <c r="CA61" s="120"/>
      <c r="CB61" s="120"/>
    </row>
    <row r="62" spans="1:80" ht="12.75">
      <c r="A62" s="121">
        <v>49</v>
      </c>
      <c r="B62" s="122" t="s">
        <v>513</v>
      </c>
      <c r="C62" s="123" t="s">
        <v>556</v>
      </c>
      <c r="D62" s="124" t="s">
        <v>98</v>
      </c>
      <c r="E62" s="125">
        <v>10</v>
      </c>
      <c r="F62" s="125">
        <v>0</v>
      </c>
      <c r="G62" s="126">
        <f aca="true" t="shared" si="6" ref="G62:G68">E62*F62</f>
        <v>0</v>
      </c>
      <c r="O62" s="120"/>
      <c r="CA62" s="120"/>
      <c r="CB62" s="120"/>
    </row>
    <row r="63" spans="1:80" ht="12.75">
      <c r="A63" s="121">
        <v>50</v>
      </c>
      <c r="B63" s="122" t="s">
        <v>514</v>
      </c>
      <c r="C63" s="123" t="s">
        <v>557</v>
      </c>
      <c r="D63" s="124" t="s">
        <v>98</v>
      </c>
      <c r="E63" s="125">
        <v>10</v>
      </c>
      <c r="F63" s="125">
        <v>0</v>
      </c>
      <c r="G63" s="126">
        <f t="shared" si="6"/>
        <v>0</v>
      </c>
      <c r="O63" s="120"/>
      <c r="CA63" s="120"/>
      <c r="CB63" s="120"/>
    </row>
    <row r="64" spans="1:80" ht="12.75">
      <c r="A64" s="121">
        <v>51</v>
      </c>
      <c r="B64" s="122" t="s">
        <v>515</v>
      </c>
      <c r="C64" s="123" t="s">
        <v>558</v>
      </c>
      <c r="D64" s="124" t="s">
        <v>98</v>
      </c>
      <c r="E64" s="125">
        <v>10</v>
      </c>
      <c r="F64" s="125">
        <v>0</v>
      </c>
      <c r="G64" s="126">
        <f t="shared" si="6"/>
        <v>0</v>
      </c>
      <c r="O64" s="120"/>
      <c r="CA64" s="120"/>
      <c r="CB64" s="120"/>
    </row>
    <row r="65" spans="1:80" ht="12.75">
      <c r="A65" s="121">
        <v>52</v>
      </c>
      <c r="B65" s="122" t="s">
        <v>516</v>
      </c>
      <c r="C65" s="123" t="s">
        <v>559</v>
      </c>
      <c r="D65" s="124" t="s">
        <v>98</v>
      </c>
      <c r="E65" s="125">
        <v>1</v>
      </c>
      <c r="F65" s="125">
        <v>0</v>
      </c>
      <c r="G65" s="126">
        <f t="shared" si="6"/>
        <v>0</v>
      </c>
      <c r="O65" s="120"/>
      <c r="CA65" s="120"/>
      <c r="CB65" s="120"/>
    </row>
    <row r="66" spans="1:80" ht="12.75">
      <c r="A66" s="121">
        <v>53</v>
      </c>
      <c r="B66" s="122" t="s">
        <v>517</v>
      </c>
      <c r="C66" s="123" t="s">
        <v>560</v>
      </c>
      <c r="D66" s="124" t="s">
        <v>98</v>
      </c>
      <c r="E66" s="125">
        <v>10</v>
      </c>
      <c r="F66" s="125">
        <v>0</v>
      </c>
      <c r="G66" s="126">
        <f t="shared" si="6"/>
        <v>0</v>
      </c>
      <c r="O66" s="120"/>
      <c r="CA66" s="120"/>
      <c r="CB66" s="120"/>
    </row>
    <row r="67" spans="1:80" ht="12.75">
      <c r="A67" s="121">
        <v>54</v>
      </c>
      <c r="B67" s="122" t="s">
        <v>518</v>
      </c>
      <c r="C67" s="123" t="s">
        <v>561</v>
      </c>
      <c r="D67" s="124" t="s">
        <v>98</v>
      </c>
      <c r="E67" s="125">
        <v>20</v>
      </c>
      <c r="F67" s="125">
        <v>0</v>
      </c>
      <c r="G67" s="126">
        <f t="shared" si="6"/>
        <v>0</v>
      </c>
      <c r="O67" s="120"/>
      <c r="CA67" s="120"/>
      <c r="CB67" s="120"/>
    </row>
    <row r="68" spans="1:80" ht="12.75">
      <c r="A68" s="121">
        <v>55</v>
      </c>
      <c r="B68" s="122" t="s">
        <v>519</v>
      </c>
      <c r="C68" s="123" t="s">
        <v>562</v>
      </c>
      <c r="D68" s="124" t="s">
        <v>98</v>
      </c>
      <c r="E68" s="125">
        <v>10</v>
      </c>
      <c r="F68" s="125">
        <v>0</v>
      </c>
      <c r="G68" s="126">
        <f t="shared" si="6"/>
        <v>0</v>
      </c>
      <c r="O68" s="120"/>
      <c r="CA68" s="120"/>
      <c r="CB68" s="120"/>
    </row>
    <row r="69" spans="1:57" ht="12.75">
      <c r="A69" s="134"/>
      <c r="B69" s="135" t="s">
        <v>115</v>
      </c>
      <c r="C69" s="136" t="s">
        <v>480</v>
      </c>
      <c r="D69" s="137"/>
      <c r="E69" s="138"/>
      <c r="F69" s="139"/>
      <c r="G69" s="140">
        <f>SUM(G30:G68)</f>
        <v>0</v>
      </c>
      <c r="O69" s="120">
        <v>4</v>
      </c>
      <c r="BA69" s="133" t="e">
        <f>SUM(#REF!)</f>
        <v>#REF!</v>
      </c>
      <c r="BB69" s="133" t="e">
        <f>SUM(#REF!)</f>
        <v>#REF!</v>
      </c>
      <c r="BC69" s="133" t="e">
        <f>SUM(#REF!)</f>
        <v>#REF!</v>
      </c>
      <c r="BD69" s="133" t="e">
        <f>SUM(#REF!)</f>
        <v>#REF!</v>
      </c>
      <c r="BE69" s="133" t="e">
        <f>SUM(#REF!)</f>
        <v>#REF!</v>
      </c>
    </row>
    <row r="70" spans="1:80" ht="12.75">
      <c r="A70" s="121"/>
      <c r="B70" s="122"/>
      <c r="C70" s="123"/>
      <c r="D70" s="124"/>
      <c r="E70" s="125"/>
      <c r="F70" s="125"/>
      <c r="G70" s="126"/>
      <c r="O70" s="120"/>
      <c r="CA70" s="120"/>
      <c r="CB70" s="120"/>
    </row>
    <row r="71" spans="1:104" ht="12.75">
      <c r="A71" s="121"/>
      <c r="B71" s="122"/>
      <c r="C71" s="170" t="s">
        <v>563</v>
      </c>
      <c r="D71" s="157"/>
      <c r="E71" s="158"/>
      <c r="F71" s="158"/>
      <c r="G71" s="159"/>
      <c r="O71" s="120">
        <v>2</v>
      </c>
      <c r="AA71" s="88">
        <v>12</v>
      </c>
      <c r="AB71" s="88">
        <v>0</v>
      </c>
      <c r="AC71" s="88">
        <v>1</v>
      </c>
      <c r="AZ71" s="88">
        <v>4</v>
      </c>
      <c r="BA71" s="88">
        <f>IF(AZ71=1,G71,0)</f>
        <v>0</v>
      </c>
      <c r="BB71" s="88">
        <f>IF(AZ71=2,G71,0)</f>
        <v>0</v>
      </c>
      <c r="BC71" s="88">
        <f>IF(AZ71=3,G71,0)</f>
        <v>0</v>
      </c>
      <c r="BD71" s="88">
        <f>IF(AZ71=4,G71,0)</f>
        <v>0</v>
      </c>
      <c r="BE71" s="88">
        <f>IF(AZ71=5,G71,0)</f>
        <v>0</v>
      </c>
      <c r="CA71" s="120">
        <v>12</v>
      </c>
      <c r="CB71" s="120">
        <v>0</v>
      </c>
      <c r="CZ71" s="88">
        <v>0</v>
      </c>
    </row>
    <row r="72" spans="1:80" ht="12.75">
      <c r="A72" s="121">
        <v>56</v>
      </c>
      <c r="B72" s="122" t="s">
        <v>520</v>
      </c>
      <c r="C72" s="123" t="s">
        <v>450</v>
      </c>
      <c r="D72" s="124" t="s">
        <v>451</v>
      </c>
      <c r="E72" s="125">
        <v>1</v>
      </c>
      <c r="F72" s="125">
        <v>0</v>
      </c>
      <c r="G72" s="126">
        <f>E72*F72</f>
        <v>0</v>
      </c>
      <c r="O72" s="120"/>
      <c r="CA72" s="120"/>
      <c r="CB72" s="120"/>
    </row>
    <row r="73" spans="1:80" ht="12.75">
      <c r="A73" s="121">
        <v>57</v>
      </c>
      <c r="B73" s="122" t="s">
        <v>521</v>
      </c>
      <c r="C73" s="123" t="s">
        <v>564</v>
      </c>
      <c r="D73" s="124" t="s">
        <v>98</v>
      </c>
      <c r="E73" s="125">
        <v>60</v>
      </c>
      <c r="F73" s="125">
        <v>0</v>
      </c>
      <c r="G73" s="126">
        <f>E73*F73</f>
        <v>0</v>
      </c>
      <c r="O73" s="120"/>
      <c r="CA73" s="120"/>
      <c r="CB73" s="120"/>
    </row>
    <row r="74" spans="1:57" ht="12.75">
      <c r="A74" s="134"/>
      <c r="B74" s="135" t="s">
        <v>115</v>
      </c>
      <c r="C74" s="136" t="s">
        <v>563</v>
      </c>
      <c r="D74" s="137"/>
      <c r="E74" s="138"/>
      <c r="F74" s="139"/>
      <c r="G74" s="140">
        <f>SUM(G72:G73)</f>
        <v>0</v>
      </c>
      <c r="O74" s="120">
        <v>4</v>
      </c>
      <c r="BA74" s="133" t="e">
        <f>SUM(#REF!)</f>
        <v>#REF!</v>
      </c>
      <c r="BB74" s="133" t="e">
        <f>SUM(#REF!)</f>
        <v>#REF!</v>
      </c>
      <c r="BC74" s="133" t="e">
        <f>SUM(#REF!)</f>
        <v>#REF!</v>
      </c>
      <c r="BD74" s="133" t="e">
        <f>SUM(#REF!)</f>
        <v>#REF!</v>
      </c>
      <c r="BE74" s="133" t="e">
        <f>SUM(#REF!)</f>
        <v>#REF!</v>
      </c>
    </row>
    <row r="75" spans="1:80" ht="12.75">
      <c r="A75" s="121"/>
      <c r="B75" s="122"/>
      <c r="C75" s="172"/>
      <c r="D75" s="165"/>
      <c r="E75" s="166"/>
      <c r="F75" s="167"/>
      <c r="G75" s="159"/>
      <c r="O75" s="120"/>
      <c r="CA75" s="120"/>
      <c r="CB75" s="120"/>
    </row>
    <row r="76" spans="1:104" ht="12.75">
      <c r="A76" s="121"/>
      <c r="B76" s="122"/>
      <c r="C76" s="170" t="s">
        <v>565</v>
      </c>
      <c r="D76" s="157"/>
      <c r="E76" s="158"/>
      <c r="F76" s="158"/>
      <c r="G76" s="159"/>
      <c r="O76" s="120">
        <v>2</v>
      </c>
      <c r="AA76" s="88">
        <v>12</v>
      </c>
      <c r="AB76" s="88">
        <v>0</v>
      </c>
      <c r="AC76" s="88">
        <v>1</v>
      </c>
      <c r="AZ76" s="88">
        <v>4</v>
      </c>
      <c r="BA76" s="88">
        <f>IF(AZ76=1,G76,0)</f>
        <v>0</v>
      </c>
      <c r="BB76" s="88">
        <f>IF(AZ76=2,G76,0)</f>
        <v>0</v>
      </c>
      <c r="BC76" s="88">
        <f>IF(AZ76=3,G76,0)</f>
        <v>0</v>
      </c>
      <c r="BD76" s="88">
        <f>IF(AZ76=4,G76,0)</f>
        <v>0</v>
      </c>
      <c r="BE76" s="88">
        <f>IF(AZ76=5,G76,0)</f>
        <v>0</v>
      </c>
      <c r="CA76" s="120">
        <v>12</v>
      </c>
      <c r="CB76" s="120">
        <v>0</v>
      </c>
      <c r="CZ76" s="88">
        <v>0</v>
      </c>
    </row>
    <row r="77" spans="1:80" ht="12.75">
      <c r="A77" s="121">
        <v>58</v>
      </c>
      <c r="B77" s="122" t="s">
        <v>522</v>
      </c>
      <c r="C77" s="123" t="s">
        <v>566</v>
      </c>
      <c r="D77" s="124" t="s">
        <v>451</v>
      </c>
      <c r="E77" s="125">
        <v>1</v>
      </c>
      <c r="F77" s="125">
        <v>0</v>
      </c>
      <c r="G77" s="126">
        <f aca="true" t="shared" si="7" ref="G77:G131">E77*F77</f>
        <v>0</v>
      </c>
      <c r="O77" s="120"/>
      <c r="CA77" s="120"/>
      <c r="CB77" s="120"/>
    </row>
    <row r="78" spans="1:57" ht="12.75">
      <c r="A78" s="134"/>
      <c r="B78" s="135" t="s">
        <v>115</v>
      </c>
      <c r="C78" s="136" t="s">
        <v>565</v>
      </c>
      <c r="D78" s="137"/>
      <c r="E78" s="138"/>
      <c r="F78" s="139"/>
      <c r="G78" s="140">
        <f>SUM(G76:G77)</f>
        <v>0</v>
      </c>
      <c r="O78" s="120">
        <v>4</v>
      </c>
      <c r="BA78" s="133" t="e">
        <f>SUM(#REF!)</f>
        <v>#REF!</v>
      </c>
      <c r="BB78" s="133" t="e">
        <f>SUM(#REF!)</f>
        <v>#REF!</v>
      </c>
      <c r="BC78" s="133" t="e">
        <f>SUM(#REF!)</f>
        <v>#REF!</v>
      </c>
      <c r="BD78" s="133" t="e">
        <f>SUM(#REF!)</f>
        <v>#REF!</v>
      </c>
      <c r="BE78" s="133" t="e">
        <f>SUM(#REF!)</f>
        <v>#REF!</v>
      </c>
    </row>
    <row r="79" spans="1:80" ht="12.75">
      <c r="A79" s="121"/>
      <c r="B79" s="122"/>
      <c r="C79" s="172"/>
      <c r="D79" s="165"/>
      <c r="E79" s="166"/>
      <c r="F79" s="167"/>
      <c r="G79" s="159"/>
      <c r="O79" s="120"/>
      <c r="CA79" s="120"/>
      <c r="CB79" s="120"/>
    </row>
    <row r="80" spans="1:104" ht="12.75">
      <c r="A80" s="121"/>
      <c r="B80" s="122"/>
      <c r="C80" s="170" t="s">
        <v>567</v>
      </c>
      <c r="D80" s="157"/>
      <c r="E80" s="158"/>
      <c r="F80" s="158"/>
      <c r="G80" s="126"/>
      <c r="O80" s="120">
        <v>2</v>
      </c>
      <c r="AA80" s="88">
        <v>12</v>
      </c>
      <c r="AB80" s="88">
        <v>0</v>
      </c>
      <c r="AC80" s="88">
        <v>1</v>
      </c>
      <c r="AZ80" s="88">
        <v>4</v>
      </c>
      <c r="BA80" s="88">
        <f>IF(AZ80=1,G80,0)</f>
        <v>0</v>
      </c>
      <c r="BB80" s="88">
        <f>IF(AZ80=2,G80,0)</f>
        <v>0</v>
      </c>
      <c r="BC80" s="88">
        <f>IF(AZ80=3,G80,0)</f>
        <v>0</v>
      </c>
      <c r="BD80" s="88">
        <f>IF(AZ80=4,G80,0)</f>
        <v>0</v>
      </c>
      <c r="BE80" s="88">
        <f>IF(AZ80=5,G80,0)</f>
        <v>0</v>
      </c>
      <c r="CA80" s="120">
        <v>12</v>
      </c>
      <c r="CB80" s="120">
        <v>0</v>
      </c>
      <c r="CZ80" s="88">
        <v>0</v>
      </c>
    </row>
    <row r="81" spans="1:80" ht="12.75">
      <c r="A81" s="121">
        <v>59</v>
      </c>
      <c r="B81" s="122" t="s">
        <v>523</v>
      </c>
      <c r="C81" s="171" t="s">
        <v>568</v>
      </c>
      <c r="D81" s="124" t="s">
        <v>163</v>
      </c>
      <c r="E81" s="125">
        <v>50</v>
      </c>
      <c r="F81" s="125">
        <v>0</v>
      </c>
      <c r="G81" s="126">
        <f t="shared" si="7"/>
        <v>0</v>
      </c>
      <c r="O81" s="120"/>
      <c r="CA81" s="120"/>
      <c r="CB81" s="120"/>
    </row>
    <row r="82" spans="1:80" ht="12.75">
      <c r="A82" s="121">
        <v>60</v>
      </c>
      <c r="B82" s="122" t="s">
        <v>524</v>
      </c>
      <c r="C82" s="171" t="s">
        <v>569</v>
      </c>
      <c r="D82" s="124" t="s">
        <v>163</v>
      </c>
      <c r="E82" s="125">
        <v>45</v>
      </c>
      <c r="F82" s="125">
        <v>0</v>
      </c>
      <c r="G82" s="126">
        <f t="shared" si="7"/>
        <v>0</v>
      </c>
      <c r="O82" s="120"/>
      <c r="CA82" s="120"/>
      <c r="CB82" s="120"/>
    </row>
    <row r="83" spans="1:80" ht="12.75">
      <c r="A83" s="121">
        <v>61</v>
      </c>
      <c r="B83" s="122" t="s">
        <v>617</v>
      </c>
      <c r="C83" s="171" t="s">
        <v>570</v>
      </c>
      <c r="D83" s="124" t="s">
        <v>163</v>
      </c>
      <c r="E83" s="125">
        <v>40</v>
      </c>
      <c r="F83" s="125">
        <v>0</v>
      </c>
      <c r="G83" s="126">
        <f t="shared" si="7"/>
        <v>0</v>
      </c>
      <c r="O83" s="120"/>
      <c r="CA83" s="120"/>
      <c r="CB83" s="120"/>
    </row>
    <row r="84" spans="1:80" ht="12.75">
      <c r="A84" s="121">
        <v>62</v>
      </c>
      <c r="B84" s="122" t="s">
        <v>618</v>
      </c>
      <c r="C84" s="171" t="s">
        <v>571</v>
      </c>
      <c r="D84" s="124" t="s">
        <v>163</v>
      </c>
      <c r="E84" s="125">
        <v>35</v>
      </c>
      <c r="F84" s="125">
        <v>0</v>
      </c>
      <c r="G84" s="126">
        <f t="shared" si="7"/>
        <v>0</v>
      </c>
      <c r="O84" s="120"/>
      <c r="CA84" s="120"/>
      <c r="CB84" s="120"/>
    </row>
    <row r="85" spans="1:80" ht="12.75">
      <c r="A85" s="121">
        <v>63</v>
      </c>
      <c r="B85" s="122" t="s">
        <v>619</v>
      </c>
      <c r="C85" s="171" t="s">
        <v>572</v>
      </c>
      <c r="D85" s="124" t="s">
        <v>163</v>
      </c>
      <c r="E85" s="125">
        <v>10</v>
      </c>
      <c r="F85" s="125">
        <v>0</v>
      </c>
      <c r="G85" s="126">
        <f t="shared" si="7"/>
        <v>0</v>
      </c>
      <c r="O85" s="120"/>
      <c r="CA85" s="120"/>
      <c r="CB85" s="120"/>
    </row>
    <row r="86" spans="1:80" ht="12.75">
      <c r="A86" s="121">
        <v>64</v>
      </c>
      <c r="B86" s="122" t="s">
        <v>620</v>
      </c>
      <c r="C86" s="171" t="s">
        <v>573</v>
      </c>
      <c r="D86" s="124" t="s">
        <v>163</v>
      </c>
      <c r="E86" s="125">
        <v>15</v>
      </c>
      <c r="F86" s="125">
        <v>0</v>
      </c>
      <c r="G86" s="126">
        <f t="shared" si="7"/>
        <v>0</v>
      </c>
      <c r="O86" s="120"/>
      <c r="CA86" s="120"/>
      <c r="CB86" s="120"/>
    </row>
    <row r="87" spans="1:80" ht="12.75">
      <c r="A87" s="121">
        <v>65</v>
      </c>
      <c r="B87" s="122" t="s">
        <v>621</v>
      </c>
      <c r="C87" s="171" t="s">
        <v>574</v>
      </c>
      <c r="D87" s="124" t="s">
        <v>163</v>
      </c>
      <c r="E87" s="125">
        <v>10</v>
      </c>
      <c r="F87" s="125">
        <v>0</v>
      </c>
      <c r="G87" s="126">
        <f t="shared" si="7"/>
        <v>0</v>
      </c>
      <c r="O87" s="120"/>
      <c r="CA87" s="120"/>
      <c r="CB87" s="120"/>
    </row>
    <row r="88" spans="1:80" ht="12.75">
      <c r="A88" s="121">
        <v>66</v>
      </c>
      <c r="B88" s="122" t="s">
        <v>622</v>
      </c>
      <c r="C88" s="171" t="s">
        <v>575</v>
      </c>
      <c r="D88" s="124" t="s">
        <v>163</v>
      </c>
      <c r="E88" s="125">
        <v>10</v>
      </c>
      <c r="F88" s="125">
        <v>0</v>
      </c>
      <c r="G88" s="126">
        <f t="shared" si="7"/>
        <v>0</v>
      </c>
      <c r="O88" s="120"/>
      <c r="CA88" s="120"/>
      <c r="CB88" s="120"/>
    </row>
    <row r="89" spans="1:80" ht="12.75">
      <c r="A89" s="121">
        <v>67</v>
      </c>
      <c r="B89" s="122" t="s">
        <v>623</v>
      </c>
      <c r="C89" s="171" t="s">
        <v>576</v>
      </c>
      <c r="D89" s="124" t="s">
        <v>98</v>
      </c>
      <c r="E89" s="125">
        <v>40</v>
      </c>
      <c r="F89" s="125">
        <v>0</v>
      </c>
      <c r="G89" s="126">
        <f t="shared" si="7"/>
        <v>0</v>
      </c>
      <c r="O89" s="120"/>
      <c r="CA89" s="120"/>
      <c r="CB89" s="120"/>
    </row>
    <row r="90" spans="1:80" ht="12.75">
      <c r="A90" s="121">
        <v>68</v>
      </c>
      <c r="B90" s="122" t="s">
        <v>624</v>
      </c>
      <c r="C90" s="171" t="s">
        <v>577</v>
      </c>
      <c r="D90" s="124" t="s">
        <v>98</v>
      </c>
      <c r="E90" s="125">
        <v>20</v>
      </c>
      <c r="F90" s="125">
        <v>0</v>
      </c>
      <c r="G90" s="126">
        <f t="shared" si="7"/>
        <v>0</v>
      </c>
      <c r="O90" s="120"/>
      <c r="CA90" s="120"/>
      <c r="CB90" s="120"/>
    </row>
    <row r="91" spans="1:80" ht="12.75">
      <c r="A91" s="121">
        <v>69</v>
      </c>
      <c r="B91" s="122" t="s">
        <v>625</v>
      </c>
      <c r="C91" s="171" t="s">
        <v>578</v>
      </c>
      <c r="D91" s="124" t="s">
        <v>98</v>
      </c>
      <c r="E91" s="125">
        <v>15</v>
      </c>
      <c r="F91" s="125">
        <v>0</v>
      </c>
      <c r="G91" s="126">
        <f t="shared" si="7"/>
        <v>0</v>
      </c>
      <c r="O91" s="120"/>
      <c r="CA91" s="120"/>
      <c r="CB91" s="120"/>
    </row>
    <row r="92" spans="1:80" ht="12.75">
      <c r="A92" s="121">
        <v>70</v>
      </c>
      <c r="B92" s="122" t="s">
        <v>626</v>
      </c>
      <c r="C92" s="171" t="s">
        <v>579</v>
      </c>
      <c r="D92" s="124" t="s">
        <v>98</v>
      </c>
      <c r="E92" s="125">
        <v>100</v>
      </c>
      <c r="F92" s="125">
        <v>0</v>
      </c>
      <c r="G92" s="126">
        <f t="shared" si="7"/>
        <v>0</v>
      </c>
      <c r="O92" s="120"/>
      <c r="CA92" s="120"/>
      <c r="CB92" s="120"/>
    </row>
    <row r="93" spans="1:80" ht="12.75">
      <c r="A93" s="121">
        <v>71</v>
      </c>
      <c r="B93" s="122" t="s">
        <v>627</v>
      </c>
      <c r="C93" s="171" t="s">
        <v>580</v>
      </c>
      <c r="D93" s="124" t="s">
        <v>98</v>
      </c>
      <c r="E93" s="125">
        <v>20</v>
      </c>
      <c r="F93" s="125">
        <v>0</v>
      </c>
      <c r="G93" s="126">
        <f t="shared" si="7"/>
        <v>0</v>
      </c>
      <c r="O93" s="120"/>
      <c r="CA93" s="120"/>
      <c r="CB93" s="120"/>
    </row>
    <row r="94" spans="1:80" ht="12.75">
      <c r="A94" s="121">
        <v>72</v>
      </c>
      <c r="B94" s="122" t="s">
        <v>628</v>
      </c>
      <c r="C94" s="171" t="s">
        <v>581</v>
      </c>
      <c r="D94" s="124" t="s">
        <v>98</v>
      </c>
      <c r="E94" s="125">
        <v>50</v>
      </c>
      <c r="F94" s="125">
        <v>0</v>
      </c>
      <c r="G94" s="126">
        <f t="shared" si="7"/>
        <v>0</v>
      </c>
      <c r="O94" s="120"/>
      <c r="CA94" s="120"/>
      <c r="CB94" s="120"/>
    </row>
    <row r="95" spans="1:80" ht="12.75">
      <c r="A95" s="121">
        <v>73</v>
      </c>
      <c r="B95" s="122" t="s">
        <v>629</v>
      </c>
      <c r="C95" s="171" t="s">
        <v>582</v>
      </c>
      <c r="D95" s="124" t="s">
        <v>98</v>
      </c>
      <c r="E95" s="125">
        <v>5</v>
      </c>
      <c r="F95" s="125">
        <v>0</v>
      </c>
      <c r="G95" s="126">
        <f t="shared" si="7"/>
        <v>0</v>
      </c>
      <c r="O95" s="120"/>
      <c r="CA95" s="120"/>
      <c r="CB95" s="120"/>
    </row>
    <row r="96" spans="1:80" ht="12.75">
      <c r="A96" s="121">
        <v>74</v>
      </c>
      <c r="B96" s="122" t="s">
        <v>630</v>
      </c>
      <c r="C96" s="171" t="s">
        <v>583</v>
      </c>
      <c r="D96" s="124" t="s">
        <v>98</v>
      </c>
      <c r="E96" s="125">
        <v>5</v>
      </c>
      <c r="F96" s="125">
        <v>0</v>
      </c>
      <c r="G96" s="126">
        <f t="shared" si="7"/>
        <v>0</v>
      </c>
      <c r="O96" s="120"/>
      <c r="CA96" s="120"/>
      <c r="CB96" s="120"/>
    </row>
    <row r="97" spans="1:80" ht="12.75">
      <c r="A97" s="121">
        <v>75</v>
      </c>
      <c r="B97" s="122" t="s">
        <v>631</v>
      </c>
      <c r="C97" s="171" t="s">
        <v>584</v>
      </c>
      <c r="D97" s="124" t="s">
        <v>98</v>
      </c>
      <c r="E97" s="125">
        <v>3</v>
      </c>
      <c r="F97" s="125">
        <v>0</v>
      </c>
      <c r="G97" s="126">
        <f t="shared" si="7"/>
        <v>0</v>
      </c>
      <c r="O97" s="120"/>
      <c r="CA97" s="120"/>
      <c r="CB97" s="120"/>
    </row>
    <row r="98" spans="1:80" ht="12.75">
      <c r="A98" s="121">
        <v>76</v>
      </c>
      <c r="B98" s="122" t="s">
        <v>632</v>
      </c>
      <c r="C98" s="171" t="s">
        <v>585</v>
      </c>
      <c r="D98" s="124" t="s">
        <v>98</v>
      </c>
      <c r="E98" s="125">
        <v>6</v>
      </c>
      <c r="F98" s="125">
        <v>0</v>
      </c>
      <c r="G98" s="126">
        <f t="shared" si="7"/>
        <v>0</v>
      </c>
      <c r="O98" s="120"/>
      <c r="CA98" s="120"/>
      <c r="CB98" s="120"/>
    </row>
    <row r="99" spans="1:80" ht="12.75">
      <c r="A99" s="121">
        <v>77</v>
      </c>
      <c r="B99" s="122" t="s">
        <v>633</v>
      </c>
      <c r="C99" s="171" t="s">
        <v>596</v>
      </c>
      <c r="D99" s="124" t="s">
        <v>98</v>
      </c>
      <c r="E99" s="125">
        <v>1</v>
      </c>
      <c r="F99" s="125">
        <v>0</v>
      </c>
      <c r="G99" s="126">
        <f t="shared" si="7"/>
        <v>0</v>
      </c>
      <c r="O99" s="120"/>
      <c r="CA99" s="120"/>
      <c r="CB99" s="120"/>
    </row>
    <row r="100" spans="1:80" ht="22.5">
      <c r="A100" s="121">
        <v>78</v>
      </c>
      <c r="B100" s="122" t="s">
        <v>634</v>
      </c>
      <c r="C100" s="171" t="s">
        <v>586</v>
      </c>
      <c r="D100" s="124" t="s">
        <v>98</v>
      </c>
      <c r="E100" s="125">
        <v>1</v>
      </c>
      <c r="F100" s="125">
        <v>0</v>
      </c>
      <c r="G100" s="126">
        <f t="shared" si="7"/>
        <v>0</v>
      </c>
      <c r="O100" s="120"/>
      <c r="CA100" s="120"/>
      <c r="CB100" s="120"/>
    </row>
    <row r="101" spans="1:80" ht="12.75">
      <c r="A101" s="121">
        <v>79</v>
      </c>
      <c r="B101" s="122" t="s">
        <v>635</v>
      </c>
      <c r="C101" s="171" t="s">
        <v>587</v>
      </c>
      <c r="D101" s="124" t="s">
        <v>98</v>
      </c>
      <c r="E101" s="125">
        <v>10</v>
      </c>
      <c r="F101" s="125">
        <v>0</v>
      </c>
      <c r="G101" s="126">
        <f t="shared" si="7"/>
        <v>0</v>
      </c>
      <c r="O101" s="120"/>
      <c r="CA101" s="120"/>
      <c r="CB101" s="120"/>
    </row>
    <row r="102" spans="1:80" ht="12.75">
      <c r="A102" s="121">
        <v>80</v>
      </c>
      <c r="B102" s="122" t="s">
        <v>636</v>
      </c>
      <c r="C102" s="171" t="s">
        <v>860</v>
      </c>
      <c r="D102" s="124" t="s">
        <v>98</v>
      </c>
      <c r="E102" s="125">
        <v>10</v>
      </c>
      <c r="F102" s="125">
        <v>0</v>
      </c>
      <c r="G102" s="126">
        <f t="shared" si="7"/>
        <v>0</v>
      </c>
      <c r="O102" s="120"/>
      <c r="CA102" s="120"/>
      <c r="CB102" s="120"/>
    </row>
    <row r="103" spans="1:80" ht="12.75">
      <c r="A103" s="121">
        <v>81</v>
      </c>
      <c r="B103" s="122" t="s">
        <v>637</v>
      </c>
      <c r="C103" s="171" t="s">
        <v>588</v>
      </c>
      <c r="D103" s="124" t="s">
        <v>98</v>
      </c>
      <c r="E103" s="125">
        <v>20</v>
      </c>
      <c r="F103" s="125">
        <v>0</v>
      </c>
      <c r="G103" s="126">
        <f t="shared" si="7"/>
        <v>0</v>
      </c>
      <c r="O103" s="120"/>
      <c r="CA103" s="120"/>
      <c r="CB103" s="120"/>
    </row>
    <row r="104" spans="1:80" ht="12.75">
      <c r="A104" s="121">
        <v>82</v>
      </c>
      <c r="B104" s="122" t="s">
        <v>638</v>
      </c>
      <c r="C104" s="171" t="s">
        <v>589</v>
      </c>
      <c r="D104" s="124" t="s">
        <v>98</v>
      </c>
      <c r="E104" s="125">
        <v>20</v>
      </c>
      <c r="F104" s="125">
        <v>0</v>
      </c>
      <c r="G104" s="126">
        <f t="shared" si="7"/>
        <v>0</v>
      </c>
      <c r="O104" s="120"/>
      <c r="CA104" s="120"/>
      <c r="CB104" s="120"/>
    </row>
    <row r="105" spans="1:80" ht="12.75">
      <c r="A105" s="121">
        <v>83</v>
      </c>
      <c r="B105" s="122" t="s">
        <v>639</v>
      </c>
      <c r="C105" s="171" t="s">
        <v>590</v>
      </c>
      <c r="D105" s="124" t="s">
        <v>98</v>
      </c>
      <c r="E105" s="125">
        <v>10</v>
      </c>
      <c r="F105" s="125">
        <v>0</v>
      </c>
      <c r="G105" s="126">
        <f t="shared" si="7"/>
        <v>0</v>
      </c>
      <c r="O105" s="120"/>
      <c r="CA105" s="120"/>
      <c r="CB105" s="120"/>
    </row>
    <row r="106" spans="1:80" ht="12.75">
      <c r="A106" s="121">
        <v>84</v>
      </c>
      <c r="B106" s="122" t="s">
        <v>640</v>
      </c>
      <c r="C106" s="171" t="s">
        <v>591</v>
      </c>
      <c r="D106" s="124" t="s">
        <v>98</v>
      </c>
      <c r="E106" s="125">
        <v>15</v>
      </c>
      <c r="F106" s="125">
        <v>0</v>
      </c>
      <c r="G106" s="126">
        <f t="shared" si="7"/>
        <v>0</v>
      </c>
      <c r="O106" s="120"/>
      <c r="CA106" s="120"/>
      <c r="CB106" s="120"/>
    </row>
    <row r="107" spans="1:80" ht="12.75">
      <c r="A107" s="121">
        <v>85</v>
      </c>
      <c r="B107" s="122" t="s">
        <v>641</v>
      </c>
      <c r="C107" s="171" t="s">
        <v>592</v>
      </c>
      <c r="D107" s="124" t="s">
        <v>98</v>
      </c>
      <c r="E107" s="125">
        <v>15</v>
      </c>
      <c r="F107" s="125">
        <v>0</v>
      </c>
      <c r="G107" s="126">
        <f t="shared" si="7"/>
        <v>0</v>
      </c>
      <c r="O107" s="120"/>
      <c r="CA107" s="120"/>
      <c r="CB107" s="120"/>
    </row>
    <row r="108" spans="1:80" ht="12.75">
      <c r="A108" s="121">
        <v>86</v>
      </c>
      <c r="B108" s="122" t="s">
        <v>642</v>
      </c>
      <c r="C108" s="171" t="s">
        <v>593</v>
      </c>
      <c r="D108" s="124" t="s">
        <v>98</v>
      </c>
      <c r="E108" s="125">
        <v>15</v>
      </c>
      <c r="F108" s="125">
        <v>0</v>
      </c>
      <c r="G108" s="126">
        <f t="shared" si="7"/>
        <v>0</v>
      </c>
      <c r="O108" s="120"/>
      <c r="CA108" s="120"/>
      <c r="CB108" s="120"/>
    </row>
    <row r="109" spans="1:80" ht="12.75">
      <c r="A109" s="121">
        <v>87</v>
      </c>
      <c r="B109" s="122" t="s">
        <v>643</v>
      </c>
      <c r="C109" s="171" t="s">
        <v>594</v>
      </c>
      <c r="D109" s="124" t="s">
        <v>98</v>
      </c>
      <c r="E109" s="125">
        <v>15</v>
      </c>
      <c r="F109" s="125">
        <v>0</v>
      </c>
      <c r="G109" s="126">
        <f t="shared" si="7"/>
        <v>0</v>
      </c>
      <c r="O109" s="120"/>
      <c r="CA109" s="120"/>
      <c r="CB109" s="120"/>
    </row>
    <row r="110" spans="1:80" ht="12.75">
      <c r="A110" s="121">
        <v>88</v>
      </c>
      <c r="B110" s="122" t="s">
        <v>644</v>
      </c>
      <c r="C110" s="171" t="s">
        <v>595</v>
      </c>
      <c r="D110" s="124" t="s">
        <v>98</v>
      </c>
      <c r="E110" s="125">
        <v>15</v>
      </c>
      <c r="F110" s="125">
        <v>0</v>
      </c>
      <c r="G110" s="126">
        <f t="shared" si="7"/>
        <v>0</v>
      </c>
      <c r="O110" s="120"/>
      <c r="CA110" s="120"/>
      <c r="CB110" s="120"/>
    </row>
    <row r="111" spans="1:80" ht="12.75">
      <c r="A111" s="121">
        <v>89</v>
      </c>
      <c r="B111" s="122" t="s">
        <v>645</v>
      </c>
      <c r="C111" s="171" t="s">
        <v>597</v>
      </c>
      <c r="D111" s="124" t="s">
        <v>163</v>
      </c>
      <c r="E111" s="125">
        <v>25</v>
      </c>
      <c r="F111" s="125">
        <v>0</v>
      </c>
      <c r="G111" s="126">
        <f t="shared" si="7"/>
        <v>0</v>
      </c>
      <c r="O111" s="120"/>
      <c r="CA111" s="120"/>
      <c r="CB111" s="120"/>
    </row>
    <row r="112" spans="1:80" ht="12.75">
      <c r="A112" s="121">
        <v>90</v>
      </c>
      <c r="B112" s="122" t="s">
        <v>646</v>
      </c>
      <c r="C112" s="171" t="s">
        <v>598</v>
      </c>
      <c r="D112" s="124" t="s">
        <v>163</v>
      </c>
      <c r="E112" s="125">
        <v>20</v>
      </c>
      <c r="F112" s="125">
        <v>0</v>
      </c>
      <c r="G112" s="126">
        <f t="shared" si="7"/>
        <v>0</v>
      </c>
      <c r="O112" s="120"/>
      <c r="CA112" s="120"/>
      <c r="CB112" s="120"/>
    </row>
    <row r="113" spans="1:80" ht="12.75">
      <c r="A113" s="121">
        <v>91</v>
      </c>
      <c r="B113" s="122" t="s">
        <v>647</v>
      </c>
      <c r="C113" s="171" t="s">
        <v>599</v>
      </c>
      <c r="D113" s="124" t="s">
        <v>163</v>
      </c>
      <c r="E113" s="125">
        <v>15</v>
      </c>
      <c r="F113" s="125">
        <v>0</v>
      </c>
      <c r="G113" s="126">
        <f t="shared" si="7"/>
        <v>0</v>
      </c>
      <c r="O113" s="120"/>
      <c r="CA113" s="120"/>
      <c r="CB113" s="120"/>
    </row>
    <row r="114" spans="1:80" ht="12.75">
      <c r="A114" s="121">
        <v>92</v>
      </c>
      <c r="B114" s="122" t="s">
        <v>648</v>
      </c>
      <c r="C114" s="171" t="s">
        <v>600</v>
      </c>
      <c r="D114" s="124" t="s">
        <v>163</v>
      </c>
      <c r="E114" s="125">
        <v>10</v>
      </c>
      <c r="F114" s="125">
        <v>0</v>
      </c>
      <c r="G114" s="126">
        <f t="shared" si="7"/>
        <v>0</v>
      </c>
      <c r="O114" s="120"/>
      <c r="CA114" s="120"/>
      <c r="CB114" s="120"/>
    </row>
    <row r="115" spans="1:80" ht="12.75">
      <c r="A115" s="121">
        <v>93</v>
      </c>
      <c r="B115" s="122" t="s">
        <v>649</v>
      </c>
      <c r="C115" s="171" t="s">
        <v>601</v>
      </c>
      <c r="D115" s="124" t="s">
        <v>163</v>
      </c>
      <c r="E115" s="125">
        <v>15</v>
      </c>
      <c r="F115" s="125">
        <v>0</v>
      </c>
      <c r="G115" s="126">
        <f t="shared" si="7"/>
        <v>0</v>
      </c>
      <c r="O115" s="120"/>
      <c r="CA115" s="120"/>
      <c r="CB115" s="120"/>
    </row>
    <row r="116" spans="1:80" ht="12.75">
      <c r="A116" s="121">
        <v>94</v>
      </c>
      <c r="B116" s="122" t="s">
        <v>650</v>
      </c>
      <c r="C116" s="171" t="s">
        <v>602</v>
      </c>
      <c r="D116" s="124" t="s">
        <v>163</v>
      </c>
      <c r="E116" s="125">
        <v>25</v>
      </c>
      <c r="F116" s="125">
        <v>0</v>
      </c>
      <c r="G116" s="126">
        <f t="shared" si="7"/>
        <v>0</v>
      </c>
      <c r="O116" s="120"/>
      <c r="CA116" s="120"/>
      <c r="CB116" s="120"/>
    </row>
    <row r="117" spans="1:80" ht="12.75">
      <c r="A117" s="121">
        <v>95</v>
      </c>
      <c r="B117" s="122" t="s">
        <v>651</v>
      </c>
      <c r="C117" s="171" t="s">
        <v>603</v>
      </c>
      <c r="D117" s="124" t="s">
        <v>163</v>
      </c>
      <c r="E117" s="125">
        <v>20</v>
      </c>
      <c r="F117" s="125">
        <v>0</v>
      </c>
      <c r="G117" s="126">
        <f t="shared" si="7"/>
        <v>0</v>
      </c>
      <c r="O117" s="120"/>
      <c r="CA117" s="120"/>
      <c r="CB117" s="120"/>
    </row>
    <row r="118" spans="1:80" ht="12.75">
      <c r="A118" s="121">
        <v>96</v>
      </c>
      <c r="B118" s="122" t="s">
        <v>652</v>
      </c>
      <c r="C118" s="171" t="s">
        <v>604</v>
      </c>
      <c r="D118" s="124" t="s">
        <v>163</v>
      </c>
      <c r="E118" s="125">
        <v>20</v>
      </c>
      <c r="F118" s="125">
        <v>0</v>
      </c>
      <c r="G118" s="126">
        <f t="shared" si="7"/>
        <v>0</v>
      </c>
      <c r="O118" s="120"/>
      <c r="CA118" s="120"/>
      <c r="CB118" s="120"/>
    </row>
    <row r="119" spans="1:80" ht="12.75">
      <c r="A119" s="121">
        <v>97</v>
      </c>
      <c r="B119" s="122" t="s">
        <v>653</v>
      </c>
      <c r="C119" s="171" t="s">
        <v>605</v>
      </c>
      <c r="D119" s="124" t="s">
        <v>163</v>
      </c>
      <c r="E119" s="125">
        <v>10</v>
      </c>
      <c r="F119" s="125">
        <v>0</v>
      </c>
      <c r="G119" s="126">
        <f t="shared" si="7"/>
        <v>0</v>
      </c>
      <c r="O119" s="120"/>
      <c r="CA119" s="120"/>
      <c r="CB119" s="120"/>
    </row>
    <row r="120" spans="1:80" ht="12.75">
      <c r="A120" s="121">
        <v>98</v>
      </c>
      <c r="B120" s="122" t="s">
        <v>654</v>
      </c>
      <c r="C120" s="171" t="s">
        <v>606</v>
      </c>
      <c r="D120" s="124" t="s">
        <v>163</v>
      </c>
      <c r="E120" s="125">
        <v>5</v>
      </c>
      <c r="F120" s="125">
        <v>0</v>
      </c>
      <c r="G120" s="126">
        <f t="shared" si="7"/>
        <v>0</v>
      </c>
      <c r="O120" s="120"/>
      <c r="CA120" s="120"/>
      <c r="CB120" s="120"/>
    </row>
    <row r="121" spans="1:80" ht="12.75">
      <c r="A121" s="121">
        <v>99</v>
      </c>
      <c r="B121" s="122" t="s">
        <v>655</v>
      </c>
      <c r="C121" s="171" t="s">
        <v>607</v>
      </c>
      <c r="D121" s="124" t="s">
        <v>163</v>
      </c>
      <c r="E121" s="125">
        <v>15</v>
      </c>
      <c r="F121" s="125">
        <v>0</v>
      </c>
      <c r="G121" s="126">
        <f t="shared" si="7"/>
        <v>0</v>
      </c>
      <c r="O121" s="120"/>
      <c r="CA121" s="120"/>
      <c r="CB121" s="120"/>
    </row>
    <row r="122" spans="1:80" ht="12.75">
      <c r="A122" s="121">
        <v>100</v>
      </c>
      <c r="B122" s="122" t="s">
        <v>656</v>
      </c>
      <c r="C122" s="171" t="s">
        <v>608</v>
      </c>
      <c r="D122" s="124" t="s">
        <v>163</v>
      </c>
      <c r="E122" s="125">
        <v>20</v>
      </c>
      <c r="F122" s="125">
        <v>0</v>
      </c>
      <c r="G122" s="126">
        <f t="shared" si="7"/>
        <v>0</v>
      </c>
      <c r="O122" s="120"/>
      <c r="CA122" s="120"/>
      <c r="CB122" s="120"/>
    </row>
    <row r="123" spans="1:80" ht="12.75">
      <c r="A123" s="121">
        <v>101</v>
      </c>
      <c r="B123" s="122" t="s">
        <v>657</v>
      </c>
      <c r="C123" s="171" t="s">
        <v>609</v>
      </c>
      <c r="D123" s="124" t="s">
        <v>163</v>
      </c>
      <c r="E123" s="125">
        <v>20</v>
      </c>
      <c r="F123" s="125">
        <v>0</v>
      </c>
      <c r="G123" s="126">
        <f t="shared" si="7"/>
        <v>0</v>
      </c>
      <c r="O123" s="120"/>
      <c r="CA123" s="120"/>
      <c r="CB123" s="120"/>
    </row>
    <row r="124" spans="1:80" ht="12.75">
      <c r="A124" s="121">
        <v>102</v>
      </c>
      <c r="B124" s="122" t="s">
        <v>658</v>
      </c>
      <c r="C124" s="171" t="s">
        <v>610</v>
      </c>
      <c r="D124" s="124" t="s">
        <v>163</v>
      </c>
      <c r="E124" s="125">
        <v>15</v>
      </c>
      <c r="F124" s="125">
        <v>0</v>
      </c>
      <c r="G124" s="126">
        <f t="shared" si="7"/>
        <v>0</v>
      </c>
      <c r="O124" s="120"/>
      <c r="CA124" s="120"/>
      <c r="CB124" s="120"/>
    </row>
    <row r="125" spans="1:80" ht="12.75">
      <c r="A125" s="121">
        <v>103</v>
      </c>
      <c r="B125" s="122" t="s">
        <v>659</v>
      </c>
      <c r="C125" s="171" t="s">
        <v>611</v>
      </c>
      <c r="D125" s="124" t="s">
        <v>163</v>
      </c>
      <c r="E125" s="125">
        <v>10</v>
      </c>
      <c r="F125" s="125">
        <v>0</v>
      </c>
      <c r="G125" s="126">
        <f t="shared" si="7"/>
        <v>0</v>
      </c>
      <c r="O125" s="120"/>
      <c r="CA125" s="120"/>
      <c r="CB125" s="120"/>
    </row>
    <row r="126" spans="1:80" ht="12.75">
      <c r="A126" s="121">
        <v>104</v>
      </c>
      <c r="B126" s="122" t="s">
        <v>660</v>
      </c>
      <c r="C126" s="171" t="s">
        <v>612</v>
      </c>
      <c r="D126" s="124" t="s">
        <v>163</v>
      </c>
      <c r="E126" s="125">
        <v>12</v>
      </c>
      <c r="F126" s="125">
        <v>0</v>
      </c>
      <c r="G126" s="126">
        <f t="shared" si="7"/>
        <v>0</v>
      </c>
      <c r="O126" s="120"/>
      <c r="CA126" s="120"/>
      <c r="CB126" s="120"/>
    </row>
    <row r="127" spans="1:80" ht="12.75">
      <c r="A127" s="121">
        <v>105</v>
      </c>
      <c r="B127" s="122" t="s">
        <v>661</v>
      </c>
      <c r="C127" s="171" t="s">
        <v>613</v>
      </c>
      <c r="D127" s="124" t="s">
        <v>163</v>
      </c>
      <c r="E127" s="125">
        <v>15</v>
      </c>
      <c r="F127" s="125">
        <v>0</v>
      </c>
      <c r="G127" s="126">
        <f t="shared" si="7"/>
        <v>0</v>
      </c>
      <c r="O127" s="120"/>
      <c r="CA127" s="120"/>
      <c r="CB127" s="120"/>
    </row>
    <row r="128" spans="1:80" ht="22.5">
      <c r="A128" s="121">
        <v>106</v>
      </c>
      <c r="B128" s="122" t="s">
        <v>662</v>
      </c>
      <c r="C128" s="171" t="s">
        <v>861</v>
      </c>
      <c r="D128" s="124" t="s">
        <v>98</v>
      </c>
      <c r="E128" s="125">
        <v>2</v>
      </c>
      <c r="F128" s="125">
        <v>0</v>
      </c>
      <c r="G128" s="126">
        <f t="shared" si="7"/>
        <v>0</v>
      </c>
      <c r="O128" s="120"/>
      <c r="CA128" s="120"/>
      <c r="CB128" s="120"/>
    </row>
    <row r="129" spans="1:80" ht="12.75">
      <c r="A129" s="121">
        <v>107</v>
      </c>
      <c r="B129" s="122" t="s">
        <v>663</v>
      </c>
      <c r="C129" s="171" t="s">
        <v>614</v>
      </c>
      <c r="D129" s="124" t="s">
        <v>98</v>
      </c>
      <c r="E129" s="125">
        <v>1</v>
      </c>
      <c r="F129" s="125">
        <v>0</v>
      </c>
      <c r="G129" s="126">
        <f t="shared" si="7"/>
        <v>0</v>
      </c>
      <c r="O129" s="120"/>
      <c r="CA129" s="120"/>
      <c r="CB129" s="120"/>
    </row>
    <row r="130" spans="1:80" ht="12.75">
      <c r="A130" s="121">
        <v>108</v>
      </c>
      <c r="B130" s="122" t="s">
        <v>664</v>
      </c>
      <c r="C130" s="171" t="s">
        <v>615</v>
      </c>
      <c r="D130" s="124" t="s">
        <v>98</v>
      </c>
      <c r="E130" s="125">
        <v>10</v>
      </c>
      <c r="F130" s="125">
        <v>0</v>
      </c>
      <c r="G130" s="126">
        <f t="shared" si="7"/>
        <v>0</v>
      </c>
      <c r="O130" s="120"/>
      <c r="CA130" s="120"/>
      <c r="CB130" s="120"/>
    </row>
    <row r="131" spans="1:80" ht="12.75">
      <c r="A131" s="121">
        <v>109</v>
      </c>
      <c r="B131" s="122" t="s">
        <v>665</v>
      </c>
      <c r="C131" s="171" t="s">
        <v>616</v>
      </c>
      <c r="D131" s="124" t="s">
        <v>98</v>
      </c>
      <c r="E131" s="125">
        <v>10</v>
      </c>
      <c r="F131" s="125">
        <v>0</v>
      </c>
      <c r="G131" s="126">
        <f t="shared" si="7"/>
        <v>0</v>
      </c>
      <c r="O131" s="120"/>
      <c r="CA131" s="120"/>
      <c r="CB131" s="120"/>
    </row>
    <row r="132" spans="1:57" ht="12.75">
      <c r="A132" s="134"/>
      <c r="B132" s="135" t="s">
        <v>115</v>
      </c>
      <c r="C132" s="136" t="s">
        <v>567</v>
      </c>
      <c r="D132" s="137"/>
      <c r="E132" s="138"/>
      <c r="F132" s="139"/>
      <c r="G132" s="140">
        <f>SUM(G81:G131)</f>
        <v>0</v>
      </c>
      <c r="O132" s="120">
        <v>4</v>
      </c>
      <c r="BA132" s="133" t="e">
        <f>SUM(#REF!)</f>
        <v>#REF!</v>
      </c>
      <c r="BB132" s="133" t="e">
        <f>SUM(#REF!)</f>
        <v>#REF!</v>
      </c>
      <c r="BC132" s="133" t="e">
        <f>SUM(#REF!)</f>
        <v>#REF!</v>
      </c>
      <c r="BD132" s="133" t="e">
        <f>SUM(#REF!)</f>
        <v>#REF!</v>
      </c>
      <c r="BE132" s="133" t="e">
        <f>SUM(#REF!)</f>
        <v>#REF!</v>
      </c>
    </row>
    <row r="133" spans="1:80" ht="12.75">
      <c r="A133" s="121"/>
      <c r="B133" s="122"/>
      <c r="C133" s="171"/>
      <c r="D133" s="124"/>
      <c r="E133" s="125"/>
      <c r="F133" s="125"/>
      <c r="G133" s="126"/>
      <c r="O133" s="120"/>
      <c r="CA133" s="120"/>
      <c r="CB133" s="120"/>
    </row>
    <row r="134" spans="1:104" ht="12.75">
      <c r="A134" s="121"/>
      <c r="B134" s="122"/>
      <c r="C134" s="170" t="s">
        <v>666</v>
      </c>
      <c r="D134" s="157"/>
      <c r="E134" s="158"/>
      <c r="F134" s="158"/>
      <c r="G134" s="126"/>
      <c r="O134" s="120">
        <v>2</v>
      </c>
      <c r="AA134" s="88">
        <v>12</v>
      </c>
      <c r="AB134" s="88">
        <v>0</v>
      </c>
      <c r="AC134" s="88">
        <v>1</v>
      </c>
      <c r="AZ134" s="88">
        <v>4</v>
      </c>
      <c r="BA134" s="88">
        <f>IF(AZ134=1,G134,0)</f>
        <v>0</v>
      </c>
      <c r="BB134" s="88">
        <f>IF(AZ134=2,G134,0)</f>
        <v>0</v>
      </c>
      <c r="BC134" s="88">
        <f>IF(AZ134=3,G134,0)</f>
        <v>0</v>
      </c>
      <c r="BD134" s="88">
        <f>IF(AZ134=4,G134,0)</f>
        <v>0</v>
      </c>
      <c r="BE134" s="88">
        <f>IF(AZ134=5,G134,0)</f>
        <v>0</v>
      </c>
      <c r="CA134" s="120">
        <v>12</v>
      </c>
      <c r="CB134" s="120">
        <v>0</v>
      </c>
      <c r="CZ134" s="88">
        <v>0</v>
      </c>
    </row>
    <row r="135" spans="1:80" ht="12.75">
      <c r="A135" s="121">
        <v>110</v>
      </c>
      <c r="B135" s="122" t="s">
        <v>668</v>
      </c>
      <c r="C135" s="171" t="s">
        <v>667</v>
      </c>
      <c r="D135" s="124" t="s">
        <v>98</v>
      </c>
      <c r="E135" s="125">
        <v>1</v>
      </c>
      <c r="F135" s="125">
        <v>0</v>
      </c>
      <c r="G135" s="126">
        <f>E135*F135</f>
        <v>0</v>
      </c>
      <c r="O135" s="120"/>
      <c r="CA135" s="120"/>
      <c r="CB135" s="120"/>
    </row>
    <row r="136" spans="1:80" ht="12.75">
      <c r="A136" s="121">
        <v>111</v>
      </c>
      <c r="B136" s="122" t="s">
        <v>669</v>
      </c>
      <c r="C136" s="171" t="s">
        <v>670</v>
      </c>
      <c r="D136" s="124" t="s">
        <v>98</v>
      </c>
      <c r="E136" s="125">
        <v>1</v>
      </c>
      <c r="F136" s="125">
        <v>0</v>
      </c>
      <c r="G136" s="126">
        <f>E136*F136</f>
        <v>0</v>
      </c>
      <c r="O136" s="120"/>
      <c r="CA136" s="120"/>
      <c r="CB136" s="120"/>
    </row>
    <row r="137" spans="1:57" ht="12.75">
      <c r="A137" s="134"/>
      <c r="B137" s="135" t="s">
        <v>115</v>
      </c>
      <c r="C137" s="136" t="s">
        <v>666</v>
      </c>
      <c r="D137" s="137"/>
      <c r="E137" s="138"/>
      <c r="F137" s="139"/>
      <c r="G137" s="140">
        <f>SUM(G135:G136)</f>
        <v>0</v>
      </c>
      <c r="O137" s="120">
        <v>4</v>
      </c>
      <c r="BA137" s="133" t="e">
        <f>SUM(#REF!)</f>
        <v>#REF!</v>
      </c>
      <c r="BB137" s="133" t="e">
        <f>SUM(#REF!)</f>
        <v>#REF!</v>
      </c>
      <c r="BC137" s="133" t="e">
        <f>SUM(#REF!)</f>
        <v>#REF!</v>
      </c>
      <c r="BD137" s="133" t="e">
        <f>SUM(#REF!)</f>
        <v>#REF!</v>
      </c>
      <c r="BE137" s="133" t="e">
        <f>SUM(#REF!)</f>
        <v>#REF!</v>
      </c>
    </row>
    <row r="138" spans="1:80" ht="12.75">
      <c r="A138" s="121"/>
      <c r="B138" s="122"/>
      <c r="C138" s="171"/>
      <c r="D138" s="124"/>
      <c r="E138" s="125"/>
      <c r="F138" s="125"/>
      <c r="G138" s="126"/>
      <c r="O138" s="120"/>
      <c r="CA138" s="120"/>
      <c r="CB138" s="120"/>
    </row>
    <row r="139" spans="1:80" ht="22.5">
      <c r="A139" s="121">
        <v>112</v>
      </c>
      <c r="B139" s="122" t="s">
        <v>671</v>
      </c>
      <c r="C139" s="123" t="s">
        <v>674</v>
      </c>
      <c r="D139" s="124" t="s">
        <v>179</v>
      </c>
      <c r="E139" s="125">
        <v>1</v>
      </c>
      <c r="F139" s="125">
        <v>0</v>
      </c>
      <c r="G139" s="126">
        <f>E139*F139</f>
        <v>0</v>
      </c>
      <c r="O139" s="120"/>
      <c r="CA139" s="120"/>
      <c r="CB139" s="120"/>
    </row>
    <row r="140" spans="1:80" ht="12.75">
      <c r="A140" s="121">
        <v>113</v>
      </c>
      <c r="B140" s="122" t="s">
        <v>672</v>
      </c>
      <c r="C140" s="123" t="s">
        <v>673</v>
      </c>
      <c r="D140" s="124" t="s">
        <v>179</v>
      </c>
      <c r="E140" s="125">
        <v>1</v>
      </c>
      <c r="F140" s="125">
        <v>0</v>
      </c>
      <c r="G140" s="126">
        <f>E140*F140</f>
        <v>0</v>
      </c>
      <c r="O140" s="120"/>
      <c r="CA140" s="120"/>
      <c r="CB140" s="120"/>
    </row>
    <row r="141" spans="1:57" ht="12.75">
      <c r="A141" s="134"/>
      <c r="B141" s="135" t="s">
        <v>115</v>
      </c>
      <c r="C141" s="136" t="s">
        <v>856</v>
      </c>
      <c r="D141" s="137"/>
      <c r="E141" s="138"/>
      <c r="F141" s="139"/>
      <c r="G141" s="140">
        <f>SUM(G139:G140)</f>
        <v>0</v>
      </c>
      <c r="O141" s="120">
        <v>4</v>
      </c>
      <c r="BA141" s="133" t="e">
        <f>SUM(#REF!)</f>
        <v>#REF!</v>
      </c>
      <c r="BB141" s="133" t="e">
        <f>SUM(#REF!)</f>
        <v>#REF!</v>
      </c>
      <c r="BC141" s="133" t="e">
        <f>SUM(#REF!)</f>
        <v>#REF!</v>
      </c>
      <c r="BD141" s="133" t="e">
        <f>SUM(#REF!)</f>
        <v>#REF!</v>
      </c>
      <c r="BE141" s="133" t="e">
        <f>SUM(#REF!)</f>
        <v>#REF!</v>
      </c>
    </row>
    <row r="142" spans="1:80" ht="12.75">
      <c r="A142" s="121"/>
      <c r="B142" s="122"/>
      <c r="C142" s="153"/>
      <c r="D142" s="154"/>
      <c r="E142" s="155"/>
      <c r="F142" s="156"/>
      <c r="G142" s="126"/>
      <c r="O142" s="120"/>
      <c r="CA142" s="120"/>
      <c r="CB142" s="120"/>
    </row>
    <row r="143" spans="1:57" ht="12.75">
      <c r="A143" s="134"/>
      <c r="B143" s="135" t="s">
        <v>115</v>
      </c>
      <c r="C143" s="136" t="s">
        <v>324</v>
      </c>
      <c r="D143" s="137"/>
      <c r="E143" s="138"/>
      <c r="F143" s="139"/>
      <c r="G143" s="140">
        <f>G132+G78+G74+G69+G26+G137+G141</f>
        <v>0</v>
      </c>
      <c r="O143" s="120">
        <v>4</v>
      </c>
      <c r="BA143" s="133">
        <f>SUM(BA8:BA9)</f>
        <v>0</v>
      </c>
      <c r="BB143" s="133">
        <f>SUM(BB8:BB9)</f>
        <v>0</v>
      </c>
      <c r="BC143" s="133">
        <f>SUM(BC8:BC9)</f>
        <v>0</v>
      </c>
      <c r="BD143" s="133">
        <f>SUM(BD8:BD9)</f>
        <v>0</v>
      </c>
      <c r="BE143" s="133">
        <f>SUM(BE8:BE9)</f>
        <v>0</v>
      </c>
    </row>
    <row r="144" ht="12.75">
      <c r="E144" s="88"/>
    </row>
    <row r="145" ht="12.75">
      <c r="E145" s="88"/>
    </row>
    <row r="146" spans="1:7" ht="12.75">
      <c r="A146" s="141"/>
      <c r="B146" s="142"/>
      <c r="C146" s="142" t="s">
        <v>17</v>
      </c>
      <c r="D146" s="142"/>
      <c r="E146" s="142"/>
      <c r="F146" s="142"/>
      <c r="G146" s="143">
        <f>G143</f>
        <v>0</v>
      </c>
    </row>
    <row r="147" ht="12.75">
      <c r="E147" s="88"/>
    </row>
    <row r="148" ht="12.75">
      <c r="E148" s="88"/>
    </row>
    <row r="149" ht="12.75">
      <c r="E149" s="88"/>
    </row>
    <row r="150" ht="12.75">
      <c r="E150" s="88"/>
    </row>
    <row r="151" ht="12.75">
      <c r="E151" s="88"/>
    </row>
    <row r="152" ht="12.75">
      <c r="E152" s="88"/>
    </row>
    <row r="153" ht="12.75">
      <c r="E153" s="88"/>
    </row>
    <row r="154" ht="12.75">
      <c r="E154" s="88"/>
    </row>
    <row r="155" ht="12.75">
      <c r="E155" s="88"/>
    </row>
    <row r="156" ht="12.75">
      <c r="E156" s="88"/>
    </row>
    <row r="157" ht="12.75">
      <c r="E157" s="88"/>
    </row>
    <row r="158" ht="12.75">
      <c r="E158" s="88"/>
    </row>
    <row r="159" ht="12.75">
      <c r="E159" s="88"/>
    </row>
    <row r="160" ht="12.75">
      <c r="E160" s="88"/>
    </row>
    <row r="161" ht="12.75">
      <c r="E161" s="88"/>
    </row>
    <row r="162" ht="12.75">
      <c r="E162" s="88"/>
    </row>
    <row r="163" ht="12.75">
      <c r="E163" s="88"/>
    </row>
    <row r="164" ht="12.75">
      <c r="E164" s="88"/>
    </row>
    <row r="165" ht="12.75">
      <c r="E165" s="88"/>
    </row>
    <row r="166" ht="12.75">
      <c r="E166" s="88"/>
    </row>
    <row r="167" spans="1:7" ht="12.75">
      <c r="A167" s="107"/>
      <c r="B167" s="107"/>
      <c r="C167" s="107"/>
      <c r="D167" s="107"/>
      <c r="E167" s="107"/>
      <c r="F167" s="107"/>
      <c r="G167" s="107"/>
    </row>
    <row r="168" spans="1:7" ht="12.75">
      <c r="A168" s="107"/>
      <c r="B168" s="107"/>
      <c r="C168" s="107"/>
      <c r="D168" s="107"/>
      <c r="E168" s="107"/>
      <c r="F168" s="107"/>
      <c r="G168" s="107"/>
    </row>
    <row r="169" spans="1:7" ht="12.75">
      <c r="A169" s="107"/>
      <c r="B169" s="107"/>
      <c r="C169" s="107"/>
      <c r="D169" s="107"/>
      <c r="E169" s="107"/>
      <c r="F169" s="107"/>
      <c r="G169" s="107"/>
    </row>
    <row r="170" spans="1:7" ht="12.75">
      <c r="A170" s="107"/>
      <c r="B170" s="107"/>
      <c r="C170" s="107"/>
      <c r="D170" s="107"/>
      <c r="E170" s="107"/>
      <c r="F170" s="107"/>
      <c r="G170" s="107"/>
    </row>
    <row r="171" ht="12.75">
      <c r="E171" s="88"/>
    </row>
    <row r="172" ht="12.75">
      <c r="E172" s="88"/>
    </row>
    <row r="173" ht="12.75">
      <c r="E173" s="88"/>
    </row>
    <row r="174" ht="12.75">
      <c r="E174" s="88"/>
    </row>
    <row r="175" ht="12.75">
      <c r="E175" s="88"/>
    </row>
    <row r="176" ht="12.75">
      <c r="E176" s="88"/>
    </row>
    <row r="177" ht="12.75">
      <c r="E177" s="88"/>
    </row>
    <row r="178" ht="12.75">
      <c r="E178" s="88"/>
    </row>
    <row r="179" ht="12.75">
      <c r="E179" s="88"/>
    </row>
    <row r="180" ht="12.75">
      <c r="E180" s="88"/>
    </row>
    <row r="181" ht="12.75">
      <c r="E181" s="88"/>
    </row>
    <row r="182" ht="12.75">
      <c r="E182" s="88"/>
    </row>
    <row r="183" ht="12.75">
      <c r="E183" s="88"/>
    </row>
    <row r="184" ht="12.75">
      <c r="E184" s="88"/>
    </row>
    <row r="185" ht="12.75">
      <c r="E185" s="88"/>
    </row>
    <row r="186" ht="12.75">
      <c r="E186" s="88"/>
    </row>
    <row r="187" ht="12.75">
      <c r="E187" s="88"/>
    </row>
    <row r="188" ht="12.75">
      <c r="E188" s="88"/>
    </row>
    <row r="189" ht="12.75">
      <c r="E189" s="88"/>
    </row>
    <row r="190" ht="12.75">
      <c r="E190" s="88"/>
    </row>
    <row r="191" ht="12.75">
      <c r="E191" s="88"/>
    </row>
    <row r="192" ht="12.75">
      <c r="E192" s="88"/>
    </row>
    <row r="193" ht="12.75">
      <c r="E193" s="88"/>
    </row>
    <row r="194" ht="12.75">
      <c r="E194" s="88"/>
    </row>
    <row r="195" ht="12.75">
      <c r="E195" s="88"/>
    </row>
    <row r="196" ht="12.75">
      <c r="E196" s="88"/>
    </row>
    <row r="197" ht="12.75">
      <c r="E197" s="88"/>
    </row>
    <row r="198" ht="12.75">
      <c r="E198" s="88"/>
    </row>
    <row r="199" ht="12.75">
      <c r="E199" s="88"/>
    </row>
    <row r="200" ht="12.75">
      <c r="E200" s="88"/>
    </row>
    <row r="201" ht="12.75">
      <c r="E201" s="88"/>
    </row>
    <row r="202" spans="1:2" ht="12.75">
      <c r="A202" s="149"/>
      <c r="B202" s="149"/>
    </row>
    <row r="203" spans="1:7" ht="12.75">
      <c r="A203" s="107"/>
      <c r="B203" s="107"/>
      <c r="C203" s="150"/>
      <c r="D203" s="150"/>
      <c r="E203" s="151"/>
      <c r="F203" s="150"/>
      <c r="G203" s="152"/>
    </row>
    <row r="204" spans="1:7" ht="12.75">
      <c r="A204" s="144"/>
      <c r="B204" s="144"/>
      <c r="C204" s="107"/>
      <c r="D204" s="107"/>
      <c r="E204" s="145"/>
      <c r="F204" s="107"/>
      <c r="G204" s="107"/>
    </row>
    <row r="205" spans="1:7" ht="12.75">
      <c r="A205" s="107"/>
      <c r="B205" s="107"/>
      <c r="C205" s="107"/>
      <c r="D205" s="107"/>
      <c r="E205" s="145"/>
      <c r="F205" s="107"/>
      <c r="G205" s="107"/>
    </row>
    <row r="206" spans="1:7" ht="12.75">
      <c r="A206" s="107"/>
      <c r="B206" s="107"/>
      <c r="C206" s="107"/>
      <c r="D206" s="107"/>
      <c r="E206" s="145"/>
      <c r="F206" s="107"/>
      <c r="G206" s="107"/>
    </row>
    <row r="207" spans="1:7" ht="12.75">
      <c r="A207" s="107"/>
      <c r="B207" s="107"/>
      <c r="C207" s="107"/>
      <c r="D207" s="107"/>
      <c r="E207" s="145"/>
      <c r="F207" s="107"/>
      <c r="G207" s="107"/>
    </row>
    <row r="208" spans="1:7" ht="12.75">
      <c r="A208" s="107"/>
      <c r="B208" s="107"/>
      <c r="C208" s="107"/>
      <c r="D208" s="107"/>
      <c r="E208" s="145"/>
      <c r="F208" s="107"/>
      <c r="G208" s="107"/>
    </row>
    <row r="209" spans="1:7" ht="12.75">
      <c r="A209" s="107"/>
      <c r="B209" s="107"/>
      <c r="C209" s="107"/>
      <c r="D209" s="107"/>
      <c r="E209" s="145"/>
      <c r="F209" s="107"/>
      <c r="G209" s="107"/>
    </row>
    <row r="210" spans="1:7" ht="12.75">
      <c r="A210" s="107"/>
      <c r="B210" s="107"/>
      <c r="C210" s="107"/>
      <c r="D210" s="107"/>
      <c r="E210" s="145"/>
      <c r="F210" s="107"/>
      <c r="G210" s="107"/>
    </row>
    <row r="211" spans="1:7" ht="12.75">
      <c r="A211" s="107"/>
      <c r="B211" s="107"/>
      <c r="C211" s="107"/>
      <c r="D211" s="107"/>
      <c r="E211" s="145"/>
      <c r="F211" s="107"/>
      <c r="G211" s="107"/>
    </row>
    <row r="212" spans="1:7" ht="12.75">
      <c r="A212" s="107"/>
      <c r="B212" s="107"/>
      <c r="C212" s="107"/>
      <c r="D212" s="107"/>
      <c r="E212" s="145"/>
      <c r="F212" s="107"/>
      <c r="G212" s="107"/>
    </row>
    <row r="213" spans="1:7" ht="12.75">
      <c r="A213" s="107"/>
      <c r="B213" s="107"/>
      <c r="C213" s="107"/>
      <c r="D213" s="107"/>
      <c r="E213" s="145"/>
      <c r="F213" s="107"/>
      <c r="G213" s="107"/>
    </row>
    <row r="214" spans="1:7" ht="12.75">
      <c r="A214" s="107"/>
      <c r="B214" s="107"/>
      <c r="C214" s="107"/>
      <c r="D214" s="107"/>
      <c r="E214" s="145"/>
      <c r="F214" s="107"/>
      <c r="G214" s="107"/>
    </row>
    <row r="215" spans="1:7" ht="12.75">
      <c r="A215" s="107"/>
      <c r="B215" s="107"/>
      <c r="C215" s="107"/>
      <c r="D215" s="107"/>
      <c r="E215" s="145"/>
      <c r="F215" s="107"/>
      <c r="G215" s="107"/>
    </row>
    <row r="216" spans="1:7" ht="12.75">
      <c r="A216" s="107"/>
      <c r="B216" s="107"/>
      <c r="C216" s="107"/>
      <c r="D216" s="107"/>
      <c r="E216" s="145"/>
      <c r="F216" s="107"/>
      <c r="G216" s="107"/>
    </row>
  </sheetData>
  <sheetProtection selectLockedCells="1" selectUnlockedCells="1"/>
  <mergeCells count="4">
    <mergeCell ref="A1:G1"/>
    <mergeCell ref="A3:B3"/>
    <mergeCell ref="C3:G3"/>
    <mergeCell ref="A4:B4"/>
  </mergeCells>
  <printOptions/>
  <pageMargins left="0.5902777777777778" right="0.39375" top="0.5902777777777778" bottom="0.9840277777777777" header="0.5118055555555555" footer="0.5118055555555555"/>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dimension ref="A1:CZ211"/>
  <sheetViews>
    <sheetView showGridLines="0" view="pageBreakPreview" zoomScaleSheetLayoutView="100" zoomScalePageLayoutView="0" workbookViewId="0" topLeftCell="A1">
      <selection activeCell="G141" sqref="G141"/>
    </sheetView>
  </sheetViews>
  <sheetFormatPr defaultColWidth="9.00390625" defaultRowHeight="12.75"/>
  <cols>
    <col min="1" max="1" width="4.375" style="88" customWidth="1"/>
    <col min="2" max="2" width="11.625" style="88" customWidth="1"/>
    <col min="3" max="3" width="40.375" style="88" customWidth="1"/>
    <col min="4" max="4" width="5.625" style="88" customWidth="1"/>
    <col min="5" max="5" width="8.625" style="89" customWidth="1"/>
    <col min="6" max="6" width="9.875" style="88" customWidth="1"/>
    <col min="7" max="7" width="13.875" style="88" customWidth="1"/>
    <col min="8" max="11" width="9.125" style="88" customWidth="1"/>
    <col min="12" max="12" width="75.375" style="88" customWidth="1"/>
    <col min="13" max="13" width="45.25390625" style="88" customWidth="1"/>
    <col min="14" max="16384" width="9.125" style="88" customWidth="1"/>
  </cols>
  <sheetData>
    <row r="1" spans="1:7" ht="15.75">
      <c r="A1" s="182" t="s">
        <v>41</v>
      </c>
      <c r="B1" s="182"/>
      <c r="C1" s="182"/>
      <c r="D1" s="182"/>
      <c r="E1" s="182"/>
      <c r="F1" s="182"/>
      <c r="G1" s="182"/>
    </row>
    <row r="2" spans="2:7" ht="14.25" customHeight="1">
      <c r="B2" s="90"/>
      <c r="C2" s="91"/>
      <c r="D2" s="91"/>
      <c r="E2" s="92"/>
      <c r="F2" s="91"/>
      <c r="G2" s="91"/>
    </row>
    <row r="3" spans="1:7" ht="12.75">
      <c r="A3" s="183" t="s">
        <v>3</v>
      </c>
      <c r="B3" s="183"/>
      <c r="C3" s="184" t="s">
        <v>42</v>
      </c>
      <c r="D3" s="184"/>
      <c r="E3" s="184"/>
      <c r="F3" s="184"/>
      <c r="G3" s="184"/>
    </row>
    <row r="4" spans="1:7" ht="12.75">
      <c r="A4" s="185" t="s">
        <v>43</v>
      </c>
      <c r="B4" s="185"/>
      <c r="C4" s="93" t="s">
        <v>44</v>
      </c>
      <c r="D4" s="94"/>
      <c r="E4" s="95"/>
      <c r="F4" s="96"/>
      <c r="G4" s="97"/>
    </row>
    <row r="5" spans="1:7" ht="12.75">
      <c r="A5" s="98"/>
      <c r="B5" s="99" t="s">
        <v>45</v>
      </c>
      <c r="C5" s="100" t="s">
        <v>325</v>
      </c>
      <c r="D5" s="101"/>
      <c r="E5" s="102"/>
      <c r="F5" s="102"/>
      <c r="G5" s="103"/>
    </row>
    <row r="6" spans="1:7" ht="12.75">
      <c r="A6" s="146"/>
      <c r="B6" s="147"/>
      <c r="C6" s="147"/>
      <c r="G6" s="148"/>
    </row>
    <row r="7" spans="1:7" ht="12.75">
      <c r="A7" s="109" t="s">
        <v>47</v>
      </c>
      <c r="B7" s="110" t="s">
        <v>48</v>
      </c>
      <c r="C7" s="110" t="s">
        <v>49</v>
      </c>
      <c r="D7" s="110" t="s">
        <v>50</v>
      </c>
      <c r="E7" s="111" t="s">
        <v>51</v>
      </c>
      <c r="F7" s="110" t="s">
        <v>52</v>
      </c>
      <c r="G7" s="112" t="s">
        <v>53</v>
      </c>
    </row>
    <row r="8" spans="1:15" ht="12.75">
      <c r="A8" s="113" t="s">
        <v>54</v>
      </c>
      <c r="B8" s="114" t="s">
        <v>326</v>
      </c>
      <c r="C8" s="115" t="s">
        <v>327</v>
      </c>
      <c r="D8" s="116"/>
      <c r="E8" s="117"/>
      <c r="F8" s="117"/>
      <c r="G8" s="118"/>
      <c r="H8" s="119"/>
      <c r="I8" s="119"/>
      <c r="O8" s="120">
        <v>1</v>
      </c>
    </row>
    <row r="9" spans="1:15" ht="12.75">
      <c r="A9" s="113"/>
      <c r="B9" s="114"/>
      <c r="C9" s="173" t="s">
        <v>666</v>
      </c>
      <c r="D9" s="174"/>
      <c r="E9" s="175"/>
      <c r="F9" s="175"/>
      <c r="G9" s="176"/>
      <c r="H9" s="119"/>
      <c r="I9" s="119"/>
      <c r="O9" s="120"/>
    </row>
    <row r="10" spans="1:104" ht="303.75">
      <c r="A10" s="121">
        <v>1</v>
      </c>
      <c r="B10" s="122" t="s">
        <v>328</v>
      </c>
      <c r="C10" s="123" t="s">
        <v>675</v>
      </c>
      <c r="D10" s="124" t="s">
        <v>98</v>
      </c>
      <c r="E10" s="125">
        <v>1</v>
      </c>
      <c r="F10" s="125">
        <v>0</v>
      </c>
      <c r="G10" s="126">
        <f>E10*F10</f>
        <v>0</v>
      </c>
      <c r="O10" s="120">
        <v>2</v>
      </c>
      <c r="AA10" s="88">
        <v>1</v>
      </c>
      <c r="AB10" s="88">
        <v>9</v>
      </c>
      <c r="AC10" s="88">
        <v>9</v>
      </c>
      <c r="AZ10" s="88">
        <v>4</v>
      </c>
      <c r="BA10" s="88">
        <f>IF(AZ10=1,G10,0)</f>
        <v>0</v>
      </c>
      <c r="BB10" s="88">
        <f>IF(AZ10=2,G10,0)</f>
        <v>0</v>
      </c>
      <c r="BC10" s="88">
        <f>IF(AZ10=3,G10,0)</f>
        <v>0</v>
      </c>
      <c r="BD10" s="88">
        <f>IF(AZ10=4,G10,0)</f>
        <v>0</v>
      </c>
      <c r="BE10" s="88">
        <f>IF(AZ10=5,G10,0)</f>
        <v>0</v>
      </c>
      <c r="CA10" s="120">
        <v>1</v>
      </c>
      <c r="CB10" s="120">
        <v>9</v>
      </c>
      <c r="CZ10" s="88">
        <v>0</v>
      </c>
    </row>
    <row r="11" spans="1:104" ht="12.75">
      <c r="A11" s="121">
        <v>2</v>
      </c>
      <c r="B11" s="122" t="s">
        <v>329</v>
      </c>
      <c r="C11" s="123" t="s">
        <v>330</v>
      </c>
      <c r="D11" s="124" t="s">
        <v>98</v>
      </c>
      <c r="E11" s="125">
        <v>1</v>
      </c>
      <c r="F11" s="125">
        <v>0</v>
      </c>
      <c r="G11" s="126">
        <f>E11*F11</f>
        <v>0</v>
      </c>
      <c r="O11" s="120">
        <v>2</v>
      </c>
      <c r="AA11" s="88">
        <v>1</v>
      </c>
      <c r="AB11" s="88">
        <v>9</v>
      </c>
      <c r="AC11" s="88">
        <v>9</v>
      </c>
      <c r="AZ11" s="88">
        <v>4</v>
      </c>
      <c r="BA11" s="88">
        <f>IF(AZ11=1,G11,0)</f>
        <v>0</v>
      </c>
      <c r="BB11" s="88">
        <f>IF(AZ11=2,G11,0)</f>
        <v>0</v>
      </c>
      <c r="BC11" s="88">
        <f>IF(AZ11=3,G11,0)</f>
        <v>0</v>
      </c>
      <c r="BD11" s="88">
        <f>IF(AZ11=4,G11,0)</f>
        <v>0</v>
      </c>
      <c r="BE11" s="88">
        <f>IF(AZ11=5,G11,0)</f>
        <v>0</v>
      </c>
      <c r="CA11" s="120">
        <v>1</v>
      </c>
      <c r="CB11" s="120">
        <v>9</v>
      </c>
      <c r="CZ11" s="88">
        <v>0</v>
      </c>
    </row>
    <row r="12" spans="1:57" ht="12.75">
      <c r="A12" s="134"/>
      <c r="B12" s="135" t="s">
        <v>115</v>
      </c>
      <c r="C12" s="136" t="s">
        <v>666</v>
      </c>
      <c r="D12" s="137"/>
      <c r="E12" s="138"/>
      <c r="F12" s="139"/>
      <c r="G12" s="140">
        <f>SUM(G10:G11)</f>
        <v>0</v>
      </c>
      <c r="O12" s="120">
        <v>4</v>
      </c>
      <c r="BA12" s="133">
        <f>SUM(BA6:BA11)</f>
        <v>0</v>
      </c>
      <c r="BB12" s="133">
        <f>SUM(BB6:BB11)</f>
        <v>0</v>
      </c>
      <c r="BC12" s="133">
        <f>SUM(BC6:BC11)</f>
        <v>0</v>
      </c>
      <c r="BD12" s="133">
        <f>SUM(BD6:BD11)</f>
        <v>0</v>
      </c>
      <c r="BE12" s="133">
        <f>SUM(BE6:BE11)</f>
        <v>0</v>
      </c>
    </row>
    <row r="13" spans="1:80" ht="101.25">
      <c r="A13" s="121"/>
      <c r="B13" s="122"/>
      <c r="C13" s="170" t="s">
        <v>332</v>
      </c>
      <c r="D13" s="124"/>
      <c r="E13" s="125"/>
      <c r="F13" s="125"/>
      <c r="G13" s="126"/>
      <c r="O13" s="120"/>
      <c r="CA13" s="120"/>
      <c r="CB13" s="120"/>
    </row>
    <row r="14" spans="1:80" ht="22.5">
      <c r="A14" s="121"/>
      <c r="B14" s="122"/>
      <c r="C14" s="170" t="s">
        <v>677</v>
      </c>
      <c r="D14" s="124"/>
      <c r="E14" s="125"/>
      <c r="F14" s="125"/>
      <c r="G14" s="126"/>
      <c r="O14" s="120"/>
      <c r="CA14" s="120"/>
      <c r="CB14" s="120"/>
    </row>
    <row r="15" spans="1:80" ht="22.5">
      <c r="A15" s="121">
        <v>3</v>
      </c>
      <c r="B15" s="122" t="s">
        <v>331</v>
      </c>
      <c r="C15" s="123" t="s">
        <v>676</v>
      </c>
      <c r="D15" s="124" t="s">
        <v>98</v>
      </c>
      <c r="E15" s="125">
        <v>15</v>
      </c>
      <c r="F15" s="125">
        <v>0</v>
      </c>
      <c r="G15" s="126">
        <f>E15*F15</f>
        <v>0</v>
      </c>
      <c r="O15" s="120"/>
      <c r="CA15" s="120"/>
      <c r="CB15" s="120"/>
    </row>
    <row r="16" spans="1:80" ht="22.5">
      <c r="A16" s="121">
        <v>4</v>
      </c>
      <c r="B16" s="122" t="s">
        <v>681</v>
      </c>
      <c r="C16" s="123" t="s">
        <v>678</v>
      </c>
      <c r="D16" s="124" t="s">
        <v>98</v>
      </c>
      <c r="E16" s="125">
        <v>15</v>
      </c>
      <c r="F16" s="125">
        <v>0</v>
      </c>
      <c r="G16" s="126">
        <f>E16*F16</f>
        <v>0</v>
      </c>
      <c r="O16" s="120"/>
      <c r="CA16" s="120"/>
      <c r="CB16" s="120"/>
    </row>
    <row r="17" spans="1:80" ht="22.5">
      <c r="A17" s="121">
        <v>5</v>
      </c>
      <c r="B17" s="122" t="s">
        <v>680</v>
      </c>
      <c r="C17" s="123" t="s">
        <v>679</v>
      </c>
      <c r="D17" s="124" t="s">
        <v>98</v>
      </c>
      <c r="E17" s="125">
        <v>15</v>
      </c>
      <c r="F17" s="125">
        <v>0</v>
      </c>
      <c r="G17" s="126">
        <f>E17*F17</f>
        <v>0</v>
      </c>
      <c r="O17" s="120"/>
      <c r="CA17" s="120"/>
      <c r="CB17" s="120"/>
    </row>
    <row r="18" spans="1:80" ht="12.75">
      <c r="A18" s="121">
        <v>6</v>
      </c>
      <c r="B18" s="122" t="s">
        <v>683</v>
      </c>
      <c r="C18" s="123" t="s">
        <v>682</v>
      </c>
      <c r="D18" s="124" t="s">
        <v>98</v>
      </c>
      <c r="E18" s="125">
        <v>15</v>
      </c>
      <c r="F18" s="125">
        <v>0</v>
      </c>
      <c r="G18" s="126">
        <f>E18*F18</f>
        <v>0</v>
      </c>
      <c r="O18" s="120"/>
      <c r="CA18" s="120"/>
      <c r="CB18" s="120"/>
    </row>
    <row r="19" spans="1:57" ht="12.75">
      <c r="A19" s="134"/>
      <c r="B19" s="135" t="s">
        <v>115</v>
      </c>
      <c r="C19" s="136" t="s">
        <v>677</v>
      </c>
      <c r="D19" s="137"/>
      <c r="E19" s="138"/>
      <c r="F19" s="139"/>
      <c r="G19" s="140">
        <f>SUM(G15:G18)</f>
        <v>0</v>
      </c>
      <c r="O19" s="120">
        <v>4</v>
      </c>
      <c r="BA19" s="133">
        <f>SUM(BA13:BA18)</f>
        <v>0</v>
      </c>
      <c r="BB19" s="133">
        <f>SUM(BB13:BB18)</f>
        <v>0</v>
      </c>
      <c r="BC19" s="133">
        <f>SUM(BC13:BC18)</f>
        <v>0</v>
      </c>
      <c r="BD19" s="133">
        <f>SUM(BD13:BD18)</f>
        <v>0</v>
      </c>
      <c r="BE19" s="133">
        <f>SUM(BE13:BE18)</f>
        <v>0</v>
      </c>
    </row>
    <row r="20" spans="1:80" ht="22.5">
      <c r="A20" s="121"/>
      <c r="B20" s="122"/>
      <c r="C20" s="170" t="s">
        <v>684</v>
      </c>
      <c r="D20" s="124"/>
      <c r="E20" s="125"/>
      <c r="F20" s="125"/>
      <c r="G20" s="126"/>
      <c r="O20" s="120"/>
      <c r="CA20" s="120"/>
      <c r="CB20" s="120"/>
    </row>
    <row r="21" spans="1:80" ht="12.75">
      <c r="A21" s="121">
        <v>7</v>
      </c>
      <c r="B21" s="122" t="s">
        <v>708</v>
      </c>
      <c r="C21" s="123" t="s">
        <v>685</v>
      </c>
      <c r="D21" s="124" t="s">
        <v>163</v>
      </c>
      <c r="E21" s="125">
        <v>200</v>
      </c>
      <c r="F21" s="125">
        <v>0</v>
      </c>
      <c r="G21" s="126">
        <f aca="true" t="shared" si="0" ref="G21:G43">E21*F21</f>
        <v>0</v>
      </c>
      <c r="O21" s="120"/>
      <c r="CA21" s="120"/>
      <c r="CB21" s="120"/>
    </row>
    <row r="22" spans="1:80" ht="12.75">
      <c r="A22" s="121">
        <v>8</v>
      </c>
      <c r="B22" s="122" t="s">
        <v>709</v>
      </c>
      <c r="C22" s="123" t="s">
        <v>686</v>
      </c>
      <c r="D22" s="124" t="s">
        <v>98</v>
      </c>
      <c r="E22" s="125">
        <v>8</v>
      </c>
      <c r="F22" s="125">
        <v>0</v>
      </c>
      <c r="G22" s="126">
        <f t="shared" si="0"/>
        <v>0</v>
      </c>
      <c r="O22" s="120"/>
      <c r="CA22" s="120"/>
      <c r="CB22" s="120"/>
    </row>
    <row r="23" spans="1:80" ht="12.75">
      <c r="A23" s="121">
        <v>9</v>
      </c>
      <c r="B23" s="122" t="s">
        <v>710</v>
      </c>
      <c r="C23" s="123" t="s">
        <v>687</v>
      </c>
      <c r="D23" s="124" t="s">
        <v>98</v>
      </c>
      <c r="E23" s="125">
        <v>16</v>
      </c>
      <c r="F23" s="125">
        <v>0</v>
      </c>
      <c r="G23" s="126">
        <f t="shared" si="0"/>
        <v>0</v>
      </c>
      <c r="O23" s="120"/>
      <c r="CA23" s="120"/>
      <c r="CB23" s="120"/>
    </row>
    <row r="24" spans="1:80" ht="12.75">
      <c r="A24" s="121">
        <v>10</v>
      </c>
      <c r="B24" s="122" t="s">
        <v>711</v>
      </c>
      <c r="C24" s="123" t="s">
        <v>688</v>
      </c>
      <c r="D24" s="124" t="s">
        <v>98</v>
      </c>
      <c r="E24" s="125">
        <v>16</v>
      </c>
      <c r="F24" s="125">
        <v>0</v>
      </c>
      <c r="G24" s="126">
        <f t="shared" si="0"/>
        <v>0</v>
      </c>
      <c r="O24" s="120"/>
      <c r="CA24" s="120"/>
      <c r="CB24" s="120"/>
    </row>
    <row r="25" spans="1:80" ht="12.75">
      <c r="A25" s="121">
        <v>11</v>
      </c>
      <c r="B25" s="122" t="s">
        <v>712</v>
      </c>
      <c r="C25" s="123" t="s">
        <v>689</v>
      </c>
      <c r="D25" s="124" t="s">
        <v>98</v>
      </c>
      <c r="E25" s="125">
        <v>16</v>
      </c>
      <c r="F25" s="125">
        <v>0</v>
      </c>
      <c r="G25" s="126">
        <f t="shared" si="0"/>
        <v>0</v>
      </c>
      <c r="O25" s="120"/>
      <c r="CA25" s="120"/>
      <c r="CB25" s="120"/>
    </row>
    <row r="26" spans="1:80" ht="12.75">
      <c r="A26" s="121">
        <v>12</v>
      </c>
      <c r="B26" s="122" t="s">
        <v>713</v>
      </c>
      <c r="C26" s="123" t="s">
        <v>690</v>
      </c>
      <c r="D26" s="124" t="s">
        <v>98</v>
      </c>
      <c r="E26" s="125">
        <v>8</v>
      </c>
      <c r="F26" s="125">
        <v>0</v>
      </c>
      <c r="G26" s="126">
        <f t="shared" si="0"/>
        <v>0</v>
      </c>
      <c r="O26" s="120"/>
      <c r="CA26" s="120"/>
      <c r="CB26" s="120"/>
    </row>
    <row r="27" spans="1:80" ht="12.75">
      <c r="A27" s="121">
        <v>13</v>
      </c>
      <c r="B27" s="122" t="s">
        <v>714</v>
      </c>
      <c r="C27" s="123" t="s">
        <v>691</v>
      </c>
      <c r="D27" s="124" t="s">
        <v>98</v>
      </c>
      <c r="E27" s="125">
        <v>8</v>
      </c>
      <c r="F27" s="125">
        <v>0</v>
      </c>
      <c r="G27" s="126">
        <f t="shared" si="0"/>
        <v>0</v>
      </c>
      <c r="O27" s="120"/>
      <c r="CA27" s="120"/>
      <c r="CB27" s="120"/>
    </row>
    <row r="28" spans="1:80" ht="22.5">
      <c r="A28" s="121">
        <v>14</v>
      </c>
      <c r="B28" s="122" t="s">
        <v>715</v>
      </c>
      <c r="C28" s="123" t="s">
        <v>692</v>
      </c>
      <c r="D28" s="124" t="s">
        <v>98</v>
      </c>
      <c r="E28" s="125">
        <v>8</v>
      </c>
      <c r="F28" s="125">
        <v>0</v>
      </c>
      <c r="G28" s="126">
        <f t="shared" si="0"/>
        <v>0</v>
      </c>
      <c r="O28" s="120"/>
      <c r="CA28" s="120"/>
      <c r="CB28" s="120"/>
    </row>
    <row r="29" spans="1:80" ht="12.75">
      <c r="A29" s="121">
        <v>15</v>
      </c>
      <c r="B29" s="122" t="s">
        <v>716</v>
      </c>
      <c r="C29" s="123" t="s">
        <v>693</v>
      </c>
      <c r="D29" s="124" t="s">
        <v>98</v>
      </c>
      <c r="E29" s="125">
        <v>1</v>
      </c>
      <c r="F29" s="125">
        <v>0</v>
      </c>
      <c r="G29" s="126">
        <f t="shared" si="0"/>
        <v>0</v>
      </c>
      <c r="O29" s="120"/>
      <c r="CA29" s="120"/>
      <c r="CB29" s="120"/>
    </row>
    <row r="30" spans="1:80" ht="12.75">
      <c r="A30" s="121">
        <v>16</v>
      </c>
      <c r="B30" s="122" t="s">
        <v>717</v>
      </c>
      <c r="C30" s="123" t="s">
        <v>694</v>
      </c>
      <c r="D30" s="124" t="s">
        <v>98</v>
      </c>
      <c r="E30" s="125">
        <v>1</v>
      </c>
      <c r="F30" s="125">
        <v>0</v>
      </c>
      <c r="G30" s="126">
        <f t="shared" si="0"/>
        <v>0</v>
      </c>
      <c r="O30" s="120"/>
      <c r="CA30" s="120"/>
      <c r="CB30" s="120"/>
    </row>
    <row r="31" spans="1:80" ht="22.5">
      <c r="A31" s="121">
        <v>17</v>
      </c>
      <c r="B31" s="122" t="s">
        <v>718</v>
      </c>
      <c r="C31" s="123" t="s">
        <v>695</v>
      </c>
      <c r="D31" s="124" t="s">
        <v>98</v>
      </c>
      <c r="E31" s="125">
        <v>3</v>
      </c>
      <c r="F31" s="125">
        <v>0</v>
      </c>
      <c r="G31" s="126">
        <f t="shared" si="0"/>
        <v>0</v>
      </c>
      <c r="O31" s="120"/>
      <c r="CA31" s="120"/>
      <c r="CB31" s="120"/>
    </row>
    <row r="32" spans="1:80" ht="12.75">
      <c r="A32" s="121">
        <v>18</v>
      </c>
      <c r="B32" s="122" t="s">
        <v>719</v>
      </c>
      <c r="C32" s="123" t="s">
        <v>696</v>
      </c>
      <c r="D32" s="124" t="s">
        <v>697</v>
      </c>
      <c r="E32" s="125">
        <v>8</v>
      </c>
      <c r="F32" s="125">
        <v>0</v>
      </c>
      <c r="G32" s="126">
        <f t="shared" si="0"/>
        <v>0</v>
      </c>
      <c r="O32" s="120"/>
      <c r="CA32" s="120"/>
      <c r="CB32" s="120"/>
    </row>
    <row r="33" spans="1:80" ht="12.75">
      <c r="A33" s="121">
        <v>19</v>
      </c>
      <c r="B33" s="122" t="s">
        <v>720</v>
      </c>
      <c r="C33" s="123" t="s">
        <v>698</v>
      </c>
      <c r="D33" s="124" t="s">
        <v>697</v>
      </c>
      <c r="E33" s="125">
        <v>8</v>
      </c>
      <c r="F33" s="125">
        <v>0</v>
      </c>
      <c r="G33" s="126">
        <f t="shared" si="0"/>
        <v>0</v>
      </c>
      <c r="O33" s="120"/>
      <c r="CA33" s="120"/>
      <c r="CB33" s="120"/>
    </row>
    <row r="34" spans="1:80" ht="12.75">
      <c r="A34" s="121">
        <v>20</v>
      </c>
      <c r="B34" s="122" t="s">
        <v>721</v>
      </c>
      <c r="C34" s="123" t="s">
        <v>699</v>
      </c>
      <c r="D34" s="124" t="s">
        <v>98</v>
      </c>
      <c r="E34" s="125">
        <v>8</v>
      </c>
      <c r="F34" s="125">
        <v>0</v>
      </c>
      <c r="G34" s="126">
        <f t="shared" si="0"/>
        <v>0</v>
      </c>
      <c r="O34" s="120"/>
      <c r="CA34" s="120"/>
      <c r="CB34" s="120"/>
    </row>
    <row r="35" spans="1:80" ht="12.75">
      <c r="A35" s="121">
        <v>21</v>
      </c>
      <c r="B35" s="122" t="s">
        <v>722</v>
      </c>
      <c r="C35" s="123" t="s">
        <v>700</v>
      </c>
      <c r="D35" s="124" t="s">
        <v>98</v>
      </c>
      <c r="E35" s="125">
        <v>1</v>
      </c>
      <c r="F35" s="125">
        <v>0</v>
      </c>
      <c r="G35" s="126">
        <f t="shared" si="0"/>
        <v>0</v>
      </c>
      <c r="O35" s="120"/>
      <c r="CA35" s="120"/>
      <c r="CB35" s="120"/>
    </row>
    <row r="36" spans="1:80" ht="22.5">
      <c r="A36" s="121">
        <v>22</v>
      </c>
      <c r="B36" s="122" t="s">
        <v>723</v>
      </c>
      <c r="C36" s="123" t="s">
        <v>701</v>
      </c>
      <c r="D36" s="124" t="s">
        <v>98</v>
      </c>
      <c r="E36" s="125">
        <v>2</v>
      </c>
      <c r="F36" s="125">
        <v>0</v>
      </c>
      <c r="G36" s="126">
        <f t="shared" si="0"/>
        <v>0</v>
      </c>
      <c r="O36" s="120"/>
      <c r="CA36" s="120"/>
      <c r="CB36" s="120"/>
    </row>
    <row r="37" spans="1:80" ht="12.75">
      <c r="A37" s="121">
        <v>23</v>
      </c>
      <c r="B37" s="122" t="s">
        <v>724</v>
      </c>
      <c r="C37" s="123" t="s">
        <v>702</v>
      </c>
      <c r="D37" s="124" t="s">
        <v>163</v>
      </c>
      <c r="E37" s="125">
        <v>200</v>
      </c>
      <c r="F37" s="125">
        <v>0</v>
      </c>
      <c r="G37" s="126">
        <f t="shared" si="0"/>
        <v>0</v>
      </c>
      <c r="O37" s="120"/>
      <c r="CA37" s="120"/>
      <c r="CB37" s="120"/>
    </row>
    <row r="38" spans="1:80" ht="12.75">
      <c r="A38" s="121">
        <v>24</v>
      </c>
      <c r="B38" s="122" t="s">
        <v>725</v>
      </c>
      <c r="C38" s="123" t="s">
        <v>703</v>
      </c>
      <c r="D38" s="124" t="s">
        <v>98</v>
      </c>
      <c r="E38" s="125">
        <v>32</v>
      </c>
      <c r="F38" s="125">
        <v>0</v>
      </c>
      <c r="G38" s="126">
        <f t="shared" si="0"/>
        <v>0</v>
      </c>
      <c r="O38" s="120"/>
      <c r="CA38" s="120"/>
      <c r="CB38" s="120"/>
    </row>
    <row r="39" spans="1:80" ht="12.75">
      <c r="A39" s="121">
        <v>25</v>
      </c>
      <c r="B39" s="122" t="s">
        <v>726</v>
      </c>
      <c r="C39" s="123" t="s">
        <v>704</v>
      </c>
      <c r="D39" s="124" t="s">
        <v>98</v>
      </c>
      <c r="E39" s="125">
        <v>4</v>
      </c>
      <c r="F39" s="125">
        <v>0</v>
      </c>
      <c r="G39" s="126">
        <f t="shared" si="0"/>
        <v>0</v>
      </c>
      <c r="O39" s="120"/>
      <c r="CA39" s="120"/>
      <c r="CB39" s="120"/>
    </row>
    <row r="40" spans="1:80" ht="12.75">
      <c r="A40" s="121">
        <v>26</v>
      </c>
      <c r="B40" s="122" t="s">
        <v>727</v>
      </c>
      <c r="C40" s="123" t="s">
        <v>705</v>
      </c>
      <c r="D40" s="124" t="s">
        <v>98</v>
      </c>
      <c r="E40" s="125">
        <v>4</v>
      </c>
      <c r="F40" s="125">
        <v>0</v>
      </c>
      <c r="G40" s="126">
        <f t="shared" si="0"/>
        <v>0</v>
      </c>
      <c r="O40" s="120"/>
      <c r="CA40" s="120"/>
      <c r="CB40" s="120"/>
    </row>
    <row r="41" spans="1:80" ht="12.75">
      <c r="A41" s="121">
        <v>27</v>
      </c>
      <c r="B41" s="122" t="s">
        <v>728</v>
      </c>
      <c r="C41" s="123" t="s">
        <v>706</v>
      </c>
      <c r="D41" s="124" t="s">
        <v>98</v>
      </c>
      <c r="E41" s="125">
        <v>4</v>
      </c>
      <c r="F41" s="125">
        <v>0</v>
      </c>
      <c r="G41" s="126">
        <f t="shared" si="0"/>
        <v>0</v>
      </c>
      <c r="O41" s="120"/>
      <c r="CA41" s="120"/>
      <c r="CB41" s="120"/>
    </row>
    <row r="42" spans="1:80" ht="22.5">
      <c r="A42" s="121">
        <v>28</v>
      </c>
      <c r="B42" s="122" t="s">
        <v>729</v>
      </c>
      <c r="C42" s="123" t="s">
        <v>707</v>
      </c>
      <c r="D42" s="124" t="s">
        <v>98</v>
      </c>
      <c r="E42" s="125">
        <v>8</v>
      </c>
      <c r="F42" s="125">
        <v>0</v>
      </c>
      <c r="G42" s="126">
        <f t="shared" si="0"/>
        <v>0</v>
      </c>
      <c r="O42" s="120"/>
      <c r="CA42" s="120"/>
      <c r="CB42" s="120"/>
    </row>
    <row r="43" spans="1:80" ht="22.5">
      <c r="A43" s="121">
        <v>29</v>
      </c>
      <c r="B43" s="122" t="s">
        <v>730</v>
      </c>
      <c r="C43" s="123" t="s">
        <v>731</v>
      </c>
      <c r="D43" s="124" t="s">
        <v>98</v>
      </c>
      <c r="E43" s="125">
        <v>8</v>
      </c>
      <c r="F43" s="125">
        <v>0</v>
      </c>
      <c r="G43" s="126">
        <f t="shared" si="0"/>
        <v>0</v>
      </c>
      <c r="O43" s="120"/>
      <c r="CA43" s="120"/>
      <c r="CB43" s="120"/>
    </row>
    <row r="44" spans="1:57" ht="12.75">
      <c r="A44" s="134"/>
      <c r="B44" s="135" t="s">
        <v>115</v>
      </c>
      <c r="C44" s="136" t="s">
        <v>684</v>
      </c>
      <c r="D44" s="137"/>
      <c r="E44" s="138"/>
      <c r="F44" s="139"/>
      <c r="G44" s="140">
        <f>SUM(G21:G43)</f>
        <v>0</v>
      </c>
      <c r="O44" s="120">
        <v>4</v>
      </c>
      <c r="BA44" s="133">
        <f>SUM(BA37:BA42)</f>
        <v>0</v>
      </c>
      <c r="BB44" s="133">
        <f>SUM(BB37:BB42)</f>
        <v>0</v>
      </c>
      <c r="BC44" s="133">
        <f>SUM(BC37:BC42)</f>
        <v>0</v>
      </c>
      <c r="BD44" s="133">
        <f>SUM(BD37:BD42)</f>
        <v>0</v>
      </c>
      <c r="BE44" s="133">
        <f>SUM(BE37:BE42)</f>
        <v>0</v>
      </c>
    </row>
    <row r="45" spans="1:80" ht="12.75">
      <c r="A45" s="121"/>
      <c r="B45" s="122"/>
      <c r="C45" s="170" t="s">
        <v>732</v>
      </c>
      <c r="D45" s="124"/>
      <c r="E45" s="125"/>
      <c r="F45" s="125"/>
      <c r="G45" s="126"/>
      <c r="O45" s="120"/>
      <c r="CA45" s="120"/>
      <c r="CB45" s="120"/>
    </row>
    <row r="46" spans="1:80" ht="12.75">
      <c r="A46" s="121">
        <v>30</v>
      </c>
      <c r="B46" s="122" t="s">
        <v>778</v>
      </c>
      <c r="C46" s="123" t="s">
        <v>733</v>
      </c>
      <c r="D46" s="124" t="s">
        <v>163</v>
      </c>
      <c r="E46" s="125">
        <v>50</v>
      </c>
      <c r="F46" s="125">
        <v>0</v>
      </c>
      <c r="G46" s="126">
        <f>E46*F46</f>
        <v>0</v>
      </c>
      <c r="O46" s="120"/>
      <c r="CA46" s="120"/>
      <c r="CB46" s="120"/>
    </row>
    <row r="47" spans="1:80" ht="12.75">
      <c r="A47" s="121">
        <v>31</v>
      </c>
      <c r="B47" s="122" t="s">
        <v>779</v>
      </c>
      <c r="C47" s="123" t="s">
        <v>734</v>
      </c>
      <c r="D47" s="124" t="s">
        <v>98</v>
      </c>
      <c r="E47" s="125">
        <v>8</v>
      </c>
      <c r="F47" s="125">
        <v>0</v>
      </c>
      <c r="G47" s="126">
        <f aca="true" t="shared" si="1" ref="G47:G91">E47*F47</f>
        <v>0</v>
      </c>
      <c r="O47" s="120"/>
      <c r="CA47" s="120"/>
      <c r="CB47" s="120"/>
    </row>
    <row r="48" spans="1:80" ht="22.5">
      <c r="A48" s="121">
        <v>32</v>
      </c>
      <c r="B48" s="122" t="s">
        <v>780</v>
      </c>
      <c r="C48" s="123" t="s">
        <v>735</v>
      </c>
      <c r="D48" s="124" t="s">
        <v>98</v>
      </c>
      <c r="E48" s="125">
        <v>8</v>
      </c>
      <c r="F48" s="125">
        <v>0</v>
      </c>
      <c r="G48" s="126">
        <f t="shared" si="1"/>
        <v>0</v>
      </c>
      <c r="O48" s="120"/>
      <c r="CA48" s="120"/>
      <c r="CB48" s="120"/>
    </row>
    <row r="49" spans="1:80" ht="22.5">
      <c r="A49" s="121">
        <v>33</v>
      </c>
      <c r="B49" s="122" t="s">
        <v>781</v>
      </c>
      <c r="C49" s="123" t="s">
        <v>736</v>
      </c>
      <c r="D49" s="124" t="s">
        <v>98</v>
      </c>
      <c r="E49" s="125">
        <v>8</v>
      </c>
      <c r="F49" s="125">
        <v>0</v>
      </c>
      <c r="G49" s="126">
        <f t="shared" si="1"/>
        <v>0</v>
      </c>
      <c r="O49" s="120"/>
      <c r="CA49" s="120"/>
      <c r="CB49" s="120"/>
    </row>
    <row r="50" spans="1:80" ht="12.75">
      <c r="A50" s="121">
        <v>34</v>
      </c>
      <c r="B50" s="122" t="s">
        <v>782</v>
      </c>
      <c r="C50" s="123" t="s">
        <v>737</v>
      </c>
      <c r="D50" s="124" t="s">
        <v>98</v>
      </c>
      <c r="E50" s="125">
        <v>8</v>
      </c>
      <c r="F50" s="125">
        <v>0</v>
      </c>
      <c r="G50" s="126">
        <f t="shared" si="1"/>
        <v>0</v>
      </c>
      <c r="O50" s="120"/>
      <c r="CA50" s="120"/>
      <c r="CB50" s="120"/>
    </row>
    <row r="51" spans="1:80" ht="22.5">
      <c r="A51" s="121">
        <v>35</v>
      </c>
      <c r="B51" s="122" t="s">
        <v>783</v>
      </c>
      <c r="C51" s="123" t="s">
        <v>738</v>
      </c>
      <c r="D51" s="124" t="s">
        <v>98</v>
      </c>
      <c r="E51" s="125">
        <v>8</v>
      </c>
      <c r="F51" s="125">
        <v>0</v>
      </c>
      <c r="G51" s="126">
        <f t="shared" si="1"/>
        <v>0</v>
      </c>
      <c r="O51" s="120"/>
      <c r="CA51" s="120"/>
      <c r="CB51" s="120"/>
    </row>
    <row r="52" spans="1:80" ht="12.75">
      <c r="A52" s="121">
        <v>36</v>
      </c>
      <c r="B52" s="122" t="s">
        <v>784</v>
      </c>
      <c r="C52" s="123" t="s">
        <v>739</v>
      </c>
      <c r="D52" s="124" t="s">
        <v>98</v>
      </c>
      <c r="E52" s="125">
        <v>5</v>
      </c>
      <c r="F52" s="125">
        <v>0</v>
      </c>
      <c r="G52" s="126">
        <f t="shared" si="1"/>
        <v>0</v>
      </c>
      <c r="O52" s="120"/>
      <c r="CA52" s="120"/>
      <c r="CB52" s="120"/>
    </row>
    <row r="53" spans="1:80" ht="12.75">
      <c r="A53" s="121">
        <v>37</v>
      </c>
      <c r="B53" s="122" t="s">
        <v>785</v>
      </c>
      <c r="C53" s="123" t="s">
        <v>740</v>
      </c>
      <c r="D53" s="124" t="s">
        <v>98</v>
      </c>
      <c r="E53" s="125">
        <v>1</v>
      </c>
      <c r="F53" s="125">
        <v>0</v>
      </c>
      <c r="G53" s="126">
        <f t="shared" si="1"/>
        <v>0</v>
      </c>
      <c r="O53" s="120"/>
      <c r="CA53" s="120"/>
      <c r="CB53" s="120"/>
    </row>
    <row r="54" spans="1:80" ht="12.75">
      <c r="A54" s="121">
        <v>38</v>
      </c>
      <c r="B54" s="122" t="s">
        <v>786</v>
      </c>
      <c r="C54" s="123" t="s">
        <v>741</v>
      </c>
      <c r="D54" s="124" t="s">
        <v>98</v>
      </c>
      <c r="E54" s="125">
        <v>1</v>
      </c>
      <c r="F54" s="125">
        <v>0</v>
      </c>
      <c r="G54" s="126">
        <f t="shared" si="1"/>
        <v>0</v>
      </c>
      <c r="O54" s="120"/>
      <c r="CA54" s="120"/>
      <c r="CB54" s="120"/>
    </row>
    <row r="55" spans="1:80" ht="12.75">
      <c r="A55" s="121">
        <v>39</v>
      </c>
      <c r="B55" s="122" t="s">
        <v>787</v>
      </c>
      <c r="C55" s="123" t="s">
        <v>742</v>
      </c>
      <c r="D55" s="124" t="s">
        <v>98</v>
      </c>
      <c r="E55" s="125">
        <v>2</v>
      </c>
      <c r="F55" s="125">
        <v>0</v>
      </c>
      <c r="G55" s="126">
        <f t="shared" si="1"/>
        <v>0</v>
      </c>
      <c r="O55" s="120"/>
      <c r="CA55" s="120"/>
      <c r="CB55" s="120"/>
    </row>
    <row r="56" spans="1:80" ht="12.75">
      <c r="A56" s="121">
        <v>40</v>
      </c>
      <c r="B56" s="122" t="s">
        <v>788</v>
      </c>
      <c r="C56" s="123" t="s">
        <v>743</v>
      </c>
      <c r="D56" s="124" t="s">
        <v>98</v>
      </c>
      <c r="E56" s="125">
        <v>2</v>
      </c>
      <c r="F56" s="125">
        <v>0</v>
      </c>
      <c r="G56" s="126">
        <f t="shared" si="1"/>
        <v>0</v>
      </c>
      <c r="O56" s="120"/>
      <c r="CA56" s="120"/>
      <c r="CB56" s="120"/>
    </row>
    <row r="57" spans="1:80" ht="12.75">
      <c r="A57" s="121">
        <v>41</v>
      </c>
      <c r="B57" s="122" t="s">
        <v>789</v>
      </c>
      <c r="C57" s="123" t="s">
        <v>744</v>
      </c>
      <c r="D57" s="124" t="s">
        <v>98</v>
      </c>
      <c r="E57" s="125">
        <v>2</v>
      </c>
      <c r="F57" s="125">
        <v>0</v>
      </c>
      <c r="G57" s="126">
        <f t="shared" si="1"/>
        <v>0</v>
      </c>
      <c r="O57" s="120"/>
      <c r="CA57" s="120"/>
      <c r="CB57" s="120"/>
    </row>
    <row r="58" spans="1:80" ht="12.75">
      <c r="A58" s="121">
        <v>42</v>
      </c>
      <c r="B58" s="122" t="s">
        <v>790</v>
      </c>
      <c r="C58" s="123" t="s">
        <v>745</v>
      </c>
      <c r="D58" s="124" t="s">
        <v>98</v>
      </c>
      <c r="E58" s="125">
        <v>4</v>
      </c>
      <c r="F58" s="125">
        <v>0</v>
      </c>
      <c r="G58" s="126">
        <f t="shared" si="1"/>
        <v>0</v>
      </c>
      <c r="O58" s="120"/>
      <c r="CA58" s="120"/>
      <c r="CB58" s="120"/>
    </row>
    <row r="59" spans="1:80" ht="22.5">
      <c r="A59" s="121">
        <v>43</v>
      </c>
      <c r="B59" s="122" t="s">
        <v>791</v>
      </c>
      <c r="C59" s="123" t="s">
        <v>746</v>
      </c>
      <c r="D59" s="124" t="s">
        <v>98</v>
      </c>
      <c r="E59" s="125">
        <v>4</v>
      </c>
      <c r="F59" s="125">
        <v>0</v>
      </c>
      <c r="G59" s="126">
        <f t="shared" si="1"/>
        <v>0</v>
      </c>
      <c r="O59" s="120"/>
      <c r="CA59" s="120"/>
      <c r="CB59" s="120"/>
    </row>
    <row r="60" spans="1:80" ht="12.75">
      <c r="A60" s="121">
        <v>44</v>
      </c>
      <c r="B60" s="122" t="s">
        <v>792</v>
      </c>
      <c r="C60" s="123" t="s">
        <v>747</v>
      </c>
      <c r="D60" s="124" t="s">
        <v>98</v>
      </c>
      <c r="E60" s="125">
        <v>4</v>
      </c>
      <c r="F60" s="125">
        <v>0</v>
      </c>
      <c r="G60" s="126">
        <f t="shared" si="1"/>
        <v>0</v>
      </c>
      <c r="O60" s="120"/>
      <c r="CA60" s="120"/>
      <c r="CB60" s="120"/>
    </row>
    <row r="61" spans="1:80" ht="12.75">
      <c r="A61" s="121">
        <v>45</v>
      </c>
      <c r="B61" s="122" t="s">
        <v>793</v>
      </c>
      <c r="C61" s="123" t="s">
        <v>748</v>
      </c>
      <c r="D61" s="124" t="s">
        <v>98</v>
      </c>
      <c r="E61" s="125">
        <v>1</v>
      </c>
      <c r="F61" s="125">
        <v>0</v>
      </c>
      <c r="G61" s="126">
        <f t="shared" si="1"/>
        <v>0</v>
      </c>
      <c r="O61" s="120"/>
      <c r="CA61" s="120"/>
      <c r="CB61" s="120"/>
    </row>
    <row r="62" spans="1:80" ht="12.75">
      <c r="A62" s="121">
        <v>46</v>
      </c>
      <c r="B62" s="122" t="s">
        <v>794</v>
      </c>
      <c r="C62" s="123" t="s">
        <v>696</v>
      </c>
      <c r="D62" s="124" t="s">
        <v>697</v>
      </c>
      <c r="E62" s="125">
        <v>4</v>
      </c>
      <c r="F62" s="125">
        <v>0</v>
      </c>
      <c r="G62" s="126">
        <f t="shared" si="1"/>
        <v>0</v>
      </c>
      <c r="O62" s="120"/>
      <c r="CA62" s="120"/>
      <c r="CB62" s="120"/>
    </row>
    <row r="63" spans="1:80" ht="12.75">
      <c r="A63" s="121">
        <v>47</v>
      </c>
      <c r="B63" s="122" t="s">
        <v>795</v>
      </c>
      <c r="C63" s="123" t="s">
        <v>698</v>
      </c>
      <c r="D63" s="124" t="s">
        <v>697</v>
      </c>
      <c r="E63" s="125">
        <v>4</v>
      </c>
      <c r="F63" s="125">
        <v>0</v>
      </c>
      <c r="G63" s="126">
        <f t="shared" si="1"/>
        <v>0</v>
      </c>
      <c r="O63" s="120"/>
      <c r="CA63" s="120"/>
      <c r="CB63" s="120"/>
    </row>
    <row r="64" spans="1:80" ht="12.75">
      <c r="A64" s="121">
        <v>48</v>
      </c>
      <c r="B64" s="122" t="s">
        <v>796</v>
      </c>
      <c r="C64" s="123" t="s">
        <v>749</v>
      </c>
      <c r="D64" s="124" t="s">
        <v>697</v>
      </c>
      <c r="E64" s="125">
        <v>4</v>
      </c>
      <c r="F64" s="125">
        <v>0</v>
      </c>
      <c r="G64" s="126">
        <f t="shared" si="1"/>
        <v>0</v>
      </c>
      <c r="O64" s="120"/>
      <c r="CA64" s="120"/>
      <c r="CB64" s="120"/>
    </row>
    <row r="65" spans="1:80" ht="12.75">
      <c r="A65" s="121">
        <v>49</v>
      </c>
      <c r="B65" s="122" t="s">
        <v>797</v>
      </c>
      <c r="C65" s="123" t="s">
        <v>750</v>
      </c>
      <c r="D65" s="124" t="s">
        <v>697</v>
      </c>
      <c r="E65" s="125">
        <v>4</v>
      </c>
      <c r="F65" s="125">
        <v>0</v>
      </c>
      <c r="G65" s="126">
        <f t="shared" si="1"/>
        <v>0</v>
      </c>
      <c r="O65" s="120"/>
      <c r="CA65" s="120"/>
      <c r="CB65" s="120"/>
    </row>
    <row r="66" spans="1:80" ht="12.75">
      <c r="A66" s="121">
        <v>50</v>
      </c>
      <c r="B66" s="122" t="s">
        <v>798</v>
      </c>
      <c r="C66" s="123" t="s">
        <v>751</v>
      </c>
      <c r="D66" s="124" t="s">
        <v>163</v>
      </c>
      <c r="E66" s="125">
        <v>20</v>
      </c>
      <c r="F66" s="125">
        <v>0</v>
      </c>
      <c r="G66" s="126">
        <f t="shared" si="1"/>
        <v>0</v>
      </c>
      <c r="O66" s="120"/>
      <c r="CA66" s="120"/>
      <c r="CB66" s="120"/>
    </row>
    <row r="67" spans="1:80" ht="12.75">
      <c r="A67" s="121">
        <v>51</v>
      </c>
      <c r="B67" s="122" t="s">
        <v>799</v>
      </c>
      <c r="C67" s="123" t="s">
        <v>752</v>
      </c>
      <c r="D67" s="124" t="s">
        <v>98</v>
      </c>
      <c r="E67" s="125">
        <v>2</v>
      </c>
      <c r="F67" s="125">
        <v>0</v>
      </c>
      <c r="G67" s="126">
        <f t="shared" si="1"/>
        <v>0</v>
      </c>
      <c r="O67" s="120"/>
      <c r="CA67" s="120"/>
      <c r="CB67" s="120"/>
    </row>
    <row r="68" spans="1:80" ht="12.75">
      <c r="A68" s="121">
        <v>52</v>
      </c>
      <c r="B68" s="122" t="s">
        <v>800</v>
      </c>
      <c r="C68" s="123" t="s">
        <v>753</v>
      </c>
      <c r="D68" s="124" t="s">
        <v>98</v>
      </c>
      <c r="E68" s="125">
        <v>2</v>
      </c>
      <c r="F68" s="125">
        <v>0</v>
      </c>
      <c r="G68" s="126">
        <f t="shared" si="1"/>
        <v>0</v>
      </c>
      <c r="O68" s="120"/>
      <c r="CA68" s="120"/>
      <c r="CB68" s="120"/>
    </row>
    <row r="69" spans="1:80" ht="12.75">
      <c r="A69" s="121">
        <v>53</v>
      </c>
      <c r="B69" s="122" t="s">
        <v>801</v>
      </c>
      <c r="C69" s="123" t="s">
        <v>754</v>
      </c>
      <c r="D69" s="124" t="s">
        <v>98</v>
      </c>
      <c r="E69" s="125">
        <v>1</v>
      </c>
      <c r="F69" s="125">
        <v>0</v>
      </c>
      <c r="G69" s="126">
        <f t="shared" si="1"/>
        <v>0</v>
      </c>
      <c r="O69" s="120"/>
      <c r="CA69" s="120"/>
      <c r="CB69" s="120"/>
    </row>
    <row r="70" spans="1:80" ht="12.75">
      <c r="A70" s="121">
        <v>54</v>
      </c>
      <c r="B70" s="122" t="s">
        <v>802</v>
      </c>
      <c r="C70" s="123" t="s">
        <v>755</v>
      </c>
      <c r="D70" s="124" t="s">
        <v>163</v>
      </c>
      <c r="E70" s="125">
        <v>50</v>
      </c>
      <c r="F70" s="125">
        <v>0</v>
      </c>
      <c r="G70" s="126">
        <f t="shared" si="1"/>
        <v>0</v>
      </c>
      <c r="O70" s="120"/>
      <c r="CA70" s="120"/>
      <c r="CB70" s="120"/>
    </row>
    <row r="71" spans="1:80" ht="22.5">
      <c r="A71" s="121">
        <v>55</v>
      </c>
      <c r="B71" s="122" t="s">
        <v>803</v>
      </c>
      <c r="C71" s="123" t="s">
        <v>756</v>
      </c>
      <c r="D71" s="124" t="s">
        <v>98</v>
      </c>
      <c r="E71" s="125">
        <v>4</v>
      </c>
      <c r="F71" s="125">
        <v>0</v>
      </c>
      <c r="G71" s="126">
        <f t="shared" si="1"/>
        <v>0</v>
      </c>
      <c r="O71" s="120"/>
      <c r="CA71" s="120"/>
      <c r="CB71" s="120"/>
    </row>
    <row r="72" spans="1:80" ht="12.75">
      <c r="A72" s="121">
        <v>56</v>
      </c>
      <c r="B72" s="122" t="s">
        <v>804</v>
      </c>
      <c r="C72" s="123" t="s">
        <v>757</v>
      </c>
      <c r="D72" s="124" t="s">
        <v>98</v>
      </c>
      <c r="E72" s="125">
        <v>4</v>
      </c>
      <c r="F72" s="125">
        <v>0</v>
      </c>
      <c r="G72" s="126">
        <f t="shared" si="1"/>
        <v>0</v>
      </c>
      <c r="O72" s="120"/>
      <c r="CA72" s="120"/>
      <c r="CB72" s="120"/>
    </row>
    <row r="73" spans="1:80" ht="12.75">
      <c r="A73" s="121">
        <v>57</v>
      </c>
      <c r="B73" s="122" t="s">
        <v>805</v>
      </c>
      <c r="C73" s="123" t="s">
        <v>758</v>
      </c>
      <c r="D73" s="124" t="s">
        <v>98</v>
      </c>
      <c r="E73" s="125">
        <v>4</v>
      </c>
      <c r="F73" s="125">
        <v>0</v>
      </c>
      <c r="G73" s="126">
        <f t="shared" si="1"/>
        <v>0</v>
      </c>
      <c r="O73" s="120"/>
      <c r="CA73" s="120"/>
      <c r="CB73" s="120"/>
    </row>
    <row r="74" spans="1:80" ht="12.75">
      <c r="A74" s="121">
        <v>58</v>
      </c>
      <c r="B74" s="122" t="s">
        <v>806</v>
      </c>
      <c r="C74" s="123" t="s">
        <v>759</v>
      </c>
      <c r="D74" s="124" t="s">
        <v>163</v>
      </c>
      <c r="E74" s="125">
        <v>50</v>
      </c>
      <c r="F74" s="125">
        <v>0</v>
      </c>
      <c r="G74" s="126">
        <f t="shared" si="1"/>
        <v>0</v>
      </c>
      <c r="O74" s="120"/>
      <c r="CA74" s="120"/>
      <c r="CB74" s="120"/>
    </row>
    <row r="75" spans="1:80" ht="12.75">
      <c r="A75" s="121">
        <v>59</v>
      </c>
      <c r="B75" s="122" t="s">
        <v>807</v>
      </c>
      <c r="C75" s="123" t="s">
        <v>760</v>
      </c>
      <c r="D75" s="124" t="s">
        <v>777</v>
      </c>
      <c r="E75" s="125">
        <v>1</v>
      </c>
      <c r="F75" s="125">
        <v>0</v>
      </c>
      <c r="G75" s="126">
        <f t="shared" si="1"/>
        <v>0</v>
      </c>
      <c r="O75" s="120"/>
      <c r="CA75" s="120"/>
      <c r="CB75" s="120"/>
    </row>
    <row r="76" spans="1:80" ht="12.75">
      <c r="A76" s="121">
        <v>60</v>
      </c>
      <c r="B76" s="122" t="s">
        <v>808</v>
      </c>
      <c r="C76" s="123" t="s">
        <v>761</v>
      </c>
      <c r="D76" s="124" t="s">
        <v>777</v>
      </c>
      <c r="E76" s="125">
        <v>1</v>
      </c>
      <c r="F76" s="125">
        <v>0</v>
      </c>
      <c r="G76" s="126">
        <f t="shared" si="1"/>
        <v>0</v>
      </c>
      <c r="O76" s="120"/>
      <c r="CA76" s="120"/>
      <c r="CB76" s="120"/>
    </row>
    <row r="77" spans="1:80" ht="12.75">
      <c r="A77" s="121">
        <v>61</v>
      </c>
      <c r="B77" s="122" t="s">
        <v>809</v>
      </c>
      <c r="C77" s="123" t="s">
        <v>762</v>
      </c>
      <c r="D77" s="124" t="s">
        <v>777</v>
      </c>
      <c r="E77" s="125">
        <v>1</v>
      </c>
      <c r="F77" s="125">
        <v>0</v>
      </c>
      <c r="G77" s="126">
        <f t="shared" si="1"/>
        <v>0</v>
      </c>
      <c r="O77" s="120"/>
      <c r="CA77" s="120"/>
      <c r="CB77" s="120"/>
    </row>
    <row r="78" spans="1:80" ht="12.75">
      <c r="A78" s="121">
        <v>62</v>
      </c>
      <c r="B78" s="122" t="s">
        <v>810</v>
      </c>
      <c r="C78" s="123" t="s">
        <v>763</v>
      </c>
      <c r="D78" s="124" t="s">
        <v>777</v>
      </c>
      <c r="E78" s="125">
        <v>1</v>
      </c>
      <c r="F78" s="125">
        <v>0</v>
      </c>
      <c r="G78" s="126">
        <f t="shared" si="1"/>
        <v>0</v>
      </c>
      <c r="O78" s="120"/>
      <c r="CA78" s="120"/>
      <c r="CB78" s="120"/>
    </row>
    <row r="79" spans="1:80" ht="12.75">
      <c r="A79" s="121">
        <v>63</v>
      </c>
      <c r="B79" s="122" t="s">
        <v>811</v>
      </c>
      <c r="C79" s="123" t="s">
        <v>764</v>
      </c>
      <c r="D79" s="124" t="s">
        <v>777</v>
      </c>
      <c r="E79" s="125">
        <v>1</v>
      </c>
      <c r="F79" s="125">
        <v>0</v>
      </c>
      <c r="G79" s="126">
        <f t="shared" si="1"/>
        <v>0</v>
      </c>
      <c r="O79" s="120"/>
      <c r="CA79" s="120"/>
      <c r="CB79" s="120"/>
    </row>
    <row r="80" spans="1:80" ht="12.75">
      <c r="A80" s="121">
        <v>64</v>
      </c>
      <c r="B80" s="122" t="s">
        <v>812</v>
      </c>
      <c r="C80" s="123" t="s">
        <v>765</v>
      </c>
      <c r="D80" s="124" t="s">
        <v>98</v>
      </c>
      <c r="E80" s="125">
        <v>1</v>
      </c>
      <c r="F80" s="125">
        <v>0</v>
      </c>
      <c r="G80" s="126">
        <f t="shared" si="1"/>
        <v>0</v>
      </c>
      <c r="O80" s="120"/>
      <c r="CA80" s="120"/>
      <c r="CB80" s="120"/>
    </row>
    <row r="81" spans="1:80" ht="12.75">
      <c r="A81" s="121">
        <v>65</v>
      </c>
      <c r="B81" s="122" t="s">
        <v>813</v>
      </c>
      <c r="C81" s="123" t="s">
        <v>766</v>
      </c>
      <c r="D81" s="124" t="s">
        <v>98</v>
      </c>
      <c r="E81" s="125">
        <v>1</v>
      </c>
      <c r="F81" s="125">
        <v>0</v>
      </c>
      <c r="G81" s="126">
        <f t="shared" si="1"/>
        <v>0</v>
      </c>
      <c r="O81" s="120"/>
      <c r="CA81" s="120"/>
      <c r="CB81" s="120"/>
    </row>
    <row r="82" spans="1:80" ht="22.5">
      <c r="A82" s="121">
        <v>66</v>
      </c>
      <c r="B82" s="122" t="s">
        <v>814</v>
      </c>
      <c r="C82" s="123" t="s">
        <v>767</v>
      </c>
      <c r="D82" s="124" t="s">
        <v>98</v>
      </c>
      <c r="E82" s="125">
        <v>1</v>
      </c>
      <c r="F82" s="125">
        <v>0</v>
      </c>
      <c r="G82" s="126">
        <f t="shared" si="1"/>
        <v>0</v>
      </c>
      <c r="O82" s="120"/>
      <c r="CA82" s="120"/>
      <c r="CB82" s="120"/>
    </row>
    <row r="83" spans="1:80" ht="22.5">
      <c r="A83" s="121">
        <v>67</v>
      </c>
      <c r="B83" s="122" t="s">
        <v>815</v>
      </c>
      <c r="C83" s="123" t="s">
        <v>768</v>
      </c>
      <c r="D83" s="124" t="s">
        <v>98</v>
      </c>
      <c r="E83" s="125">
        <v>1</v>
      </c>
      <c r="F83" s="125">
        <v>0</v>
      </c>
      <c r="G83" s="126">
        <f t="shared" si="1"/>
        <v>0</v>
      </c>
      <c r="O83" s="120"/>
      <c r="CA83" s="120"/>
      <c r="CB83" s="120"/>
    </row>
    <row r="84" spans="1:80" ht="22.5">
      <c r="A84" s="121">
        <v>68</v>
      </c>
      <c r="B84" s="122" t="s">
        <v>816</v>
      </c>
      <c r="C84" s="123" t="s">
        <v>769</v>
      </c>
      <c r="D84" s="124" t="s">
        <v>98</v>
      </c>
      <c r="E84" s="125">
        <v>1</v>
      </c>
      <c r="F84" s="125">
        <v>0</v>
      </c>
      <c r="G84" s="126">
        <f t="shared" si="1"/>
        <v>0</v>
      </c>
      <c r="O84" s="120"/>
      <c r="CA84" s="120"/>
      <c r="CB84" s="120"/>
    </row>
    <row r="85" spans="1:80" ht="12.75">
      <c r="A85" s="121">
        <v>69</v>
      </c>
      <c r="B85" s="122" t="s">
        <v>817</v>
      </c>
      <c r="C85" s="123" t="s">
        <v>770</v>
      </c>
      <c r="D85" s="124" t="s">
        <v>98</v>
      </c>
      <c r="E85" s="125">
        <v>4</v>
      </c>
      <c r="F85" s="125">
        <v>0</v>
      </c>
      <c r="G85" s="126">
        <f t="shared" si="1"/>
        <v>0</v>
      </c>
      <c r="O85" s="120"/>
      <c r="CA85" s="120"/>
      <c r="CB85" s="120"/>
    </row>
    <row r="86" spans="1:80" ht="12.75">
      <c r="A86" s="121">
        <v>70</v>
      </c>
      <c r="B86" s="122" t="s">
        <v>818</v>
      </c>
      <c r="C86" s="123" t="s">
        <v>771</v>
      </c>
      <c r="D86" s="124" t="s">
        <v>98</v>
      </c>
      <c r="E86" s="125">
        <v>1</v>
      </c>
      <c r="F86" s="125">
        <v>0</v>
      </c>
      <c r="G86" s="126">
        <f t="shared" si="1"/>
        <v>0</v>
      </c>
      <c r="O86" s="120"/>
      <c r="CA86" s="120"/>
      <c r="CB86" s="120"/>
    </row>
    <row r="87" spans="1:80" ht="22.5">
      <c r="A87" s="121">
        <v>71</v>
      </c>
      <c r="B87" s="122" t="s">
        <v>819</v>
      </c>
      <c r="C87" s="123" t="s">
        <v>772</v>
      </c>
      <c r="D87" s="124" t="s">
        <v>98</v>
      </c>
      <c r="E87" s="125">
        <v>4</v>
      </c>
      <c r="F87" s="125">
        <v>0</v>
      </c>
      <c r="G87" s="126">
        <f t="shared" si="1"/>
        <v>0</v>
      </c>
      <c r="O87" s="120"/>
      <c r="CA87" s="120"/>
      <c r="CB87" s="120"/>
    </row>
    <row r="88" spans="1:80" ht="12.75">
      <c r="A88" s="121">
        <v>72</v>
      </c>
      <c r="B88" s="122" t="s">
        <v>820</v>
      </c>
      <c r="C88" s="123" t="s">
        <v>773</v>
      </c>
      <c r="D88" s="124" t="s">
        <v>163</v>
      </c>
      <c r="E88" s="125">
        <v>10</v>
      </c>
      <c r="F88" s="125">
        <v>0</v>
      </c>
      <c r="G88" s="126">
        <f t="shared" si="1"/>
        <v>0</v>
      </c>
      <c r="O88" s="120"/>
      <c r="CA88" s="120"/>
      <c r="CB88" s="120"/>
    </row>
    <row r="89" spans="1:80" ht="22.5">
      <c r="A89" s="121">
        <v>73</v>
      </c>
      <c r="B89" s="122" t="s">
        <v>821</v>
      </c>
      <c r="C89" s="123" t="s">
        <v>774</v>
      </c>
      <c r="D89" s="124" t="s">
        <v>98</v>
      </c>
      <c r="E89" s="125">
        <v>4</v>
      </c>
      <c r="F89" s="125">
        <v>0</v>
      </c>
      <c r="G89" s="126">
        <f t="shared" si="1"/>
        <v>0</v>
      </c>
      <c r="O89" s="120"/>
      <c r="CA89" s="120"/>
      <c r="CB89" s="120"/>
    </row>
    <row r="90" spans="1:80" ht="22.5">
      <c r="A90" s="121">
        <v>74</v>
      </c>
      <c r="B90" s="122" t="s">
        <v>822</v>
      </c>
      <c r="C90" s="123" t="s">
        <v>775</v>
      </c>
      <c r="D90" s="124" t="s">
        <v>98</v>
      </c>
      <c r="E90" s="125">
        <v>4</v>
      </c>
      <c r="F90" s="125">
        <v>0</v>
      </c>
      <c r="G90" s="126">
        <f t="shared" si="1"/>
        <v>0</v>
      </c>
      <c r="O90" s="120"/>
      <c r="CA90" s="120"/>
      <c r="CB90" s="120"/>
    </row>
    <row r="91" spans="1:80" ht="12.75">
      <c r="A91" s="121">
        <v>75</v>
      </c>
      <c r="B91" s="122" t="s">
        <v>823</v>
      </c>
      <c r="C91" s="123" t="s">
        <v>776</v>
      </c>
      <c r="D91" s="124" t="s">
        <v>163</v>
      </c>
      <c r="E91" s="125">
        <v>50</v>
      </c>
      <c r="F91" s="125">
        <v>0</v>
      </c>
      <c r="G91" s="126">
        <f t="shared" si="1"/>
        <v>0</v>
      </c>
      <c r="O91" s="120"/>
      <c r="CA91" s="120"/>
      <c r="CB91" s="120"/>
    </row>
    <row r="92" spans="1:57" ht="12.75">
      <c r="A92" s="134"/>
      <c r="B92" s="135" t="s">
        <v>115</v>
      </c>
      <c r="C92" s="136" t="s">
        <v>732</v>
      </c>
      <c r="D92" s="137"/>
      <c r="E92" s="138"/>
      <c r="F92" s="139"/>
      <c r="G92" s="140">
        <f>SUM(G46:G91)</f>
        <v>0</v>
      </c>
      <c r="O92" s="120">
        <v>4</v>
      </c>
      <c r="BA92" s="133">
        <f>SUM(BA85:BA90)</f>
        <v>0</v>
      </c>
      <c r="BB92" s="133">
        <f>SUM(BB85:BB90)</f>
        <v>0</v>
      </c>
      <c r="BC92" s="133">
        <f>SUM(BC85:BC90)</f>
        <v>0</v>
      </c>
      <c r="BD92" s="133">
        <f>SUM(BD85:BD90)</f>
        <v>0</v>
      </c>
      <c r="BE92" s="133">
        <f>SUM(BE85:BE90)</f>
        <v>0</v>
      </c>
    </row>
    <row r="93" spans="1:80" ht="12.75">
      <c r="A93" s="121"/>
      <c r="B93" s="122"/>
      <c r="C93" s="170" t="s">
        <v>824</v>
      </c>
      <c r="D93" s="124"/>
      <c r="E93" s="125"/>
      <c r="F93" s="125"/>
      <c r="G93" s="126"/>
      <c r="O93" s="120"/>
      <c r="CA93" s="120"/>
      <c r="CB93" s="120"/>
    </row>
    <row r="94" spans="1:80" ht="12.75">
      <c r="A94" s="121"/>
      <c r="B94" s="122"/>
      <c r="C94" s="171" t="s">
        <v>840</v>
      </c>
      <c r="D94" s="124" t="s">
        <v>98</v>
      </c>
      <c r="E94" s="125">
        <v>2</v>
      </c>
      <c r="F94" s="125">
        <v>0</v>
      </c>
      <c r="G94" s="126">
        <f>E94*F94</f>
        <v>0</v>
      </c>
      <c r="O94" s="120"/>
      <c r="CA94" s="120"/>
      <c r="CB94" s="120"/>
    </row>
    <row r="95" spans="1:80" ht="12.75">
      <c r="A95" s="121"/>
      <c r="B95" s="122"/>
      <c r="C95" s="171" t="s">
        <v>825</v>
      </c>
      <c r="D95" s="124" t="s">
        <v>98</v>
      </c>
      <c r="E95" s="125">
        <v>2</v>
      </c>
      <c r="F95" s="125">
        <v>0</v>
      </c>
      <c r="G95" s="126">
        <f aca="true" t="shared" si="2" ref="G95:G125">E95*F95</f>
        <v>0</v>
      </c>
      <c r="O95" s="120"/>
      <c r="CA95" s="120"/>
      <c r="CB95" s="120"/>
    </row>
    <row r="96" spans="1:80" ht="12.75">
      <c r="A96" s="121"/>
      <c r="B96" s="122"/>
      <c r="C96" s="171" t="s">
        <v>826</v>
      </c>
      <c r="D96" s="124" t="s">
        <v>163</v>
      </c>
      <c r="E96" s="125">
        <v>350</v>
      </c>
      <c r="F96" s="125">
        <v>0</v>
      </c>
      <c r="G96" s="126">
        <f t="shared" si="2"/>
        <v>0</v>
      </c>
      <c r="O96" s="120"/>
      <c r="CA96" s="120"/>
      <c r="CB96" s="120"/>
    </row>
    <row r="97" spans="1:80" ht="12.75">
      <c r="A97" s="121"/>
      <c r="B97" s="122"/>
      <c r="C97" s="171" t="s">
        <v>827</v>
      </c>
      <c r="D97" s="124" t="s">
        <v>98</v>
      </c>
      <c r="E97" s="125">
        <v>30</v>
      </c>
      <c r="F97" s="125">
        <v>0</v>
      </c>
      <c r="G97" s="126">
        <f t="shared" si="2"/>
        <v>0</v>
      </c>
      <c r="O97" s="120"/>
      <c r="CA97" s="120"/>
      <c r="CB97" s="120"/>
    </row>
    <row r="98" spans="1:80" ht="12.75">
      <c r="A98" s="121"/>
      <c r="B98" s="122"/>
      <c r="C98" s="171" t="s">
        <v>828</v>
      </c>
      <c r="D98" s="124" t="s">
        <v>98</v>
      </c>
      <c r="E98" s="125">
        <v>30</v>
      </c>
      <c r="F98" s="125">
        <v>0</v>
      </c>
      <c r="G98" s="126">
        <f t="shared" si="2"/>
        <v>0</v>
      </c>
      <c r="O98" s="120"/>
      <c r="CA98" s="120"/>
      <c r="CB98" s="120"/>
    </row>
    <row r="99" spans="1:80" ht="12.75">
      <c r="A99" s="121"/>
      <c r="B99" s="122"/>
      <c r="C99" s="171" t="s">
        <v>829</v>
      </c>
      <c r="D99" s="124" t="s">
        <v>98</v>
      </c>
      <c r="E99" s="125">
        <v>14</v>
      </c>
      <c r="F99" s="125">
        <v>0</v>
      </c>
      <c r="G99" s="126">
        <f t="shared" si="2"/>
        <v>0</v>
      </c>
      <c r="O99" s="120"/>
      <c r="CA99" s="120"/>
      <c r="CB99" s="120"/>
    </row>
    <row r="100" spans="1:80" ht="12.75">
      <c r="A100" s="121"/>
      <c r="B100" s="122"/>
      <c r="C100" s="171" t="s">
        <v>830</v>
      </c>
      <c r="D100" s="124" t="s">
        <v>98</v>
      </c>
      <c r="E100" s="125">
        <v>91</v>
      </c>
      <c r="F100" s="125">
        <v>0</v>
      </c>
      <c r="G100" s="126">
        <f t="shared" si="2"/>
        <v>0</v>
      </c>
      <c r="O100" s="120"/>
      <c r="CA100" s="120"/>
      <c r="CB100" s="120"/>
    </row>
    <row r="101" spans="1:80" ht="22.5">
      <c r="A101" s="121"/>
      <c r="B101" s="122"/>
      <c r="C101" s="171" t="s">
        <v>831</v>
      </c>
      <c r="D101" s="124" t="s">
        <v>98</v>
      </c>
      <c r="E101" s="125">
        <v>30</v>
      </c>
      <c r="F101" s="125">
        <v>0</v>
      </c>
      <c r="G101" s="126">
        <f t="shared" si="2"/>
        <v>0</v>
      </c>
      <c r="O101" s="120"/>
      <c r="CA101" s="120"/>
      <c r="CB101" s="120"/>
    </row>
    <row r="102" spans="1:80" ht="12.75">
      <c r="A102" s="121"/>
      <c r="B102" s="122"/>
      <c r="C102" s="171" t="s">
        <v>832</v>
      </c>
      <c r="D102" s="124" t="s">
        <v>697</v>
      </c>
      <c r="E102" s="125">
        <v>3</v>
      </c>
      <c r="F102" s="125">
        <v>0</v>
      </c>
      <c r="G102" s="126">
        <f t="shared" si="2"/>
        <v>0</v>
      </c>
      <c r="O102" s="120"/>
      <c r="CA102" s="120"/>
      <c r="CB102" s="120"/>
    </row>
    <row r="103" spans="1:80" ht="12.75">
      <c r="A103" s="121"/>
      <c r="B103" s="122"/>
      <c r="C103" s="171" t="s">
        <v>841</v>
      </c>
      <c r="D103" s="124" t="s">
        <v>98</v>
      </c>
      <c r="E103" s="125">
        <v>1</v>
      </c>
      <c r="F103" s="125">
        <v>0</v>
      </c>
      <c r="G103" s="126">
        <f t="shared" si="2"/>
        <v>0</v>
      </c>
      <c r="O103" s="120"/>
      <c r="CA103" s="120"/>
      <c r="CB103" s="120"/>
    </row>
    <row r="104" spans="1:80" ht="12.75">
      <c r="A104" s="121"/>
      <c r="B104" s="122"/>
      <c r="C104" s="171" t="s">
        <v>833</v>
      </c>
      <c r="D104" s="124" t="s">
        <v>98</v>
      </c>
      <c r="E104" s="125">
        <v>1</v>
      </c>
      <c r="F104" s="125">
        <v>0</v>
      </c>
      <c r="G104" s="126">
        <f t="shared" si="2"/>
        <v>0</v>
      </c>
      <c r="O104" s="120"/>
      <c r="CA104" s="120"/>
      <c r="CB104" s="120"/>
    </row>
    <row r="105" spans="1:80" ht="12.75">
      <c r="A105" s="121"/>
      <c r="B105" s="122"/>
      <c r="C105" s="171" t="s">
        <v>834</v>
      </c>
      <c r="D105" s="124" t="s">
        <v>98</v>
      </c>
      <c r="E105" s="125">
        <v>1</v>
      </c>
      <c r="F105" s="125">
        <v>0</v>
      </c>
      <c r="G105" s="126">
        <f t="shared" si="2"/>
        <v>0</v>
      </c>
      <c r="O105" s="120"/>
      <c r="CA105" s="120"/>
      <c r="CB105" s="120"/>
    </row>
    <row r="106" spans="1:80" ht="12.75">
      <c r="A106" s="121"/>
      <c r="B106" s="122"/>
      <c r="C106" s="171" t="s">
        <v>740</v>
      </c>
      <c r="D106" s="124" t="s">
        <v>98</v>
      </c>
      <c r="E106" s="125">
        <v>1</v>
      </c>
      <c r="F106" s="125">
        <v>0</v>
      </c>
      <c r="G106" s="126">
        <f t="shared" si="2"/>
        <v>0</v>
      </c>
      <c r="O106" s="120"/>
      <c r="CA106" s="120"/>
      <c r="CB106" s="120"/>
    </row>
    <row r="107" spans="1:80" ht="12.75">
      <c r="A107" s="121"/>
      <c r="B107" s="122"/>
      <c r="C107" s="171" t="s">
        <v>835</v>
      </c>
      <c r="D107" s="124" t="s">
        <v>98</v>
      </c>
      <c r="E107" s="125">
        <v>1</v>
      </c>
      <c r="F107" s="125">
        <v>0</v>
      </c>
      <c r="G107" s="126">
        <f t="shared" si="2"/>
        <v>0</v>
      </c>
      <c r="O107" s="120"/>
      <c r="CA107" s="120"/>
      <c r="CB107" s="120"/>
    </row>
    <row r="108" spans="1:80" ht="12.75">
      <c r="A108" s="121"/>
      <c r="B108" s="122"/>
      <c r="C108" s="171" t="s">
        <v>836</v>
      </c>
      <c r="D108" s="124" t="s">
        <v>98</v>
      </c>
      <c r="E108" s="125">
        <v>1</v>
      </c>
      <c r="F108" s="125">
        <v>0</v>
      </c>
      <c r="G108" s="126">
        <f t="shared" si="2"/>
        <v>0</v>
      </c>
      <c r="O108" s="120"/>
      <c r="CA108" s="120"/>
      <c r="CB108" s="120"/>
    </row>
    <row r="109" spans="1:80" ht="12.75">
      <c r="A109" s="121"/>
      <c r="B109" s="122"/>
      <c r="C109" s="171" t="s">
        <v>837</v>
      </c>
      <c r="D109" s="124" t="s">
        <v>163</v>
      </c>
      <c r="E109" s="125">
        <v>22</v>
      </c>
      <c r="F109" s="125">
        <v>0</v>
      </c>
      <c r="G109" s="126">
        <f t="shared" si="2"/>
        <v>0</v>
      </c>
      <c r="O109" s="120"/>
      <c r="CA109" s="120"/>
      <c r="CB109" s="120"/>
    </row>
    <row r="110" spans="1:80" ht="12.75">
      <c r="A110" s="121"/>
      <c r="B110" s="122"/>
      <c r="C110" s="171" t="s">
        <v>838</v>
      </c>
      <c r="D110" s="124" t="s">
        <v>98</v>
      </c>
      <c r="E110" s="125">
        <v>1</v>
      </c>
      <c r="F110" s="125">
        <v>0</v>
      </c>
      <c r="G110" s="126">
        <f t="shared" si="2"/>
        <v>0</v>
      </c>
      <c r="O110" s="120"/>
      <c r="CA110" s="120"/>
      <c r="CB110" s="120"/>
    </row>
    <row r="111" spans="1:80" ht="12.75">
      <c r="A111" s="121"/>
      <c r="B111" s="122"/>
      <c r="C111" s="171" t="s">
        <v>839</v>
      </c>
      <c r="D111" s="124" t="s">
        <v>163</v>
      </c>
      <c r="E111" s="125">
        <v>22</v>
      </c>
      <c r="F111" s="125">
        <v>0</v>
      </c>
      <c r="G111" s="126">
        <f t="shared" si="2"/>
        <v>0</v>
      </c>
      <c r="O111" s="120"/>
      <c r="CA111" s="120"/>
      <c r="CB111" s="120"/>
    </row>
    <row r="112" spans="1:80" ht="12.75">
      <c r="A112" s="121"/>
      <c r="B112" s="122"/>
      <c r="C112" s="171" t="s">
        <v>696</v>
      </c>
      <c r="D112" s="124" t="s">
        <v>697</v>
      </c>
      <c r="E112" s="125">
        <v>4</v>
      </c>
      <c r="F112" s="125">
        <v>0</v>
      </c>
      <c r="G112" s="126">
        <f t="shared" si="2"/>
        <v>0</v>
      </c>
      <c r="O112" s="120"/>
      <c r="CA112" s="120"/>
      <c r="CB112" s="120"/>
    </row>
    <row r="113" spans="1:80" ht="12.75">
      <c r="A113" s="121"/>
      <c r="B113" s="122"/>
      <c r="C113" s="171" t="s">
        <v>698</v>
      </c>
      <c r="D113" s="124" t="s">
        <v>697</v>
      </c>
      <c r="E113" s="125">
        <v>4</v>
      </c>
      <c r="F113" s="125">
        <v>0</v>
      </c>
      <c r="G113" s="126">
        <f t="shared" si="2"/>
        <v>0</v>
      </c>
      <c r="O113" s="120"/>
      <c r="CA113" s="120"/>
      <c r="CB113" s="120"/>
    </row>
    <row r="114" spans="1:80" ht="22.5">
      <c r="A114" s="121"/>
      <c r="B114" s="122"/>
      <c r="C114" s="123" t="s">
        <v>842</v>
      </c>
      <c r="D114" s="124" t="s">
        <v>163</v>
      </c>
      <c r="E114" s="125">
        <v>900</v>
      </c>
      <c r="F114" s="125">
        <v>0</v>
      </c>
      <c r="G114" s="126">
        <f t="shared" si="2"/>
        <v>0</v>
      </c>
      <c r="O114" s="120"/>
      <c r="CA114" s="120"/>
      <c r="CB114" s="120"/>
    </row>
    <row r="115" spans="1:80" ht="12.75">
      <c r="A115" s="121"/>
      <c r="B115" s="122"/>
      <c r="C115" s="123" t="s">
        <v>843</v>
      </c>
      <c r="D115" s="124" t="s">
        <v>98</v>
      </c>
      <c r="E115" s="125">
        <v>30</v>
      </c>
      <c r="F115" s="125">
        <v>0</v>
      </c>
      <c r="G115" s="126">
        <f t="shared" si="2"/>
        <v>0</v>
      </c>
      <c r="O115" s="120"/>
      <c r="CA115" s="120"/>
      <c r="CB115" s="120"/>
    </row>
    <row r="116" spans="1:80" ht="12.75">
      <c r="A116" s="121"/>
      <c r="B116" s="122"/>
      <c r="C116" s="123" t="s">
        <v>844</v>
      </c>
      <c r="D116" s="124" t="s">
        <v>98</v>
      </c>
      <c r="E116" s="125">
        <v>30</v>
      </c>
      <c r="F116" s="125">
        <v>0</v>
      </c>
      <c r="G116" s="126">
        <f t="shared" si="2"/>
        <v>0</v>
      </c>
      <c r="O116" s="120"/>
      <c r="CA116" s="120"/>
      <c r="CB116" s="120"/>
    </row>
    <row r="117" spans="1:80" ht="22.5">
      <c r="A117" s="121"/>
      <c r="B117" s="122"/>
      <c r="C117" s="123" t="s">
        <v>845</v>
      </c>
      <c r="D117" s="124" t="s">
        <v>98</v>
      </c>
      <c r="E117" s="125">
        <v>30</v>
      </c>
      <c r="F117" s="125">
        <v>0</v>
      </c>
      <c r="G117" s="126">
        <f t="shared" si="2"/>
        <v>0</v>
      </c>
      <c r="O117" s="120"/>
      <c r="CA117" s="120"/>
      <c r="CB117" s="120"/>
    </row>
    <row r="118" spans="1:80" ht="12.75">
      <c r="A118" s="121"/>
      <c r="B118" s="122"/>
      <c r="C118" s="123" t="s">
        <v>846</v>
      </c>
      <c r="D118" s="124" t="s">
        <v>98</v>
      </c>
      <c r="E118" s="125">
        <v>30</v>
      </c>
      <c r="F118" s="125">
        <v>0</v>
      </c>
      <c r="G118" s="126">
        <f t="shared" si="2"/>
        <v>0</v>
      </c>
      <c r="O118" s="120"/>
      <c r="CA118" s="120"/>
      <c r="CB118" s="120"/>
    </row>
    <row r="119" spans="1:80" ht="12.75">
      <c r="A119" s="121"/>
      <c r="B119" s="122"/>
      <c r="C119" s="123" t="s">
        <v>847</v>
      </c>
      <c r="D119" s="124" t="s">
        <v>98</v>
      </c>
      <c r="E119" s="125">
        <v>1</v>
      </c>
      <c r="F119" s="125">
        <v>0</v>
      </c>
      <c r="G119" s="126">
        <f t="shared" si="2"/>
        <v>0</v>
      </c>
      <c r="O119" s="120"/>
      <c r="CA119" s="120"/>
      <c r="CB119" s="120"/>
    </row>
    <row r="120" spans="1:80" ht="22.5">
      <c r="A120" s="121"/>
      <c r="B120" s="122"/>
      <c r="C120" s="123" t="s">
        <v>848</v>
      </c>
      <c r="D120" s="124" t="s">
        <v>98</v>
      </c>
      <c r="E120" s="125">
        <v>2</v>
      </c>
      <c r="F120" s="125">
        <v>0</v>
      </c>
      <c r="G120" s="126">
        <f t="shared" si="2"/>
        <v>0</v>
      </c>
      <c r="O120" s="120"/>
      <c r="CA120" s="120"/>
      <c r="CB120" s="120"/>
    </row>
    <row r="121" spans="1:80" ht="12.75">
      <c r="A121" s="121"/>
      <c r="B121" s="122"/>
      <c r="C121" s="123" t="s">
        <v>849</v>
      </c>
      <c r="D121" s="124" t="s">
        <v>98</v>
      </c>
      <c r="E121" s="125">
        <v>30</v>
      </c>
      <c r="F121" s="125">
        <v>0</v>
      </c>
      <c r="G121" s="126">
        <f t="shared" si="2"/>
        <v>0</v>
      </c>
      <c r="O121" s="120"/>
      <c r="CA121" s="120"/>
      <c r="CB121" s="120"/>
    </row>
    <row r="122" spans="1:80" ht="12.75">
      <c r="A122" s="121"/>
      <c r="B122" s="122"/>
      <c r="C122" s="123" t="s">
        <v>850</v>
      </c>
      <c r="D122" s="124" t="s">
        <v>98</v>
      </c>
      <c r="E122" s="125">
        <v>1</v>
      </c>
      <c r="F122" s="125">
        <v>0</v>
      </c>
      <c r="G122" s="126">
        <f t="shared" si="2"/>
        <v>0</v>
      </c>
      <c r="O122" s="120"/>
      <c r="CA122" s="120"/>
      <c r="CB122" s="120"/>
    </row>
    <row r="123" spans="1:80" ht="22.5">
      <c r="A123" s="121"/>
      <c r="B123" s="122"/>
      <c r="C123" s="123" t="s">
        <v>851</v>
      </c>
      <c r="D123" s="124" t="s">
        <v>98</v>
      </c>
      <c r="E123" s="125">
        <v>1</v>
      </c>
      <c r="F123" s="125">
        <v>0</v>
      </c>
      <c r="G123" s="126">
        <f t="shared" si="2"/>
        <v>0</v>
      </c>
      <c r="O123" s="120"/>
      <c r="CA123" s="120"/>
      <c r="CB123" s="120"/>
    </row>
    <row r="124" spans="1:80" ht="12.75">
      <c r="A124" s="121"/>
      <c r="B124" s="122"/>
      <c r="C124" s="123" t="s">
        <v>853</v>
      </c>
      <c r="D124" s="124" t="s">
        <v>98</v>
      </c>
      <c r="E124" s="125">
        <v>1</v>
      </c>
      <c r="F124" s="125">
        <v>0</v>
      </c>
      <c r="G124" s="126">
        <f t="shared" si="2"/>
        <v>0</v>
      </c>
      <c r="O124" s="120"/>
      <c r="CA124" s="120"/>
      <c r="CB124" s="120"/>
    </row>
    <row r="125" spans="1:80" ht="12.75">
      <c r="A125" s="121"/>
      <c r="B125" s="122"/>
      <c r="C125" s="123" t="s">
        <v>852</v>
      </c>
      <c r="D125" s="124" t="s">
        <v>98</v>
      </c>
      <c r="E125" s="125">
        <v>30</v>
      </c>
      <c r="F125" s="125">
        <v>0</v>
      </c>
      <c r="G125" s="126">
        <f t="shared" si="2"/>
        <v>0</v>
      </c>
      <c r="O125" s="120"/>
      <c r="CA125" s="120"/>
      <c r="CB125" s="120"/>
    </row>
    <row r="126" spans="1:80" ht="78.75">
      <c r="A126" s="121"/>
      <c r="B126" s="122"/>
      <c r="C126" s="123" t="s">
        <v>854</v>
      </c>
      <c r="D126" s="124" t="s">
        <v>98</v>
      </c>
      <c r="E126" s="125">
        <v>4</v>
      </c>
      <c r="F126" s="125">
        <v>0</v>
      </c>
      <c r="G126" s="126">
        <f>E126*F126</f>
        <v>0</v>
      </c>
      <c r="O126" s="120"/>
      <c r="CA126" s="120"/>
      <c r="CB126" s="120"/>
    </row>
    <row r="127" spans="1:80" ht="22.5">
      <c r="A127" s="121"/>
      <c r="B127" s="122"/>
      <c r="C127" s="123" t="s">
        <v>855</v>
      </c>
      <c r="D127" s="124" t="s">
        <v>697</v>
      </c>
      <c r="E127" s="125">
        <v>1</v>
      </c>
      <c r="F127" s="125">
        <v>0</v>
      </c>
      <c r="G127" s="126">
        <f>E127*F127</f>
        <v>0</v>
      </c>
      <c r="O127" s="120"/>
      <c r="CA127" s="120"/>
      <c r="CB127" s="120"/>
    </row>
    <row r="128" spans="1:57" ht="12.75">
      <c r="A128" s="134"/>
      <c r="B128" s="135" t="s">
        <v>115</v>
      </c>
      <c r="C128" s="136" t="s">
        <v>824</v>
      </c>
      <c r="D128" s="137"/>
      <c r="E128" s="138"/>
      <c r="F128" s="139"/>
      <c r="G128" s="140">
        <f>SUM(G94:G127)</f>
        <v>0</v>
      </c>
      <c r="O128" s="120">
        <v>4</v>
      </c>
      <c r="BA128" s="133">
        <f>SUM(BA121:BA126)</f>
        <v>0</v>
      </c>
      <c r="BB128" s="133">
        <f>SUM(BB121:BB126)</f>
        <v>0</v>
      </c>
      <c r="BC128" s="133">
        <f>SUM(BC121:BC126)</f>
        <v>0</v>
      </c>
      <c r="BD128" s="133">
        <f>SUM(BD121:BD126)</f>
        <v>0</v>
      </c>
      <c r="BE128" s="133">
        <f>SUM(BE121:BE126)</f>
        <v>0</v>
      </c>
    </row>
    <row r="129" spans="1:104" ht="12.75">
      <c r="A129" s="121"/>
      <c r="B129" s="122"/>
      <c r="C129" s="170" t="s">
        <v>857</v>
      </c>
      <c r="D129" s="157"/>
      <c r="E129" s="158"/>
      <c r="F129" s="158"/>
      <c r="G129" s="159"/>
      <c r="O129" s="120">
        <v>2</v>
      </c>
      <c r="AA129" s="88">
        <v>12</v>
      </c>
      <c r="AB129" s="88">
        <v>0</v>
      </c>
      <c r="AC129" s="88">
        <v>1</v>
      </c>
      <c r="AZ129" s="88">
        <v>4</v>
      </c>
      <c r="BA129" s="88">
        <f>IF(AZ129=1,G129,0)</f>
        <v>0</v>
      </c>
      <c r="BB129" s="88">
        <f>IF(AZ129=2,G129,0)</f>
        <v>0</v>
      </c>
      <c r="BC129" s="88">
        <f>IF(AZ129=3,G129,0)</f>
        <v>0</v>
      </c>
      <c r="BD129" s="88">
        <f>IF(AZ129=4,G129,0)</f>
        <v>0</v>
      </c>
      <c r="BE129" s="88">
        <f>IF(AZ129=5,G129,0)</f>
        <v>0</v>
      </c>
      <c r="CA129" s="120">
        <v>12</v>
      </c>
      <c r="CB129" s="120">
        <v>0</v>
      </c>
      <c r="CZ129" s="88">
        <v>0</v>
      </c>
    </row>
    <row r="130" spans="1:80" ht="12.75">
      <c r="A130" s="121">
        <v>56</v>
      </c>
      <c r="B130" s="122" t="s">
        <v>520</v>
      </c>
      <c r="C130" s="123" t="s">
        <v>450</v>
      </c>
      <c r="D130" s="124" t="s">
        <v>451</v>
      </c>
      <c r="E130" s="125">
        <v>1</v>
      </c>
      <c r="F130" s="125">
        <v>0</v>
      </c>
      <c r="G130" s="126">
        <f>E130*F130</f>
        <v>0</v>
      </c>
      <c r="O130" s="120"/>
      <c r="CA130" s="120"/>
      <c r="CB130" s="120"/>
    </row>
    <row r="131" spans="1:80" ht="12.75">
      <c r="A131" s="121">
        <v>57</v>
      </c>
      <c r="B131" s="122" t="s">
        <v>521</v>
      </c>
      <c r="C131" s="123" t="s">
        <v>564</v>
      </c>
      <c r="D131" s="124" t="s">
        <v>98</v>
      </c>
      <c r="E131" s="125">
        <v>30</v>
      </c>
      <c r="F131" s="125">
        <v>0</v>
      </c>
      <c r="G131" s="126">
        <f>E131*F131</f>
        <v>0</v>
      </c>
      <c r="O131" s="120"/>
      <c r="CA131" s="120"/>
      <c r="CB131" s="120"/>
    </row>
    <row r="132" spans="1:57" ht="12.75">
      <c r="A132" s="134"/>
      <c r="B132" s="135" t="s">
        <v>115</v>
      </c>
      <c r="C132" s="136" t="s">
        <v>857</v>
      </c>
      <c r="D132" s="137"/>
      <c r="E132" s="138"/>
      <c r="F132" s="139"/>
      <c r="G132" s="140">
        <f>SUM(G130:G131)</f>
        <v>0</v>
      </c>
      <c r="O132" s="120">
        <v>4</v>
      </c>
      <c r="BA132" s="133" t="e">
        <f>SUM(#REF!)</f>
        <v>#REF!</v>
      </c>
      <c r="BB132" s="133" t="e">
        <f>SUM(#REF!)</f>
        <v>#REF!</v>
      </c>
      <c r="BC132" s="133" t="e">
        <f>SUM(#REF!)</f>
        <v>#REF!</v>
      </c>
      <c r="BD132" s="133" t="e">
        <f>SUM(#REF!)</f>
        <v>#REF!</v>
      </c>
      <c r="BE132" s="133" t="e">
        <f>SUM(#REF!)</f>
        <v>#REF!</v>
      </c>
    </row>
    <row r="133" spans="1:80" ht="12.75">
      <c r="A133" s="121"/>
      <c r="B133" s="122"/>
      <c r="C133" s="123"/>
      <c r="D133" s="124"/>
      <c r="E133" s="125"/>
      <c r="F133" s="125"/>
      <c r="G133" s="126"/>
      <c r="O133" s="120"/>
      <c r="CA133" s="120"/>
      <c r="CB133" s="120"/>
    </row>
    <row r="134" spans="1:80" ht="22.5">
      <c r="A134" s="121">
        <v>112</v>
      </c>
      <c r="B134" s="122" t="s">
        <v>671</v>
      </c>
      <c r="C134" s="123" t="s">
        <v>858</v>
      </c>
      <c r="D134" s="124" t="s">
        <v>179</v>
      </c>
      <c r="E134" s="125">
        <v>1</v>
      </c>
      <c r="F134" s="125">
        <v>0</v>
      </c>
      <c r="G134" s="126">
        <f>E134*F134</f>
        <v>0</v>
      </c>
      <c r="O134" s="120"/>
      <c r="CA134" s="120"/>
      <c r="CB134" s="120"/>
    </row>
    <row r="135" spans="1:80" ht="12.75">
      <c r="A135" s="121">
        <v>113</v>
      </c>
      <c r="B135" s="122" t="s">
        <v>672</v>
      </c>
      <c r="C135" s="123" t="s">
        <v>859</v>
      </c>
      <c r="D135" s="124" t="s">
        <v>179</v>
      </c>
      <c r="E135" s="125">
        <v>1</v>
      </c>
      <c r="F135" s="125">
        <v>0</v>
      </c>
      <c r="G135" s="126">
        <f>E135*F135</f>
        <v>0</v>
      </c>
      <c r="O135" s="120"/>
      <c r="CA135" s="120"/>
      <c r="CB135" s="120"/>
    </row>
    <row r="136" spans="1:57" ht="12.75">
      <c r="A136" s="134"/>
      <c r="B136" s="135" t="s">
        <v>115</v>
      </c>
      <c r="C136" s="136" t="s">
        <v>856</v>
      </c>
      <c r="D136" s="137"/>
      <c r="E136" s="138"/>
      <c r="F136" s="139"/>
      <c r="G136" s="140">
        <f>SUM(G134:G135)</f>
        <v>0</v>
      </c>
      <c r="O136" s="120">
        <v>4</v>
      </c>
      <c r="BA136" s="133" t="e">
        <f>SUM(#REF!)</f>
        <v>#REF!</v>
      </c>
      <c r="BB136" s="133" t="e">
        <f>SUM(#REF!)</f>
        <v>#REF!</v>
      </c>
      <c r="BC136" s="133" t="e">
        <f>SUM(#REF!)</f>
        <v>#REF!</v>
      </c>
      <c r="BD136" s="133" t="e">
        <f>SUM(#REF!)</f>
        <v>#REF!</v>
      </c>
      <c r="BE136" s="133" t="e">
        <f>SUM(#REF!)</f>
        <v>#REF!</v>
      </c>
    </row>
    <row r="137" spans="1:80" ht="12.75">
      <c r="A137" s="121"/>
      <c r="B137" s="122"/>
      <c r="C137" s="123"/>
      <c r="D137" s="124"/>
      <c r="E137" s="125"/>
      <c r="F137" s="125"/>
      <c r="G137" s="126"/>
      <c r="O137" s="120"/>
      <c r="CA137" s="120"/>
      <c r="CB137" s="120"/>
    </row>
    <row r="138" spans="1:57" ht="12.75">
      <c r="A138" s="134"/>
      <c r="B138" s="135" t="s">
        <v>115</v>
      </c>
      <c r="C138" s="136" t="s">
        <v>333</v>
      </c>
      <c r="D138" s="137"/>
      <c r="E138" s="138"/>
      <c r="F138" s="139"/>
      <c r="G138" s="140">
        <f>G136+G132+G128+G92+G44+G19+G12</f>
        <v>0</v>
      </c>
      <c r="O138" s="120">
        <v>4</v>
      </c>
      <c r="BA138" s="133" t="e">
        <f>SUM(BA8:BA137)</f>
        <v>#REF!</v>
      </c>
      <c r="BB138" s="133" t="e">
        <f>SUM(BB8:BB137)</f>
        <v>#REF!</v>
      </c>
      <c r="BC138" s="133" t="e">
        <f>SUM(BC8:BC137)</f>
        <v>#REF!</v>
      </c>
      <c r="BD138" s="133" t="e">
        <f>SUM(BD8:BD137)</f>
        <v>#REF!</v>
      </c>
      <c r="BE138" s="133" t="e">
        <f>SUM(BE8:BE137)</f>
        <v>#REF!</v>
      </c>
    </row>
    <row r="139" ht="12.75">
      <c r="E139" s="88"/>
    </row>
    <row r="140" ht="12.75">
      <c r="E140" s="88"/>
    </row>
    <row r="141" spans="1:7" ht="12.75">
      <c r="A141" s="141"/>
      <c r="B141" s="142"/>
      <c r="C141" s="142" t="s">
        <v>17</v>
      </c>
      <c r="D141" s="142"/>
      <c r="E141" s="142"/>
      <c r="F141" s="142"/>
      <c r="G141" s="143">
        <f>G138</f>
        <v>0</v>
      </c>
    </row>
    <row r="142" ht="12.75">
      <c r="E142" s="88"/>
    </row>
    <row r="143" ht="12.75">
      <c r="E143" s="88"/>
    </row>
    <row r="144" ht="12.75">
      <c r="E144" s="88"/>
    </row>
    <row r="145" ht="12.75">
      <c r="E145" s="88"/>
    </row>
    <row r="146" ht="12.75">
      <c r="E146" s="88"/>
    </row>
    <row r="147" ht="12.75">
      <c r="E147" s="88"/>
    </row>
    <row r="148" ht="12.75">
      <c r="E148" s="88"/>
    </row>
    <row r="149" ht="12.75">
      <c r="E149" s="88"/>
    </row>
    <row r="150" ht="12.75">
      <c r="E150" s="88"/>
    </row>
    <row r="151" ht="12.75">
      <c r="E151" s="88"/>
    </row>
    <row r="152" ht="12.75">
      <c r="E152" s="88"/>
    </row>
    <row r="153" ht="12.75">
      <c r="E153" s="88"/>
    </row>
    <row r="154" ht="12.75">
      <c r="E154" s="88"/>
    </row>
    <row r="155" ht="12.75">
      <c r="E155" s="88"/>
    </row>
    <row r="156" ht="12.75">
      <c r="E156" s="88"/>
    </row>
    <row r="157" ht="12.75">
      <c r="E157" s="88"/>
    </row>
    <row r="158" ht="12.75">
      <c r="E158" s="88"/>
    </row>
    <row r="159" ht="12.75">
      <c r="E159" s="88"/>
    </row>
    <row r="160" ht="12.75">
      <c r="E160" s="88"/>
    </row>
    <row r="161" ht="12.75">
      <c r="E161" s="88"/>
    </row>
    <row r="162" spans="1:7" ht="12.75">
      <c r="A162" s="107"/>
      <c r="B162" s="107"/>
      <c r="C162" s="107"/>
      <c r="D162" s="107"/>
      <c r="E162" s="107"/>
      <c r="F162" s="107"/>
      <c r="G162" s="107"/>
    </row>
    <row r="163" spans="1:7" ht="12.75">
      <c r="A163" s="107"/>
      <c r="B163" s="107"/>
      <c r="C163" s="107"/>
      <c r="D163" s="107"/>
      <c r="E163" s="107"/>
      <c r="F163" s="107"/>
      <c r="G163" s="107"/>
    </row>
    <row r="164" spans="1:7" ht="12.75">
      <c r="A164" s="107"/>
      <c r="B164" s="107"/>
      <c r="C164" s="107"/>
      <c r="D164" s="107"/>
      <c r="E164" s="107"/>
      <c r="F164" s="107"/>
      <c r="G164" s="107"/>
    </row>
    <row r="165" spans="1:7" ht="12.75">
      <c r="A165" s="107"/>
      <c r="B165" s="107"/>
      <c r="C165" s="107"/>
      <c r="D165" s="107"/>
      <c r="E165" s="107"/>
      <c r="F165" s="107"/>
      <c r="G165" s="107"/>
    </row>
    <row r="166" ht="12.75">
      <c r="E166" s="88"/>
    </row>
    <row r="167" ht="12.75">
      <c r="E167" s="88"/>
    </row>
    <row r="168" ht="12.75">
      <c r="E168" s="88"/>
    </row>
    <row r="169" ht="12.75">
      <c r="E169" s="88"/>
    </row>
    <row r="170" ht="12.75">
      <c r="E170" s="88"/>
    </row>
    <row r="171" ht="12.75">
      <c r="E171" s="88"/>
    </row>
    <row r="172" ht="12.75">
      <c r="E172" s="88"/>
    </row>
    <row r="173" ht="12.75">
      <c r="E173" s="88"/>
    </row>
    <row r="174" ht="12.75">
      <c r="E174" s="88"/>
    </row>
    <row r="175" ht="12.75">
      <c r="E175" s="88"/>
    </row>
    <row r="176" ht="12.75">
      <c r="E176" s="88"/>
    </row>
    <row r="177" ht="12.75">
      <c r="E177" s="88"/>
    </row>
    <row r="178" ht="12.75">
      <c r="E178" s="88"/>
    </row>
    <row r="179" ht="12.75">
      <c r="E179" s="88"/>
    </row>
    <row r="180" ht="12.75">
      <c r="E180" s="88"/>
    </row>
    <row r="181" ht="12.75">
      <c r="E181" s="88"/>
    </row>
    <row r="182" ht="12.75">
      <c r="E182" s="88"/>
    </row>
    <row r="183" ht="12.75">
      <c r="E183" s="88"/>
    </row>
    <row r="184" ht="12.75">
      <c r="E184" s="88"/>
    </row>
    <row r="185" ht="12.75">
      <c r="E185" s="88"/>
    </row>
    <row r="186" ht="12.75">
      <c r="E186" s="88"/>
    </row>
    <row r="187" ht="12.75">
      <c r="E187" s="88"/>
    </row>
    <row r="188" ht="12.75">
      <c r="E188" s="88"/>
    </row>
    <row r="189" ht="12.75">
      <c r="E189" s="88"/>
    </row>
    <row r="190" ht="12.75">
      <c r="E190" s="88"/>
    </row>
    <row r="191" ht="12.75">
      <c r="E191" s="88"/>
    </row>
    <row r="192" ht="12.75">
      <c r="E192" s="88"/>
    </row>
    <row r="193" ht="12.75">
      <c r="E193" s="88"/>
    </row>
    <row r="194" ht="12.75">
      <c r="E194" s="88"/>
    </row>
    <row r="195" ht="12.75">
      <c r="E195" s="88"/>
    </row>
    <row r="196" ht="12.75">
      <c r="E196" s="88"/>
    </row>
    <row r="197" spans="1:2" ht="12.75">
      <c r="A197" s="149"/>
      <c r="B197" s="149"/>
    </row>
    <row r="198" spans="1:7" ht="12.75">
      <c r="A198" s="107"/>
      <c r="B198" s="107"/>
      <c r="C198" s="150"/>
      <c r="D198" s="150"/>
      <c r="E198" s="151"/>
      <c r="F198" s="150"/>
      <c r="G198" s="152"/>
    </row>
    <row r="199" spans="1:7" ht="12.75">
      <c r="A199" s="144"/>
      <c r="B199" s="144"/>
      <c r="C199" s="107"/>
      <c r="D199" s="107"/>
      <c r="E199" s="145"/>
      <c r="F199" s="107"/>
      <c r="G199" s="107"/>
    </row>
    <row r="200" spans="1:7" ht="12.75">
      <c r="A200" s="107"/>
      <c r="B200" s="107"/>
      <c r="C200" s="107"/>
      <c r="D200" s="107"/>
      <c r="E200" s="145"/>
      <c r="F200" s="107"/>
      <c r="G200" s="107"/>
    </row>
    <row r="201" spans="1:7" ht="12.75">
      <c r="A201" s="107"/>
      <c r="B201" s="107"/>
      <c r="C201" s="107"/>
      <c r="D201" s="107"/>
      <c r="E201" s="145"/>
      <c r="F201" s="107"/>
      <c r="G201" s="107"/>
    </row>
    <row r="202" spans="1:7" ht="12.75">
      <c r="A202" s="107"/>
      <c r="B202" s="107"/>
      <c r="C202" s="107"/>
      <c r="D202" s="107"/>
      <c r="E202" s="145"/>
      <c r="F202" s="107"/>
      <c r="G202" s="107"/>
    </row>
    <row r="203" spans="1:7" ht="12.75">
      <c r="A203" s="107"/>
      <c r="B203" s="107"/>
      <c r="C203" s="107"/>
      <c r="D203" s="107"/>
      <c r="E203" s="145"/>
      <c r="F203" s="107"/>
      <c r="G203" s="107"/>
    </row>
    <row r="204" spans="1:7" ht="12.75">
      <c r="A204" s="107"/>
      <c r="B204" s="107"/>
      <c r="C204" s="107"/>
      <c r="D204" s="107"/>
      <c r="E204" s="145"/>
      <c r="F204" s="107"/>
      <c r="G204" s="107"/>
    </row>
    <row r="205" spans="1:7" ht="12.75">
      <c r="A205" s="107"/>
      <c r="B205" s="107"/>
      <c r="C205" s="107"/>
      <c r="D205" s="107"/>
      <c r="E205" s="145"/>
      <c r="F205" s="107"/>
      <c r="G205" s="107"/>
    </row>
    <row r="206" spans="1:7" ht="12.75">
      <c r="A206" s="107"/>
      <c r="B206" s="107"/>
      <c r="C206" s="107"/>
      <c r="D206" s="107"/>
      <c r="E206" s="145"/>
      <c r="F206" s="107"/>
      <c r="G206" s="107"/>
    </row>
    <row r="207" spans="1:7" ht="12.75">
      <c r="A207" s="107"/>
      <c r="B207" s="107"/>
      <c r="C207" s="107"/>
      <c r="D207" s="107"/>
      <c r="E207" s="145"/>
      <c r="F207" s="107"/>
      <c r="G207" s="107"/>
    </row>
    <row r="208" spans="1:7" ht="12.75">
      <c r="A208" s="107"/>
      <c r="B208" s="107"/>
      <c r="C208" s="107"/>
      <c r="D208" s="107"/>
      <c r="E208" s="145"/>
      <c r="F208" s="107"/>
      <c r="G208" s="107"/>
    </row>
    <row r="209" spans="1:7" ht="12.75">
      <c r="A209" s="107"/>
      <c r="B209" s="107"/>
      <c r="C209" s="107"/>
      <c r="D209" s="107"/>
      <c r="E209" s="145"/>
      <c r="F209" s="107"/>
      <c r="G209" s="107"/>
    </row>
    <row r="210" spans="1:7" ht="12.75">
      <c r="A210" s="107"/>
      <c r="B210" s="107"/>
      <c r="C210" s="107"/>
      <c r="D210" s="107"/>
      <c r="E210" s="145"/>
      <c r="F210" s="107"/>
      <c r="G210" s="107"/>
    </row>
    <row r="211" spans="1:7" ht="12.75">
      <c r="A211" s="107"/>
      <c r="B211" s="107"/>
      <c r="C211" s="107"/>
      <c r="D211" s="107"/>
      <c r="E211" s="145"/>
      <c r="F211" s="107"/>
      <c r="G211" s="107"/>
    </row>
  </sheetData>
  <sheetProtection selectLockedCells="1" selectUnlockedCells="1"/>
  <mergeCells count="4">
    <mergeCell ref="A1:G1"/>
    <mergeCell ref="A3:B3"/>
    <mergeCell ref="C3:G3"/>
    <mergeCell ref="A4:B4"/>
  </mergeCells>
  <printOptions/>
  <pageMargins left="0.5902777777777778" right="0.39375" top="0.5902777777777778" bottom="0.9840277777777777" header="0.5118055555555555" footer="0.5118055555555555"/>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Ondráček</cp:lastModifiedBy>
  <dcterms:modified xsi:type="dcterms:W3CDTF">2019-02-04T18:11:34Z</dcterms:modified>
  <cp:category/>
  <cp:version/>
  <cp:contentType/>
  <cp:contentStatus/>
</cp:coreProperties>
</file>