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48" windowWidth="19872" windowHeight="7728" tabRatio="965"/>
  </bookViews>
  <sheets>
    <sheet name="Stavba" sheetId="1" r:id="rId1"/>
    <sheet name="024 04.1-ZK_ST KL" sheetId="2" r:id="rId2"/>
    <sheet name="024 04.1-ZK_ST Rek" sheetId="3" r:id="rId3"/>
    <sheet name="024 04.1-ZK_ST Pol" sheetId="4" r:id="rId4"/>
    <sheet name="024 04.2-ZK_ST KL" sheetId="5" r:id="rId5"/>
    <sheet name="024 04.2-ZK_ST Rek" sheetId="6" r:id="rId6"/>
    <sheet name="024 04.2-ZK_ST Pol" sheetId="7" r:id="rId7"/>
    <sheet name="024 04.3-ZK_ST KL" sheetId="8" r:id="rId8"/>
    <sheet name="024 04.3-ZK_ST Rek" sheetId="9" r:id="rId9"/>
    <sheet name="024 04.3-ZK_ST Pol" sheetId="10" r:id="rId10"/>
    <sheet name="024 04.4-ZK_ZT KL" sheetId="11" r:id="rId11"/>
    <sheet name="024 04.4-ZK_ZT Rek" sheetId="12" r:id="rId12"/>
    <sheet name="024 04.4-ZK_ZT Pol" sheetId="13" r:id="rId13"/>
    <sheet name="024 04.5-ZK_ZT KL" sheetId="14" r:id="rId14"/>
    <sheet name="024 04.5-ZK_ZT Rek" sheetId="15" r:id="rId15"/>
    <sheet name="024 04.5-ZK_ZT Pol" sheetId="16" r:id="rId16"/>
    <sheet name="024 04.6-ZK_ZT KL" sheetId="17" r:id="rId17"/>
    <sheet name="024 04.6-ZK_ZT Rek" sheetId="18" r:id="rId18"/>
    <sheet name="024 04.6-ZK_ZT Pol" sheetId="19" r:id="rId19"/>
    <sheet name="024 04.7-ZK-ZT KL" sheetId="20" r:id="rId20"/>
    <sheet name="024 04.7-ZK-ZT Rek" sheetId="21" r:id="rId21"/>
    <sheet name="024 04.7-ZK-ZT Pol" sheetId="22" r:id="rId22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'024 04.1-ZK_ST Pol'!$1:$6</definedName>
    <definedName name="_xlnm.Print_Titles" localSheetId="2">'024 04.1-ZK_ST Rek'!$1:$6</definedName>
    <definedName name="_xlnm.Print_Titles" localSheetId="6">'024 04.2-ZK_ST Pol'!$1:$6</definedName>
    <definedName name="_xlnm.Print_Titles" localSheetId="5">'024 04.2-ZK_ST Rek'!$1:$6</definedName>
    <definedName name="_xlnm.Print_Titles" localSheetId="9">'024 04.3-ZK_ST Pol'!$1:$6</definedName>
    <definedName name="_xlnm.Print_Titles" localSheetId="8">'024 04.3-ZK_ST Rek'!$1:$6</definedName>
    <definedName name="_xlnm.Print_Titles" localSheetId="12">'024 04.4-ZK_ZT Pol'!$1:$6</definedName>
    <definedName name="_xlnm.Print_Titles" localSheetId="11">'024 04.4-ZK_ZT Rek'!$1:$6</definedName>
    <definedName name="_xlnm.Print_Titles" localSheetId="15">'024 04.5-ZK_ZT Pol'!$1:$6</definedName>
    <definedName name="_xlnm.Print_Titles" localSheetId="14">'024 04.5-ZK_ZT Rek'!$1:$6</definedName>
    <definedName name="_xlnm.Print_Titles" localSheetId="18">'024 04.6-ZK_ZT Pol'!$1:$6</definedName>
    <definedName name="_xlnm.Print_Titles" localSheetId="17">'024 04.6-ZK_ZT Rek'!$1:$6</definedName>
    <definedName name="_xlnm.Print_Titles" localSheetId="21">'024 04.7-ZK-ZT Pol'!$1:$6</definedName>
    <definedName name="_xlnm.Print_Titles" localSheetId="20">'024 04.7-ZK-ZT Rek'!$1:$6</definedName>
    <definedName name="Objednatel" localSheetId="0">Stavba!$D$11</definedName>
    <definedName name="Objekt" localSheetId="0">Stavba!$B$29</definedName>
    <definedName name="_xlnm.Print_Area" localSheetId="1">'024 04.1-ZK_ST KL'!$A$1:$G$45</definedName>
    <definedName name="_xlnm.Print_Area" localSheetId="3">'024 04.1-ZK_ST Pol'!$A$1:$K$163</definedName>
    <definedName name="_xlnm.Print_Area" localSheetId="2">'024 04.1-ZK_ST Rek'!$A$1:$I$42</definedName>
    <definedName name="_xlnm.Print_Area" localSheetId="4">'024 04.2-ZK_ST KL'!$A$1:$G$45</definedName>
    <definedName name="_xlnm.Print_Area" localSheetId="6">'024 04.2-ZK_ST Pol'!$A$1:$K$151</definedName>
    <definedName name="_xlnm.Print_Area" localSheetId="5">'024 04.2-ZK_ST Rek'!$A$1:$I$41</definedName>
    <definedName name="_xlnm.Print_Area" localSheetId="7">'024 04.3-ZK_ST KL'!$A$1:$G$45</definedName>
    <definedName name="_xlnm.Print_Area" localSheetId="9">'024 04.3-ZK_ST Pol'!$A$1:$K$153</definedName>
    <definedName name="_xlnm.Print_Area" localSheetId="8">'024 04.3-ZK_ST Rek'!$A$1:$I$41</definedName>
    <definedName name="_xlnm.Print_Area" localSheetId="10">'024 04.4-ZK_ZT KL'!$A$1:$G$45</definedName>
    <definedName name="_xlnm.Print_Area" localSheetId="12">'024 04.4-ZK_ZT Pol'!$A$1:$K$82</definedName>
    <definedName name="_xlnm.Print_Area" localSheetId="11">'024 04.4-ZK_ZT Rek'!$A$1:$I$26</definedName>
    <definedName name="_xlnm.Print_Area" localSheetId="13">'024 04.5-ZK_ZT KL'!$A$1:$G$45</definedName>
    <definedName name="_xlnm.Print_Area" localSheetId="15">'024 04.5-ZK_ZT Pol'!$A$1:$K$82</definedName>
    <definedName name="_xlnm.Print_Area" localSheetId="14">'024 04.5-ZK_ZT Rek'!$A$1:$I$26</definedName>
    <definedName name="_xlnm.Print_Area" localSheetId="16">'024 04.6-ZK_ZT KL'!$A$1:$G$45</definedName>
    <definedName name="_xlnm.Print_Area" localSheetId="18">'024 04.6-ZK_ZT Pol'!$A$1:$K$84</definedName>
    <definedName name="_xlnm.Print_Area" localSheetId="17">'024 04.6-ZK_ZT Rek'!$A$1:$I$26</definedName>
    <definedName name="_xlnm.Print_Area" localSheetId="19">'024 04.7-ZK-ZT KL'!$A$1:$G$45</definedName>
    <definedName name="_xlnm.Print_Area" localSheetId="21">'024 04.7-ZK-ZT Pol'!$A$1:$K$44</definedName>
    <definedName name="_xlnm.Print_Area" localSheetId="20">'024 04.7-ZK-ZT Rek'!$A$1:$I$26</definedName>
    <definedName name="_xlnm.Print_Area" localSheetId="0">Stavba!$B$1:$J$48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opt" localSheetId="3" hidden="1">'024 04.1-ZK_ST Pol'!#REF!</definedName>
    <definedName name="solver_opt" localSheetId="6" hidden="1">'024 04.2-ZK_ST Pol'!#REF!</definedName>
    <definedName name="solver_opt" localSheetId="9" hidden="1">'024 04.3-ZK_ST Pol'!#REF!</definedName>
    <definedName name="solver_opt" localSheetId="12" hidden="1">'024 04.4-ZK_ZT Pol'!#REF!</definedName>
    <definedName name="solver_opt" localSheetId="15" hidden="1">'024 04.5-ZK_ZT Pol'!#REF!</definedName>
    <definedName name="solver_opt" localSheetId="18" hidden="1">'024 04.6-ZK_ZT Pol'!#REF!</definedName>
    <definedName name="solver_opt" localSheetId="21" hidden="1">'024 04.7-ZK-ZT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ucetDilu" localSheetId="0">Stavba!#REF!</definedName>
    <definedName name="StavbaCelkem" localSheetId="0">Stavba!$H$31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I24" i="21"/>
  <c r="D21" i="20"/>
  <c r="I23" i="21"/>
  <c r="G21" i="20" s="1"/>
  <c r="D20"/>
  <c r="I22" i="21"/>
  <c r="G20" i="20" s="1"/>
  <c r="D19"/>
  <c r="I21" i="21"/>
  <c r="G19" i="20" s="1"/>
  <c r="D18"/>
  <c r="I20" i="21"/>
  <c r="G18" i="20" s="1"/>
  <c r="D17"/>
  <c r="I19" i="21"/>
  <c r="G17" i="20" s="1"/>
  <c r="D16"/>
  <c r="I18" i="21"/>
  <c r="G16" i="20" s="1"/>
  <c r="D15"/>
  <c r="I17" i="21"/>
  <c r="G15" i="20" s="1"/>
  <c r="BE43" i="22"/>
  <c r="BD43"/>
  <c r="BC43"/>
  <c r="BB43"/>
  <c r="BA43"/>
  <c r="K43"/>
  <c r="I43"/>
  <c r="BE42"/>
  <c r="BD42"/>
  <c r="BC42"/>
  <c r="BB42"/>
  <c r="BA42"/>
  <c r="K42"/>
  <c r="I42"/>
  <c r="BE41"/>
  <c r="BD41"/>
  <c r="BC41"/>
  <c r="BB41"/>
  <c r="BA41"/>
  <c r="K41"/>
  <c r="I41"/>
  <c r="BE40"/>
  <c r="BD40"/>
  <c r="BC40"/>
  <c r="BB40"/>
  <c r="BA40"/>
  <c r="K40"/>
  <c r="I40"/>
  <c r="BE39"/>
  <c r="BD39"/>
  <c r="BC39"/>
  <c r="BB39"/>
  <c r="BA39"/>
  <c r="K39"/>
  <c r="I39"/>
  <c r="BE38"/>
  <c r="BD38"/>
  <c r="BC38"/>
  <c r="BB38"/>
  <c r="BA38"/>
  <c r="K38"/>
  <c r="I38"/>
  <c r="BE37"/>
  <c r="BD37"/>
  <c r="BC37"/>
  <c r="BB37"/>
  <c r="BA37"/>
  <c r="K37"/>
  <c r="I37"/>
  <c r="BE36"/>
  <c r="BD36"/>
  <c r="BC36"/>
  <c r="BB36"/>
  <c r="BA36"/>
  <c r="K36"/>
  <c r="I36"/>
  <c r="BE35"/>
  <c r="BD35"/>
  <c r="BC35"/>
  <c r="BB35"/>
  <c r="BA35"/>
  <c r="BA44" s="1"/>
  <c r="E11" i="21" s="1"/>
  <c r="K35" i="22"/>
  <c r="I35"/>
  <c r="BE34"/>
  <c r="BD34"/>
  <c r="BC34"/>
  <c r="BB34"/>
  <c r="BA34"/>
  <c r="K34"/>
  <c r="I34"/>
  <c r="BE33"/>
  <c r="BD33"/>
  <c r="BC33"/>
  <c r="BB33"/>
  <c r="BA33"/>
  <c r="K33"/>
  <c r="I33"/>
  <c r="BE32"/>
  <c r="BD32"/>
  <c r="BC32"/>
  <c r="BB32"/>
  <c r="BB44" s="1"/>
  <c r="F11" i="21" s="1"/>
  <c r="BA32" i="22"/>
  <c r="K32"/>
  <c r="I32"/>
  <c r="B11" i="21"/>
  <c r="A11"/>
  <c r="K44" i="22"/>
  <c r="I44"/>
  <c r="BE29"/>
  <c r="BD29"/>
  <c r="BC29"/>
  <c r="BB29"/>
  <c r="BA29"/>
  <c r="K29"/>
  <c r="I29"/>
  <c r="BE28"/>
  <c r="BD28"/>
  <c r="BC28"/>
  <c r="BB28"/>
  <c r="BA28"/>
  <c r="K28"/>
  <c r="I28"/>
  <c r="BE27"/>
  <c r="BD27"/>
  <c r="BC27"/>
  <c r="BB27"/>
  <c r="BA27"/>
  <c r="K27"/>
  <c r="I27"/>
  <c r="BE26"/>
  <c r="BD26"/>
  <c r="BC26"/>
  <c r="BB26"/>
  <c r="BA26"/>
  <c r="K26"/>
  <c r="I26"/>
  <c r="BE25"/>
  <c r="BD25"/>
  <c r="BC25"/>
  <c r="BB25"/>
  <c r="BA25"/>
  <c r="K25"/>
  <c r="I25"/>
  <c r="BE24"/>
  <c r="BD24"/>
  <c r="BC24"/>
  <c r="BB24"/>
  <c r="BA24"/>
  <c r="K24"/>
  <c r="I24"/>
  <c r="BE23"/>
  <c r="BD23"/>
  <c r="BC23"/>
  <c r="BB23"/>
  <c r="BA23"/>
  <c r="K23"/>
  <c r="I23"/>
  <c r="BE22"/>
  <c r="BD22"/>
  <c r="BC22"/>
  <c r="BB22"/>
  <c r="BA22"/>
  <c r="K22"/>
  <c r="I22"/>
  <c r="BE21"/>
  <c r="BD21"/>
  <c r="BC21"/>
  <c r="BB21"/>
  <c r="BA21"/>
  <c r="K21"/>
  <c r="I21"/>
  <c r="BE20"/>
  <c r="BD20"/>
  <c r="BC20"/>
  <c r="BB20"/>
  <c r="BA20"/>
  <c r="K20"/>
  <c r="I20"/>
  <c r="BE19"/>
  <c r="BD19"/>
  <c r="BC19"/>
  <c r="BB19"/>
  <c r="BA19"/>
  <c r="K19"/>
  <c r="I19"/>
  <c r="BE18"/>
  <c r="BD18"/>
  <c r="BC18"/>
  <c r="BB18"/>
  <c r="BA18"/>
  <c r="K18"/>
  <c r="I18"/>
  <c r="BE17"/>
  <c r="BD17"/>
  <c r="BC17"/>
  <c r="BC30" s="1"/>
  <c r="G10" i="21" s="1"/>
  <c r="BB17" i="22"/>
  <c r="BA17"/>
  <c r="K17"/>
  <c r="I17"/>
  <c r="I30" s="1"/>
  <c r="B10" i="21"/>
  <c r="A10"/>
  <c r="BA30" i="22"/>
  <c r="E10" i="21" s="1"/>
  <c r="K30" i="22"/>
  <c r="BE14"/>
  <c r="BD14"/>
  <c r="BD15" s="1"/>
  <c r="H9" i="21" s="1"/>
  <c r="BC14" i="22"/>
  <c r="BC15" s="1"/>
  <c r="G9" i="21" s="1"/>
  <c r="BB14" i="22"/>
  <c r="BA14"/>
  <c r="BA15" s="1"/>
  <c r="E9" i="21" s="1"/>
  <c r="K14" i="22"/>
  <c r="I14"/>
  <c r="B9" i="21"/>
  <c r="A9"/>
  <c r="BE15" i="22"/>
  <c r="I9" i="21" s="1"/>
  <c r="BB15" i="22"/>
  <c r="F9" i="21" s="1"/>
  <c r="K15" i="22"/>
  <c r="I15"/>
  <c r="BE11"/>
  <c r="BD11"/>
  <c r="BD12" s="1"/>
  <c r="H8" i="21" s="1"/>
  <c r="BC11" i="22"/>
  <c r="BC12" s="1"/>
  <c r="G8" i="21" s="1"/>
  <c r="BB11" i="22"/>
  <c r="BB12" s="1"/>
  <c r="F8" i="21" s="1"/>
  <c r="K11" i="22"/>
  <c r="K12" s="1"/>
  <c r="I11"/>
  <c r="BA11"/>
  <c r="BA12" s="1"/>
  <c r="E8" i="21" s="1"/>
  <c r="B8"/>
  <c r="A8"/>
  <c r="BE12" i="22"/>
  <c r="I8" i="21" s="1"/>
  <c r="I12" i="22"/>
  <c r="BE8"/>
  <c r="BE9" s="1"/>
  <c r="I7" i="21" s="1"/>
  <c r="BD8" i="22"/>
  <c r="BD9" s="1"/>
  <c r="H7" i="21" s="1"/>
  <c r="BC8" i="22"/>
  <c r="BB8"/>
  <c r="BB9" s="1"/>
  <c r="F7" i="21" s="1"/>
  <c r="K8" i="22"/>
  <c r="I8"/>
  <c r="I9" s="1"/>
  <c r="BA8"/>
  <c r="BA9" s="1"/>
  <c r="E7" i="21" s="1"/>
  <c r="B7"/>
  <c r="A7"/>
  <c r="BC9" i="22"/>
  <c r="G7" i="21" s="1"/>
  <c r="K9" i="22"/>
  <c r="E4"/>
  <c r="F3"/>
  <c r="C33" i="20"/>
  <c r="F33" s="1"/>
  <c r="C31"/>
  <c r="G7"/>
  <c r="I24" i="18"/>
  <c r="D21" i="17"/>
  <c r="I23" i="18"/>
  <c r="G21" i="17" s="1"/>
  <c r="D20"/>
  <c r="I22" i="18"/>
  <c r="G20" i="17" s="1"/>
  <c r="D19"/>
  <c r="I21" i="18"/>
  <c r="G19" i="17" s="1"/>
  <c r="D18"/>
  <c r="I20" i="18"/>
  <c r="G18" i="17" s="1"/>
  <c r="D17"/>
  <c r="I19" i="18"/>
  <c r="G17" i="17" s="1"/>
  <c r="D16"/>
  <c r="I18" i="18"/>
  <c r="G16" i="17" s="1"/>
  <c r="D15"/>
  <c r="I17" i="18"/>
  <c r="G15" i="17" s="1"/>
  <c r="BE83" i="19"/>
  <c r="BD83"/>
  <c r="BC83"/>
  <c r="BB83"/>
  <c r="BA83"/>
  <c r="K83"/>
  <c r="I83"/>
  <c r="BE82"/>
  <c r="BD82"/>
  <c r="BC82"/>
  <c r="BB82"/>
  <c r="BA82"/>
  <c r="K82"/>
  <c r="I82"/>
  <c r="BE81"/>
  <c r="BD81"/>
  <c r="BC81"/>
  <c r="BB81"/>
  <c r="BA81"/>
  <c r="K81"/>
  <c r="I81"/>
  <c r="BE80"/>
  <c r="BD80"/>
  <c r="BC80"/>
  <c r="BB80"/>
  <c r="BA80"/>
  <c r="K80"/>
  <c r="I80"/>
  <c r="BE79"/>
  <c r="BD79"/>
  <c r="BC79"/>
  <c r="BB79"/>
  <c r="BA79"/>
  <c r="K79"/>
  <c r="I79"/>
  <c r="BE78"/>
  <c r="BD78"/>
  <c r="BC78"/>
  <c r="BB78"/>
  <c r="BA78"/>
  <c r="K78"/>
  <c r="I78"/>
  <c r="BE77"/>
  <c r="BD77"/>
  <c r="BC77"/>
  <c r="BB77"/>
  <c r="BA77"/>
  <c r="K77"/>
  <c r="I77"/>
  <c r="BE76"/>
  <c r="BD76"/>
  <c r="BC76"/>
  <c r="BB76"/>
  <c r="BA76"/>
  <c r="K76"/>
  <c r="I76"/>
  <c r="BE75"/>
  <c r="BD75"/>
  <c r="BC75"/>
  <c r="BB75"/>
  <c r="BA75"/>
  <c r="K75"/>
  <c r="I75"/>
  <c r="BE74"/>
  <c r="BD74"/>
  <c r="BC74"/>
  <c r="BB74"/>
  <c r="BA74"/>
  <c r="K74"/>
  <c r="I74"/>
  <c r="BE73"/>
  <c r="BD73"/>
  <c r="BC73"/>
  <c r="BB73"/>
  <c r="BA73"/>
  <c r="K73"/>
  <c r="I73"/>
  <c r="BE72"/>
  <c r="BD72"/>
  <c r="BC72"/>
  <c r="BB72"/>
  <c r="BA72"/>
  <c r="K72"/>
  <c r="I72"/>
  <c r="BE71"/>
  <c r="BD71"/>
  <c r="BC71"/>
  <c r="BB71"/>
  <c r="BA71"/>
  <c r="K71"/>
  <c r="I71"/>
  <c r="BE70"/>
  <c r="BD70"/>
  <c r="BC70"/>
  <c r="BB70"/>
  <c r="BA70"/>
  <c r="K70"/>
  <c r="I70"/>
  <c r="BE69"/>
  <c r="BD69"/>
  <c r="BC69"/>
  <c r="BB69"/>
  <c r="BA69"/>
  <c r="K69"/>
  <c r="I69"/>
  <c r="BE68"/>
  <c r="BD68"/>
  <c r="BC68"/>
  <c r="BB68"/>
  <c r="BA68"/>
  <c r="K68"/>
  <c r="I68"/>
  <c r="BE67"/>
  <c r="BD67"/>
  <c r="BC67"/>
  <c r="BB67"/>
  <c r="BA67"/>
  <c r="K67"/>
  <c r="I67"/>
  <c r="BE66"/>
  <c r="BD66"/>
  <c r="BC66"/>
  <c r="BB66"/>
  <c r="BA66"/>
  <c r="K66"/>
  <c r="I66"/>
  <c r="BE65"/>
  <c r="BD65"/>
  <c r="BC65"/>
  <c r="BB65"/>
  <c r="BA65"/>
  <c r="K65"/>
  <c r="I65"/>
  <c r="BE64"/>
  <c r="BD64"/>
  <c r="BC64"/>
  <c r="BB64"/>
  <c r="BA64"/>
  <c r="K64"/>
  <c r="I64"/>
  <c r="BE63"/>
  <c r="BD63"/>
  <c r="BC63"/>
  <c r="BB63"/>
  <c r="BA63"/>
  <c r="K63"/>
  <c r="I63"/>
  <c r="BE62"/>
  <c r="BD62"/>
  <c r="BC62"/>
  <c r="BB62"/>
  <c r="BA62"/>
  <c r="K62"/>
  <c r="I62"/>
  <c r="BE61"/>
  <c r="BD61"/>
  <c r="BC61"/>
  <c r="BB61"/>
  <c r="BA61"/>
  <c r="K61"/>
  <c r="I61"/>
  <c r="BE60"/>
  <c r="BD60"/>
  <c r="BC60"/>
  <c r="BB60"/>
  <c r="BA60"/>
  <c r="K60"/>
  <c r="I60"/>
  <c r="BE59"/>
  <c r="BD59"/>
  <c r="BC59"/>
  <c r="BB59"/>
  <c r="BA59"/>
  <c r="K59"/>
  <c r="I59"/>
  <c r="BE58"/>
  <c r="BD58"/>
  <c r="BC58"/>
  <c r="BB58"/>
  <c r="BA58"/>
  <c r="K58"/>
  <c r="I58"/>
  <c r="BE57"/>
  <c r="BD57"/>
  <c r="BC57"/>
  <c r="BB57"/>
  <c r="BA57"/>
  <c r="K57"/>
  <c r="I57"/>
  <c r="BE56"/>
  <c r="BD56"/>
  <c r="BC56"/>
  <c r="BB56"/>
  <c r="BA56"/>
  <c r="K56"/>
  <c r="I56"/>
  <c r="BE55"/>
  <c r="BD55"/>
  <c r="BC55"/>
  <c r="BB55"/>
  <c r="BB84" s="1"/>
  <c r="F11" i="18" s="1"/>
  <c r="BA55" i="19"/>
  <c r="K55"/>
  <c r="I55"/>
  <c r="BE54"/>
  <c r="BE84" s="1"/>
  <c r="I11" i="18" s="1"/>
  <c r="BD54" i="19"/>
  <c r="BC54"/>
  <c r="BC84" s="1"/>
  <c r="G11" i="18" s="1"/>
  <c r="BB54" i="19"/>
  <c r="BA54"/>
  <c r="K54"/>
  <c r="I54"/>
  <c r="B11" i="18"/>
  <c r="A11"/>
  <c r="K84" i="19"/>
  <c r="I84"/>
  <c r="BE51"/>
  <c r="BD51"/>
  <c r="BC51"/>
  <c r="BB51"/>
  <c r="BA51"/>
  <c r="K51"/>
  <c r="I51"/>
  <c r="BE50"/>
  <c r="BD50"/>
  <c r="BC50"/>
  <c r="BB50"/>
  <c r="BA50"/>
  <c r="K50"/>
  <c r="I50"/>
  <c r="BE49"/>
  <c r="BD49"/>
  <c r="BC49"/>
  <c r="BB49"/>
  <c r="BA49"/>
  <c r="K49"/>
  <c r="I49"/>
  <c r="BE48"/>
  <c r="BD48"/>
  <c r="BC48"/>
  <c r="BB48"/>
  <c r="BA48"/>
  <c r="K48"/>
  <c r="I48"/>
  <c r="BE47"/>
  <c r="BD47"/>
  <c r="BC47"/>
  <c r="BB47"/>
  <c r="BA47"/>
  <c r="K47"/>
  <c r="I47"/>
  <c r="BE46"/>
  <c r="BD46"/>
  <c r="BC46"/>
  <c r="BB46"/>
  <c r="BA46"/>
  <c r="K46"/>
  <c r="I46"/>
  <c r="BE45"/>
  <c r="BD45"/>
  <c r="BC45"/>
  <c r="BB45"/>
  <c r="BA45"/>
  <c r="K45"/>
  <c r="I45"/>
  <c r="BE44"/>
  <c r="BD44"/>
  <c r="BC44"/>
  <c r="BB44"/>
  <c r="BA44"/>
  <c r="K44"/>
  <c r="I44"/>
  <c r="BE43"/>
  <c r="BD43"/>
  <c r="BC43"/>
  <c r="BB43"/>
  <c r="BA43"/>
  <c r="K43"/>
  <c r="I43"/>
  <c r="BE42"/>
  <c r="BD42"/>
  <c r="BC42"/>
  <c r="BB42"/>
  <c r="BA42"/>
  <c r="K42"/>
  <c r="I42"/>
  <c r="BE41"/>
  <c r="BD41"/>
  <c r="BC41"/>
  <c r="BB41"/>
  <c r="BA41"/>
  <c r="K41"/>
  <c r="I41"/>
  <c r="BE40"/>
  <c r="BD40"/>
  <c r="BC40"/>
  <c r="BB40"/>
  <c r="BA40"/>
  <c r="K40"/>
  <c r="I40"/>
  <c r="BE39"/>
  <c r="BD39"/>
  <c r="BC39"/>
  <c r="BB39"/>
  <c r="BA39"/>
  <c r="K39"/>
  <c r="I39"/>
  <c r="BE38"/>
  <c r="BD38"/>
  <c r="BC38"/>
  <c r="BB38"/>
  <c r="BA38"/>
  <c r="K38"/>
  <c r="I38"/>
  <c r="BE37"/>
  <c r="BD37"/>
  <c r="BC37"/>
  <c r="BB37"/>
  <c r="BA37"/>
  <c r="K37"/>
  <c r="I37"/>
  <c r="BE36"/>
  <c r="BD36"/>
  <c r="BC36"/>
  <c r="BB36"/>
  <c r="BA36"/>
  <c r="K36"/>
  <c r="I36"/>
  <c r="BE35"/>
  <c r="BD35"/>
  <c r="BC35"/>
  <c r="BB35"/>
  <c r="BA35"/>
  <c r="K35"/>
  <c r="I35"/>
  <c r="BE34"/>
  <c r="BD34"/>
  <c r="BC34"/>
  <c r="BB34"/>
  <c r="BA34"/>
  <c r="K34"/>
  <c r="I34"/>
  <c r="BE33"/>
  <c r="BD33"/>
  <c r="BC33"/>
  <c r="BB33"/>
  <c r="BA33"/>
  <c r="K33"/>
  <c r="I33"/>
  <c r="BE32"/>
  <c r="BD32"/>
  <c r="BD52" s="1"/>
  <c r="H10" i="18" s="1"/>
  <c r="BC32" i="19"/>
  <c r="BB32"/>
  <c r="BB52" s="1"/>
  <c r="F10" i="18" s="1"/>
  <c r="BA32" i="19"/>
  <c r="K32"/>
  <c r="I32"/>
  <c r="B10" i="18"/>
  <c r="A10"/>
  <c r="BA52" i="19"/>
  <c r="E10" i="18" s="1"/>
  <c r="K52" i="19"/>
  <c r="I52"/>
  <c r="BE29"/>
  <c r="BD29"/>
  <c r="BC29"/>
  <c r="BA29"/>
  <c r="K29"/>
  <c r="I29"/>
  <c r="BB29"/>
  <c r="BE28"/>
  <c r="BD28"/>
  <c r="BC28"/>
  <c r="BA28"/>
  <c r="K28"/>
  <c r="I28"/>
  <c r="BB28"/>
  <c r="BE27"/>
  <c r="BD27"/>
  <c r="BC27"/>
  <c r="BA27"/>
  <c r="K27"/>
  <c r="I27"/>
  <c r="BB27"/>
  <c r="BE26"/>
  <c r="BD26"/>
  <c r="BC26"/>
  <c r="BA26"/>
  <c r="K26"/>
  <c r="I26"/>
  <c r="BB26"/>
  <c r="BE25"/>
  <c r="BD25"/>
  <c r="BC25"/>
  <c r="BA25"/>
  <c r="K25"/>
  <c r="I25"/>
  <c r="BB25"/>
  <c r="BE24"/>
  <c r="BD24"/>
  <c r="BC24"/>
  <c r="BA24"/>
  <c r="K24"/>
  <c r="I24"/>
  <c r="BB24"/>
  <c r="BE23"/>
  <c r="BD23"/>
  <c r="BC23"/>
  <c r="BA23"/>
  <c r="K23"/>
  <c r="I23"/>
  <c r="BB23"/>
  <c r="BE22"/>
  <c r="BD22"/>
  <c r="BC22"/>
  <c r="BA22"/>
  <c r="K22"/>
  <c r="I22"/>
  <c r="BB22"/>
  <c r="BE21"/>
  <c r="BD21"/>
  <c r="BC21"/>
  <c r="BA21"/>
  <c r="K21"/>
  <c r="I21"/>
  <c r="BB21"/>
  <c r="BE20"/>
  <c r="BD20"/>
  <c r="BC20"/>
  <c r="BA20"/>
  <c r="K20"/>
  <c r="I20"/>
  <c r="BB20"/>
  <c r="BE19"/>
  <c r="BD19"/>
  <c r="BC19"/>
  <c r="BA19"/>
  <c r="K19"/>
  <c r="I19"/>
  <c r="BB19"/>
  <c r="BE18"/>
  <c r="BD18"/>
  <c r="BC18"/>
  <c r="BA18"/>
  <c r="K18"/>
  <c r="I18"/>
  <c r="BB18"/>
  <c r="BE17"/>
  <c r="BD17"/>
  <c r="BC17"/>
  <c r="BA17"/>
  <c r="K17"/>
  <c r="K30" s="1"/>
  <c r="I17"/>
  <c r="BB17"/>
  <c r="BE16"/>
  <c r="BD16"/>
  <c r="BC16"/>
  <c r="BA16"/>
  <c r="K16"/>
  <c r="I16"/>
  <c r="BB16"/>
  <c r="BE15"/>
  <c r="BD15"/>
  <c r="BC15"/>
  <c r="BA15"/>
  <c r="K15"/>
  <c r="I15"/>
  <c r="BB15"/>
  <c r="BE14"/>
  <c r="BD14"/>
  <c r="BC14"/>
  <c r="BA14"/>
  <c r="K14"/>
  <c r="I14"/>
  <c r="BB14"/>
  <c r="B9" i="18"/>
  <c r="A9"/>
  <c r="I30" i="19"/>
  <c r="BE11"/>
  <c r="BE12" s="1"/>
  <c r="I8" i="18" s="1"/>
  <c r="BD11" i="19"/>
  <c r="BD12" s="1"/>
  <c r="H8" i="18" s="1"/>
  <c r="BC11" i="19"/>
  <c r="BB11"/>
  <c r="BB12" s="1"/>
  <c r="F8" i="18" s="1"/>
  <c r="K11" i="19"/>
  <c r="K12" s="1"/>
  <c r="I11"/>
  <c r="BA11"/>
  <c r="BA12" s="1"/>
  <c r="E8" i="18" s="1"/>
  <c r="B8"/>
  <c r="A8"/>
  <c r="BC12" i="19"/>
  <c r="G8" i="18" s="1"/>
  <c r="I12" i="19"/>
  <c r="BE8"/>
  <c r="BE9" s="1"/>
  <c r="I7" i="18" s="1"/>
  <c r="BD8" i="19"/>
  <c r="BD9" s="1"/>
  <c r="H7" i="18" s="1"/>
  <c r="BC8" i="19"/>
  <c r="BC9" s="1"/>
  <c r="G7" i="18" s="1"/>
  <c r="BB8" i="19"/>
  <c r="K8"/>
  <c r="I8"/>
  <c r="I9" s="1"/>
  <c r="BA8"/>
  <c r="BA9" s="1"/>
  <c r="E7" i="18" s="1"/>
  <c r="B7"/>
  <c r="A7"/>
  <c r="BB9" i="19"/>
  <c r="F7" i="18" s="1"/>
  <c r="K9" i="19"/>
  <c r="E4"/>
  <c r="F3"/>
  <c r="C33" i="17"/>
  <c r="F33" s="1"/>
  <c r="C31"/>
  <c r="G7"/>
  <c r="I24" i="15"/>
  <c r="D21" i="14"/>
  <c r="I23" i="15"/>
  <c r="G21" i="14" s="1"/>
  <c r="D20"/>
  <c r="I22" i="15"/>
  <c r="G20" i="14" s="1"/>
  <c r="G19"/>
  <c r="D19"/>
  <c r="I21" i="15"/>
  <c r="D18" i="14"/>
  <c r="I20" i="15"/>
  <c r="G18" i="14" s="1"/>
  <c r="D17"/>
  <c r="I19" i="15"/>
  <c r="G17" i="14" s="1"/>
  <c r="D16"/>
  <c r="I18" i="15"/>
  <c r="G16" i="14" s="1"/>
  <c r="D15"/>
  <c r="I17" i="15"/>
  <c r="G15" i="14" s="1"/>
  <c r="BE81" i="16"/>
  <c r="BD81"/>
  <c r="BC81"/>
  <c r="BB81"/>
  <c r="BA81"/>
  <c r="K81"/>
  <c r="I81"/>
  <c r="BE80"/>
  <c r="BD80"/>
  <c r="BC80"/>
  <c r="BB80"/>
  <c r="BA80"/>
  <c r="K80"/>
  <c r="I80"/>
  <c r="BE79"/>
  <c r="BD79"/>
  <c r="BC79"/>
  <c r="BB79"/>
  <c r="BA79"/>
  <c r="K79"/>
  <c r="I79"/>
  <c r="BE78"/>
  <c r="BD78"/>
  <c r="BC78"/>
  <c r="BB78"/>
  <c r="BA78"/>
  <c r="K78"/>
  <c r="I78"/>
  <c r="BE77"/>
  <c r="BD77"/>
  <c r="BC77"/>
  <c r="BB77"/>
  <c r="BA77"/>
  <c r="K77"/>
  <c r="I77"/>
  <c r="BE76"/>
  <c r="BD76"/>
  <c r="BC76"/>
  <c r="BB76"/>
  <c r="BA76"/>
  <c r="K76"/>
  <c r="I76"/>
  <c r="BE75"/>
  <c r="BD75"/>
  <c r="BC75"/>
  <c r="BB75"/>
  <c r="BA75"/>
  <c r="K75"/>
  <c r="I75"/>
  <c r="BE74"/>
  <c r="BD74"/>
  <c r="BC74"/>
  <c r="BB74"/>
  <c r="BA74"/>
  <c r="K74"/>
  <c r="I74"/>
  <c r="BE73"/>
  <c r="BD73"/>
  <c r="BC73"/>
  <c r="BB73"/>
  <c r="BA73"/>
  <c r="K73"/>
  <c r="I73"/>
  <c r="BE72"/>
  <c r="BD72"/>
  <c r="BC72"/>
  <c r="BB72"/>
  <c r="BA72"/>
  <c r="K72"/>
  <c r="I72"/>
  <c r="BE71"/>
  <c r="BD71"/>
  <c r="BC71"/>
  <c r="BB71"/>
  <c r="BA71"/>
  <c r="K71"/>
  <c r="I71"/>
  <c r="BE70"/>
  <c r="BD70"/>
  <c r="BC70"/>
  <c r="BB70"/>
  <c r="BA70"/>
  <c r="K70"/>
  <c r="I70"/>
  <c r="BE69"/>
  <c r="BD69"/>
  <c r="BC69"/>
  <c r="BB69"/>
  <c r="BA69"/>
  <c r="K69"/>
  <c r="I69"/>
  <c r="BE68"/>
  <c r="BD68"/>
  <c r="BC68"/>
  <c r="BB68"/>
  <c r="BA68"/>
  <c r="K68"/>
  <c r="I68"/>
  <c r="BE67"/>
  <c r="BD67"/>
  <c r="BC67"/>
  <c r="BB67"/>
  <c r="BA67"/>
  <c r="K67"/>
  <c r="I67"/>
  <c r="BE66"/>
  <c r="BD66"/>
  <c r="BC66"/>
  <c r="BB66"/>
  <c r="BA66"/>
  <c r="K66"/>
  <c r="I66"/>
  <c r="BE65"/>
  <c r="BD65"/>
  <c r="BC65"/>
  <c r="BB65"/>
  <c r="BA65"/>
  <c r="K65"/>
  <c r="I65"/>
  <c r="BE64"/>
  <c r="BD64"/>
  <c r="BC64"/>
  <c r="BB64"/>
  <c r="BA64"/>
  <c r="K64"/>
  <c r="I64"/>
  <c r="BE63"/>
  <c r="BD63"/>
  <c r="BC63"/>
  <c r="BB63"/>
  <c r="BA63"/>
  <c r="K63"/>
  <c r="I63"/>
  <c r="BE62"/>
  <c r="BD62"/>
  <c r="BC62"/>
  <c r="BB62"/>
  <c r="BA62"/>
  <c r="K62"/>
  <c r="I62"/>
  <c r="BE61"/>
  <c r="BD61"/>
  <c r="BC61"/>
  <c r="BB61"/>
  <c r="BA61"/>
  <c r="K61"/>
  <c r="I61"/>
  <c r="BE60"/>
  <c r="BD60"/>
  <c r="BC60"/>
  <c r="BB60"/>
  <c r="BA60"/>
  <c r="K60"/>
  <c r="I60"/>
  <c r="BE59"/>
  <c r="BD59"/>
  <c r="BC59"/>
  <c r="BB59"/>
  <c r="BA59"/>
  <c r="K59"/>
  <c r="I59"/>
  <c r="BE58"/>
  <c r="BD58"/>
  <c r="BC58"/>
  <c r="BB58"/>
  <c r="BA58"/>
  <c r="K58"/>
  <c r="I58"/>
  <c r="BE57"/>
  <c r="BD57"/>
  <c r="BC57"/>
  <c r="BB57"/>
  <c r="BA57"/>
  <c r="K57"/>
  <c r="I57"/>
  <c r="BE56"/>
  <c r="BD56"/>
  <c r="BC56"/>
  <c r="BB56"/>
  <c r="BA56"/>
  <c r="K56"/>
  <c r="I56"/>
  <c r="BE55"/>
  <c r="BD55"/>
  <c r="BC55"/>
  <c r="BB55"/>
  <c r="BA55"/>
  <c r="K55"/>
  <c r="I55"/>
  <c r="BE54"/>
  <c r="BD54"/>
  <c r="BC54"/>
  <c r="BB54"/>
  <c r="BA54"/>
  <c r="K54"/>
  <c r="I54"/>
  <c r="BE53"/>
  <c r="BD53"/>
  <c r="BD82" s="1"/>
  <c r="H11" i="15" s="1"/>
  <c r="BC53" i="16"/>
  <c r="BB53"/>
  <c r="BB82" s="1"/>
  <c r="F11" i="15" s="1"/>
  <c r="BA53" i="16"/>
  <c r="BA82" s="1"/>
  <c r="E11" i="15" s="1"/>
  <c r="K53" i="16"/>
  <c r="K82" s="1"/>
  <c r="I53"/>
  <c r="B11" i="15"/>
  <c r="A11"/>
  <c r="BC82" i="16"/>
  <c r="G11" i="15" s="1"/>
  <c r="I82" i="16"/>
  <c r="BE50"/>
  <c r="BD50"/>
  <c r="BC50"/>
  <c r="BA50"/>
  <c r="K50"/>
  <c r="I50"/>
  <c r="BB50"/>
  <c r="BE49"/>
  <c r="BD49"/>
  <c r="BC49"/>
  <c r="BA49"/>
  <c r="K49"/>
  <c r="I49"/>
  <c r="BB49"/>
  <c r="BE48"/>
  <c r="BD48"/>
  <c r="BC48"/>
  <c r="BA48"/>
  <c r="K48"/>
  <c r="I48"/>
  <c r="BB48"/>
  <c r="BE47"/>
  <c r="BD47"/>
  <c r="BC47"/>
  <c r="BA47"/>
  <c r="K47"/>
  <c r="I47"/>
  <c r="BB47"/>
  <c r="BE46"/>
  <c r="BD46"/>
  <c r="BC46"/>
  <c r="BA46"/>
  <c r="K46"/>
  <c r="I46"/>
  <c r="BB46"/>
  <c r="BE45"/>
  <c r="BD45"/>
  <c r="BC45"/>
  <c r="BA45"/>
  <c r="K45"/>
  <c r="I45"/>
  <c r="BB45"/>
  <c r="BE44"/>
  <c r="BD44"/>
  <c r="BC44"/>
  <c r="BB44"/>
  <c r="BA44"/>
  <c r="K44"/>
  <c r="I44"/>
  <c r="BE43"/>
  <c r="BD43"/>
  <c r="BC43"/>
  <c r="BB43"/>
  <c r="BA43"/>
  <c r="K43"/>
  <c r="I43"/>
  <c r="BE42"/>
  <c r="BD42"/>
  <c r="BC42"/>
  <c r="BB42"/>
  <c r="BA42"/>
  <c r="K42"/>
  <c r="I42"/>
  <c r="BE41"/>
  <c r="BD41"/>
  <c r="BC41"/>
  <c r="BB41"/>
  <c r="BA41"/>
  <c r="K41"/>
  <c r="I41"/>
  <c r="BE40"/>
  <c r="BD40"/>
  <c r="BC40"/>
  <c r="BB40"/>
  <c r="BA40"/>
  <c r="K40"/>
  <c r="I40"/>
  <c r="BE39"/>
  <c r="BD39"/>
  <c r="BC39"/>
  <c r="BB39"/>
  <c r="BA39"/>
  <c r="K39"/>
  <c r="I39"/>
  <c r="BE38"/>
  <c r="BD38"/>
  <c r="BC38"/>
  <c r="BB38"/>
  <c r="BA38"/>
  <c r="K38"/>
  <c r="I38"/>
  <c r="BE37"/>
  <c r="BD37"/>
  <c r="BC37"/>
  <c r="BB37"/>
  <c r="BA37"/>
  <c r="K37"/>
  <c r="I37"/>
  <c r="BE36"/>
  <c r="BD36"/>
  <c r="BC36"/>
  <c r="BB36"/>
  <c r="BA36"/>
  <c r="K36"/>
  <c r="I36"/>
  <c r="BE35"/>
  <c r="BD35"/>
  <c r="BC35"/>
  <c r="BB35"/>
  <c r="BA35"/>
  <c r="K35"/>
  <c r="I35"/>
  <c r="BE34"/>
  <c r="BD34"/>
  <c r="BC34"/>
  <c r="BB34"/>
  <c r="BA34"/>
  <c r="K34"/>
  <c r="I34"/>
  <c r="BE33"/>
  <c r="BD33"/>
  <c r="BC33"/>
  <c r="BB33"/>
  <c r="BA33"/>
  <c r="K33"/>
  <c r="I33"/>
  <c r="BE32"/>
  <c r="BD32"/>
  <c r="BC32"/>
  <c r="BB32"/>
  <c r="BA32"/>
  <c r="K32"/>
  <c r="I32"/>
  <c r="BE31"/>
  <c r="BE51" s="1"/>
  <c r="I10" i="15" s="1"/>
  <c r="BD31" i="16"/>
  <c r="BC31"/>
  <c r="BB31"/>
  <c r="BA31"/>
  <c r="K31"/>
  <c r="I31"/>
  <c r="B10" i="15"/>
  <c r="A10"/>
  <c r="K51" i="16"/>
  <c r="BE28"/>
  <c r="BD28"/>
  <c r="BC28"/>
  <c r="BB28"/>
  <c r="BA28"/>
  <c r="K28"/>
  <c r="I28"/>
  <c r="BE27"/>
  <c r="BD27"/>
  <c r="BC27"/>
  <c r="BB27"/>
  <c r="BA27"/>
  <c r="K27"/>
  <c r="I27"/>
  <c r="BE26"/>
  <c r="BD26"/>
  <c r="BC26"/>
  <c r="BB26"/>
  <c r="BA26"/>
  <c r="K26"/>
  <c r="I26"/>
  <c r="BE25"/>
  <c r="BD25"/>
  <c r="BC25"/>
  <c r="BB25"/>
  <c r="BA25"/>
  <c r="K25"/>
  <c r="I25"/>
  <c r="BE24"/>
  <c r="BD24"/>
  <c r="BC24"/>
  <c r="BB24"/>
  <c r="BA24"/>
  <c r="K24"/>
  <c r="I24"/>
  <c r="BE23"/>
  <c r="BD23"/>
  <c r="BC23"/>
  <c r="BB23"/>
  <c r="BA23"/>
  <c r="K23"/>
  <c r="I23"/>
  <c r="BE22"/>
  <c r="BD22"/>
  <c r="BC22"/>
  <c r="BB22"/>
  <c r="BA22"/>
  <c r="K22"/>
  <c r="I22"/>
  <c r="BE21"/>
  <c r="BD21"/>
  <c r="BC21"/>
  <c r="BB21"/>
  <c r="BA21"/>
  <c r="K21"/>
  <c r="I21"/>
  <c r="BE20"/>
  <c r="BD20"/>
  <c r="BC20"/>
  <c r="BB20"/>
  <c r="BA20"/>
  <c r="K20"/>
  <c r="I20"/>
  <c r="BE19"/>
  <c r="BD19"/>
  <c r="BC19"/>
  <c r="BB19"/>
  <c r="BA19"/>
  <c r="K19"/>
  <c r="I19"/>
  <c r="BE18"/>
  <c r="BD18"/>
  <c r="BC18"/>
  <c r="BB18"/>
  <c r="BA18"/>
  <c r="K18"/>
  <c r="I18"/>
  <c r="BE17"/>
  <c r="BD17"/>
  <c r="BC17"/>
  <c r="BB17"/>
  <c r="BA17"/>
  <c r="K17"/>
  <c r="I17"/>
  <c r="BE16"/>
  <c r="BD16"/>
  <c r="BC16"/>
  <c r="BB16"/>
  <c r="BA16"/>
  <c r="K16"/>
  <c r="I16"/>
  <c r="BE15"/>
  <c r="BD15"/>
  <c r="BC15"/>
  <c r="BB15"/>
  <c r="BA15"/>
  <c r="K15"/>
  <c r="I15"/>
  <c r="BE14"/>
  <c r="BE29" s="1"/>
  <c r="I9" i="15" s="1"/>
  <c r="BD14" i="16"/>
  <c r="BC14"/>
  <c r="BB14"/>
  <c r="BA14"/>
  <c r="BA29" s="1"/>
  <c r="E9" i="15" s="1"/>
  <c r="K14" i="16"/>
  <c r="K29" s="1"/>
  <c r="I14"/>
  <c r="I29" s="1"/>
  <c r="B9" i="15"/>
  <c r="A9"/>
  <c r="BC29" i="16"/>
  <c r="G9" i="15" s="1"/>
  <c r="BE11" i="16"/>
  <c r="BE12" s="1"/>
  <c r="I8" i="15" s="1"/>
  <c r="BD11" i="16"/>
  <c r="BD12" s="1"/>
  <c r="H8" i="15" s="1"/>
  <c r="BC11" i="16"/>
  <c r="BC12" s="1"/>
  <c r="G8" i="15" s="1"/>
  <c r="BB11" i="16"/>
  <c r="BA11"/>
  <c r="BA12" s="1"/>
  <c r="E8" i="15" s="1"/>
  <c r="K11" i="16"/>
  <c r="K12" s="1"/>
  <c r="I11"/>
  <c r="I12" s="1"/>
  <c r="B8" i="15"/>
  <c r="A8"/>
  <c r="BB12" i="16"/>
  <c r="F8" i="15" s="1"/>
  <c r="BE8" i="16"/>
  <c r="BE9" s="1"/>
  <c r="I7" i="15" s="1"/>
  <c r="BD8" i="16"/>
  <c r="BD9" s="1"/>
  <c r="H7" i="15" s="1"/>
  <c r="BC8" i="16"/>
  <c r="BC9" s="1"/>
  <c r="G7" i="15" s="1"/>
  <c r="BB8" i="16"/>
  <c r="BB9" s="1"/>
  <c r="F7" i="15" s="1"/>
  <c r="K8" i="16"/>
  <c r="K9" s="1"/>
  <c r="I8"/>
  <c r="BA8"/>
  <c r="BA9" s="1"/>
  <c r="E7" i="15" s="1"/>
  <c r="B7"/>
  <c r="A7"/>
  <c r="I9" i="16"/>
  <c r="E4"/>
  <c r="F3"/>
  <c r="F33" i="14"/>
  <c r="C33"/>
  <c r="C31"/>
  <c r="G7"/>
  <c r="I24" i="12"/>
  <c r="D21" i="11"/>
  <c r="I23" i="12"/>
  <c r="G21" i="11" s="1"/>
  <c r="D20"/>
  <c r="I22" i="12"/>
  <c r="G20" i="11" s="1"/>
  <c r="D19"/>
  <c r="I21" i="12"/>
  <c r="G19" i="11" s="1"/>
  <c r="D18"/>
  <c r="I20" i="12"/>
  <c r="G18" i="11" s="1"/>
  <c r="D17"/>
  <c r="I19" i="12"/>
  <c r="G17" i="11" s="1"/>
  <c r="D16"/>
  <c r="I18" i="12"/>
  <c r="G16" i="11" s="1"/>
  <c r="D15"/>
  <c r="I17" i="12"/>
  <c r="G15" i="11" s="1"/>
  <c r="BE81" i="13"/>
  <c r="BD81"/>
  <c r="BC81"/>
  <c r="BA81"/>
  <c r="K81"/>
  <c r="I81"/>
  <c r="BB81"/>
  <c r="BE80"/>
  <c r="BD80"/>
  <c r="BC80"/>
  <c r="BA80"/>
  <c r="K80"/>
  <c r="I80"/>
  <c r="BB80"/>
  <c r="BE79"/>
  <c r="BD79"/>
  <c r="BC79"/>
  <c r="BA79"/>
  <c r="K79"/>
  <c r="I79"/>
  <c r="BB79"/>
  <c r="BE78"/>
  <c r="BD78"/>
  <c r="BC78"/>
  <c r="BA78"/>
  <c r="K78"/>
  <c r="I78"/>
  <c r="BB78"/>
  <c r="BE77"/>
  <c r="BD77"/>
  <c r="BC77"/>
  <c r="BA77"/>
  <c r="K77"/>
  <c r="I77"/>
  <c r="BB77"/>
  <c r="BE76"/>
  <c r="BD76"/>
  <c r="BC76"/>
  <c r="BA76"/>
  <c r="K76"/>
  <c r="I76"/>
  <c r="BB76"/>
  <c r="BE75"/>
  <c r="BD75"/>
  <c r="BC75"/>
  <c r="BA75"/>
  <c r="K75"/>
  <c r="I75"/>
  <c r="BB75"/>
  <c r="BE74"/>
  <c r="BD74"/>
  <c r="BC74"/>
  <c r="BA74"/>
  <c r="K74"/>
  <c r="I74"/>
  <c r="BB74"/>
  <c r="BE73"/>
  <c r="BD73"/>
  <c r="BC73"/>
  <c r="BA73"/>
  <c r="K73"/>
  <c r="I73"/>
  <c r="BB73"/>
  <c r="BE72"/>
  <c r="BD72"/>
  <c r="BC72"/>
  <c r="BA72"/>
  <c r="K72"/>
  <c r="I72"/>
  <c r="BB72"/>
  <c r="BE71"/>
  <c r="BD71"/>
  <c r="BC71"/>
  <c r="BA71"/>
  <c r="K71"/>
  <c r="I71"/>
  <c r="BB71"/>
  <c r="BE70"/>
  <c r="BD70"/>
  <c r="BC70"/>
  <c r="BA70"/>
  <c r="K70"/>
  <c r="I70"/>
  <c r="BB70"/>
  <c r="BE69"/>
  <c r="BD69"/>
  <c r="BC69"/>
  <c r="BA69"/>
  <c r="K69"/>
  <c r="I69"/>
  <c r="BB69"/>
  <c r="BE68"/>
  <c r="BD68"/>
  <c r="BC68"/>
  <c r="BA68"/>
  <c r="K68"/>
  <c r="I68"/>
  <c r="BB68"/>
  <c r="BE67"/>
  <c r="BD67"/>
  <c r="BC67"/>
  <c r="BA67"/>
  <c r="K67"/>
  <c r="I67"/>
  <c r="BB67"/>
  <c r="BE66"/>
  <c r="BD66"/>
  <c r="BC66"/>
  <c r="BA66"/>
  <c r="K66"/>
  <c r="I66"/>
  <c r="BB66"/>
  <c r="BE65"/>
  <c r="BD65"/>
  <c r="BC65"/>
  <c r="BA65"/>
  <c r="K65"/>
  <c r="I65"/>
  <c r="BB65"/>
  <c r="BE64"/>
  <c r="BD64"/>
  <c r="BC64"/>
  <c r="BA64"/>
  <c r="K64"/>
  <c r="I64"/>
  <c r="BB64"/>
  <c r="BE63"/>
  <c r="BD63"/>
  <c r="BC63"/>
  <c r="BA63"/>
  <c r="K63"/>
  <c r="I63"/>
  <c r="BB63"/>
  <c r="BE62"/>
  <c r="BD62"/>
  <c r="BC62"/>
  <c r="BA62"/>
  <c r="K62"/>
  <c r="I62"/>
  <c r="BB62"/>
  <c r="BE61"/>
  <c r="BD61"/>
  <c r="BC61"/>
  <c r="BA61"/>
  <c r="K61"/>
  <c r="I61"/>
  <c r="BB61"/>
  <c r="BE60"/>
  <c r="BD60"/>
  <c r="BC60"/>
  <c r="BA60"/>
  <c r="K60"/>
  <c r="I60"/>
  <c r="BB60"/>
  <c r="BE59"/>
  <c r="BD59"/>
  <c r="BC59"/>
  <c r="BA59"/>
  <c r="K59"/>
  <c r="I59"/>
  <c r="BB59"/>
  <c r="BE58"/>
  <c r="BD58"/>
  <c r="BC58"/>
  <c r="BA58"/>
  <c r="K58"/>
  <c r="I58"/>
  <c r="BB58"/>
  <c r="BE57"/>
  <c r="BD57"/>
  <c r="BC57"/>
  <c r="BA57"/>
  <c r="K57"/>
  <c r="I57"/>
  <c r="BB57"/>
  <c r="BE56"/>
  <c r="BD56"/>
  <c r="BC56"/>
  <c r="BA56"/>
  <c r="K56"/>
  <c r="I56"/>
  <c r="BB56"/>
  <c r="BE55"/>
  <c r="BD55"/>
  <c r="BC55"/>
  <c r="BA55"/>
  <c r="K55"/>
  <c r="I55"/>
  <c r="BB55"/>
  <c r="BE54"/>
  <c r="BD54"/>
  <c r="BC54"/>
  <c r="BA54"/>
  <c r="K54"/>
  <c r="I54"/>
  <c r="BB54"/>
  <c r="B11" i="12"/>
  <c r="A11"/>
  <c r="BE51" i="13"/>
  <c r="BD51"/>
  <c r="BC51"/>
  <c r="BA51"/>
  <c r="K51"/>
  <c r="I51"/>
  <c r="BB51"/>
  <c r="BE50"/>
  <c r="BD50"/>
  <c r="BC50"/>
  <c r="BA50"/>
  <c r="K50"/>
  <c r="I50"/>
  <c r="BB50"/>
  <c r="BE49"/>
  <c r="BD49"/>
  <c r="BC49"/>
  <c r="BA49"/>
  <c r="K49"/>
  <c r="I49"/>
  <c r="BB49"/>
  <c r="BE48"/>
  <c r="BD48"/>
  <c r="BC48"/>
  <c r="BA48"/>
  <c r="K48"/>
  <c r="I48"/>
  <c r="BB48"/>
  <c r="BE47"/>
  <c r="BD47"/>
  <c r="BC47"/>
  <c r="BA47"/>
  <c r="K47"/>
  <c r="I47"/>
  <c r="BB47"/>
  <c r="BE46"/>
  <c r="BD46"/>
  <c r="BC46"/>
  <c r="BA46"/>
  <c r="K46"/>
  <c r="I46"/>
  <c r="BB46"/>
  <c r="BE45"/>
  <c r="BD45"/>
  <c r="BC45"/>
  <c r="BA45"/>
  <c r="K45"/>
  <c r="I45"/>
  <c r="BB45"/>
  <c r="BE44"/>
  <c r="BD44"/>
  <c r="BC44"/>
  <c r="BA44"/>
  <c r="K44"/>
  <c r="I44"/>
  <c r="BB44"/>
  <c r="BE43"/>
  <c r="BD43"/>
  <c r="BC43"/>
  <c r="BA43"/>
  <c r="K43"/>
  <c r="I43"/>
  <c r="BB43"/>
  <c r="BE42"/>
  <c r="BD42"/>
  <c r="BC42"/>
  <c r="BA42"/>
  <c r="K42"/>
  <c r="I42"/>
  <c r="BB42"/>
  <c r="BE41"/>
  <c r="BD41"/>
  <c r="BC41"/>
  <c r="BA41"/>
  <c r="K41"/>
  <c r="I41"/>
  <c r="BB41"/>
  <c r="BE40"/>
  <c r="BD40"/>
  <c r="BC40"/>
  <c r="BA40"/>
  <c r="K40"/>
  <c r="I40"/>
  <c r="BB40"/>
  <c r="BE39"/>
  <c r="BD39"/>
  <c r="BC39"/>
  <c r="BA39"/>
  <c r="K39"/>
  <c r="I39"/>
  <c r="BB39"/>
  <c r="BE38"/>
  <c r="BD38"/>
  <c r="BC38"/>
  <c r="BA38"/>
  <c r="K38"/>
  <c r="I38"/>
  <c r="BB38"/>
  <c r="BE37"/>
  <c r="BD37"/>
  <c r="BC37"/>
  <c r="BA37"/>
  <c r="K37"/>
  <c r="I37"/>
  <c r="BB37"/>
  <c r="BE36"/>
  <c r="BD36"/>
  <c r="BC36"/>
  <c r="BA36"/>
  <c r="K36"/>
  <c r="I36"/>
  <c r="BB36"/>
  <c r="BE35"/>
  <c r="BD35"/>
  <c r="BC35"/>
  <c r="BA35"/>
  <c r="K35"/>
  <c r="I35"/>
  <c r="BB35"/>
  <c r="BE34"/>
  <c r="BD34"/>
  <c r="BC34"/>
  <c r="BA34"/>
  <c r="K34"/>
  <c r="I34"/>
  <c r="BB34"/>
  <c r="BE33"/>
  <c r="BD33"/>
  <c r="BC33"/>
  <c r="BA33"/>
  <c r="K33"/>
  <c r="I33"/>
  <c r="BB33"/>
  <c r="BE32"/>
  <c r="BD32"/>
  <c r="BC32"/>
  <c r="BA32"/>
  <c r="K32"/>
  <c r="I32"/>
  <c r="I52" s="1"/>
  <c r="B10" i="12"/>
  <c r="A10"/>
  <c r="BE29" i="13"/>
  <c r="BD29"/>
  <c r="BC29"/>
  <c r="BB29"/>
  <c r="BA29"/>
  <c r="K29"/>
  <c r="I29"/>
  <c r="BE28"/>
  <c r="BD28"/>
  <c r="BC28"/>
  <c r="BB28"/>
  <c r="BA28"/>
  <c r="K28"/>
  <c r="I28"/>
  <c r="BE27"/>
  <c r="BD27"/>
  <c r="BC27"/>
  <c r="BB27"/>
  <c r="BA27"/>
  <c r="K27"/>
  <c r="I27"/>
  <c r="BE26"/>
  <c r="BD26"/>
  <c r="BC26"/>
  <c r="BB26"/>
  <c r="BA26"/>
  <c r="K26"/>
  <c r="I26"/>
  <c r="BE25"/>
  <c r="BD25"/>
  <c r="BC25"/>
  <c r="BB25"/>
  <c r="BA25"/>
  <c r="K25"/>
  <c r="I25"/>
  <c r="BE24"/>
  <c r="BD24"/>
  <c r="BC24"/>
  <c r="BB24"/>
  <c r="BA24"/>
  <c r="K24"/>
  <c r="I24"/>
  <c r="BE23"/>
  <c r="BD23"/>
  <c r="BC23"/>
  <c r="BB23"/>
  <c r="BA23"/>
  <c r="K23"/>
  <c r="I23"/>
  <c r="BE22"/>
  <c r="BD22"/>
  <c r="BC22"/>
  <c r="BB22"/>
  <c r="BA22"/>
  <c r="K22"/>
  <c r="I22"/>
  <c r="BE21"/>
  <c r="BD21"/>
  <c r="BC21"/>
  <c r="BB21"/>
  <c r="BA21"/>
  <c r="K21"/>
  <c r="I21"/>
  <c r="BE20"/>
  <c r="BD20"/>
  <c r="BC20"/>
  <c r="BB20"/>
  <c r="BA20"/>
  <c r="K20"/>
  <c r="I20"/>
  <c r="BE19"/>
  <c r="BD19"/>
  <c r="BC19"/>
  <c r="BB19"/>
  <c r="BA19"/>
  <c r="K19"/>
  <c r="I19"/>
  <c r="BE18"/>
  <c r="BD18"/>
  <c r="BC18"/>
  <c r="BB18"/>
  <c r="BA18"/>
  <c r="K18"/>
  <c r="I18"/>
  <c r="BE17"/>
  <c r="BD17"/>
  <c r="BC17"/>
  <c r="BB17"/>
  <c r="BA17"/>
  <c r="K17"/>
  <c r="I17"/>
  <c r="BE16"/>
  <c r="BD16"/>
  <c r="BC16"/>
  <c r="BB16"/>
  <c r="BA16"/>
  <c r="K16"/>
  <c r="I16"/>
  <c r="BE15"/>
  <c r="BD15"/>
  <c r="BC15"/>
  <c r="BB15"/>
  <c r="BA15"/>
  <c r="K15"/>
  <c r="I15"/>
  <c r="BE14"/>
  <c r="BE30" s="1"/>
  <c r="I9" i="12" s="1"/>
  <c r="BD14" i="13"/>
  <c r="BD30" s="1"/>
  <c r="H9" i="12" s="1"/>
  <c r="BC14" i="13"/>
  <c r="BB14"/>
  <c r="BB30" s="1"/>
  <c r="F9" i="12" s="1"/>
  <c r="BA14" i="13"/>
  <c r="BA30" s="1"/>
  <c r="E9" i="12" s="1"/>
  <c r="K14" i="13"/>
  <c r="K30" s="1"/>
  <c r="I14"/>
  <c r="I30" s="1"/>
  <c r="B9" i="12"/>
  <c r="A9"/>
  <c r="BC30" i="13"/>
  <c r="G9" i="12" s="1"/>
  <c r="BE11" i="13"/>
  <c r="BE12" s="1"/>
  <c r="I8" i="12" s="1"/>
  <c r="BD11" i="13"/>
  <c r="BD12" s="1"/>
  <c r="H8" i="12" s="1"/>
  <c r="BC11" i="13"/>
  <c r="BC12" s="1"/>
  <c r="G8" i="12" s="1"/>
  <c r="BB11" i="13"/>
  <c r="BA11"/>
  <c r="BA12" s="1"/>
  <c r="E8" i="12" s="1"/>
  <c r="K11" i="13"/>
  <c r="K12" s="1"/>
  <c r="I11"/>
  <c r="I12" s="1"/>
  <c r="B8" i="12"/>
  <c r="A8"/>
  <c r="BB12" i="13"/>
  <c r="F8" i="12" s="1"/>
  <c r="BE8" i="13"/>
  <c r="BE9" s="1"/>
  <c r="I7" i="12" s="1"/>
  <c r="BD8" i="13"/>
  <c r="BC8"/>
  <c r="BC9" s="1"/>
  <c r="G7" i="12" s="1"/>
  <c r="BB8" i="13"/>
  <c r="BB9" s="1"/>
  <c r="F7" i="12" s="1"/>
  <c r="K8" i="13"/>
  <c r="K9" s="1"/>
  <c r="I8"/>
  <c r="BA8"/>
  <c r="BA9" s="1"/>
  <c r="E7" i="12" s="1"/>
  <c r="B7"/>
  <c r="A7"/>
  <c r="BD9" i="13"/>
  <c r="H7" i="12" s="1"/>
  <c r="I9" i="13"/>
  <c r="E4"/>
  <c r="F3"/>
  <c r="C33" i="11"/>
  <c r="F33" s="1"/>
  <c r="C31"/>
  <c r="G7"/>
  <c r="I39" i="9"/>
  <c r="D21" i="8"/>
  <c r="I38" i="9"/>
  <c r="G21" i="8" s="1"/>
  <c r="D20"/>
  <c r="I37" i="9"/>
  <c r="G20" i="8" s="1"/>
  <c r="D19"/>
  <c r="I36" i="9"/>
  <c r="G19" i="8" s="1"/>
  <c r="D18"/>
  <c r="I35" i="9"/>
  <c r="G18" i="8" s="1"/>
  <c r="D17"/>
  <c r="I34" i="9"/>
  <c r="G17" i="8" s="1"/>
  <c r="D16"/>
  <c r="I33" i="9"/>
  <c r="G16" i="8" s="1"/>
  <c r="D15"/>
  <c r="I32" i="9"/>
  <c r="H40" s="1"/>
  <c r="G23" i="8" s="1"/>
  <c r="BE152" i="10"/>
  <c r="BD152"/>
  <c r="BC152"/>
  <c r="BB152"/>
  <c r="BA152"/>
  <c r="K152"/>
  <c r="I152"/>
  <c r="BE151"/>
  <c r="BD151"/>
  <c r="BC151"/>
  <c r="BB151"/>
  <c r="BA151"/>
  <c r="K151"/>
  <c r="I151"/>
  <c r="BE150"/>
  <c r="BD150"/>
  <c r="BC150"/>
  <c r="BB150"/>
  <c r="BA150"/>
  <c r="K150"/>
  <c r="I150"/>
  <c r="BE149"/>
  <c r="BD149"/>
  <c r="BC149"/>
  <c r="BB149"/>
  <c r="BA149"/>
  <c r="K149"/>
  <c r="I149"/>
  <c r="BE148"/>
  <c r="BD148"/>
  <c r="BC148"/>
  <c r="BB148"/>
  <c r="BA148"/>
  <c r="K148"/>
  <c r="I148"/>
  <c r="BE147"/>
  <c r="BE153" s="1"/>
  <c r="I26" i="9" s="1"/>
  <c r="BD147" i="10"/>
  <c r="BC147"/>
  <c r="BC153" s="1"/>
  <c r="G26" i="9" s="1"/>
  <c r="BB147" i="10"/>
  <c r="BA147"/>
  <c r="BA153" s="1"/>
  <c r="E26" i="9" s="1"/>
  <c r="K147" i="10"/>
  <c r="K153" s="1"/>
  <c r="I147"/>
  <c r="I153" s="1"/>
  <c r="B26" i="9"/>
  <c r="A26"/>
  <c r="BE144" i="10"/>
  <c r="BC144"/>
  <c r="BC145" s="1"/>
  <c r="G25" i="9" s="1"/>
  <c r="BB144" i="10"/>
  <c r="BB145" s="1"/>
  <c r="F25" i="9" s="1"/>
  <c r="BA144" i="10"/>
  <c r="BA145" s="1"/>
  <c r="E25" i="9" s="1"/>
  <c r="K144" i="10"/>
  <c r="I144"/>
  <c r="I145" s="1"/>
  <c r="B25" i="9"/>
  <c r="A25"/>
  <c r="BE145" i="10"/>
  <c r="I25" i="9" s="1"/>
  <c r="K145" i="10"/>
  <c r="BE141"/>
  <c r="BE142" s="1"/>
  <c r="I24" i="9" s="1"/>
  <c r="BC141" i="10"/>
  <c r="BC142" s="1"/>
  <c r="G24" i="9" s="1"/>
  <c r="BB141" i="10"/>
  <c r="BB142" s="1"/>
  <c r="F24" i="9" s="1"/>
  <c r="BA141" i="10"/>
  <c r="BA142" s="1"/>
  <c r="E24" i="9" s="1"/>
  <c r="K141" i="10"/>
  <c r="K142" s="1"/>
  <c r="I141"/>
  <c r="BD141"/>
  <c r="BD142" s="1"/>
  <c r="H24" i="9" s="1"/>
  <c r="B24"/>
  <c r="A24"/>
  <c r="I142" i="10"/>
  <c r="BE137"/>
  <c r="BD137"/>
  <c r="BC137"/>
  <c r="BC139" s="1"/>
  <c r="G23" i="9" s="1"/>
  <c r="BA137" i="10"/>
  <c r="K137"/>
  <c r="I137"/>
  <c r="BB137"/>
  <c r="BE135"/>
  <c r="BD135"/>
  <c r="BC135"/>
  <c r="BA135"/>
  <c r="BA139" s="1"/>
  <c r="E23" i="9" s="1"/>
  <c r="K135" i="10"/>
  <c r="I135"/>
  <c r="BB135"/>
  <c r="B23" i="9"/>
  <c r="A23"/>
  <c r="BE139" i="10"/>
  <c r="I23" i="9" s="1"/>
  <c r="K139" i="10"/>
  <c r="BE130"/>
  <c r="BD130"/>
  <c r="BC130"/>
  <c r="BA130"/>
  <c r="K130"/>
  <c r="I130"/>
  <c r="BB130"/>
  <c r="BE127"/>
  <c r="BE133" s="1"/>
  <c r="I22" i="9" s="1"/>
  <c r="BD127" i="10"/>
  <c r="BC127"/>
  <c r="BA127"/>
  <c r="K127"/>
  <c r="K133" s="1"/>
  <c r="I127"/>
  <c r="BB127"/>
  <c r="BB133" s="1"/>
  <c r="F22" i="9" s="1"/>
  <c r="B22"/>
  <c r="A22"/>
  <c r="BD133" i="10"/>
  <c r="H22" i="9" s="1"/>
  <c r="I133" i="10"/>
  <c r="BE124"/>
  <c r="BD124"/>
  <c r="BC124"/>
  <c r="BA124"/>
  <c r="K124"/>
  <c r="I124"/>
  <c r="BB124"/>
  <c r="BE122"/>
  <c r="BD122"/>
  <c r="BC122"/>
  <c r="BA122"/>
  <c r="K122"/>
  <c r="I122"/>
  <c r="BB122"/>
  <c r="BE120"/>
  <c r="BD120"/>
  <c r="BC120"/>
  <c r="BA120"/>
  <c r="K120"/>
  <c r="I120"/>
  <c r="BB120"/>
  <c r="BE119"/>
  <c r="BD119"/>
  <c r="BC119"/>
  <c r="BA119"/>
  <c r="K119"/>
  <c r="I119"/>
  <c r="BB119"/>
  <c r="BE117"/>
  <c r="BD117"/>
  <c r="BC117"/>
  <c r="BA117"/>
  <c r="K117"/>
  <c r="I117"/>
  <c r="BB117"/>
  <c r="BE115"/>
  <c r="BD115"/>
  <c r="BD125" s="1"/>
  <c r="H21" i="9" s="1"/>
  <c r="BC115" i="10"/>
  <c r="BA115"/>
  <c r="K115"/>
  <c r="I115"/>
  <c r="BB115"/>
  <c r="BE113"/>
  <c r="BE125" s="1"/>
  <c r="I21" i="9" s="1"/>
  <c r="BD113" i="10"/>
  <c r="BC113"/>
  <c r="BC125" s="1"/>
  <c r="G21" i="9" s="1"/>
  <c r="BA113" i="10"/>
  <c r="K113"/>
  <c r="K125" s="1"/>
  <c r="I113"/>
  <c r="I125" s="1"/>
  <c r="BB113"/>
  <c r="BB125" s="1"/>
  <c r="F21" i="9" s="1"/>
  <c r="B21"/>
  <c r="A21"/>
  <c r="BA125" i="10"/>
  <c r="E21" i="9" s="1"/>
  <c r="BE110" i="10"/>
  <c r="BD110"/>
  <c r="BC110"/>
  <c r="BA110"/>
  <c r="K110"/>
  <c r="I110"/>
  <c r="BB110"/>
  <c r="BE108"/>
  <c r="BD108"/>
  <c r="BC108"/>
  <c r="BA108"/>
  <c r="K108"/>
  <c r="I108"/>
  <c r="BB108"/>
  <c r="BE106"/>
  <c r="BD106"/>
  <c r="BC106"/>
  <c r="BA106"/>
  <c r="K106"/>
  <c r="I106"/>
  <c r="BB106"/>
  <c r="BE104"/>
  <c r="BE111" s="1"/>
  <c r="I20" i="9" s="1"/>
  <c r="BD104" i="10"/>
  <c r="BC104"/>
  <c r="BA104"/>
  <c r="K104"/>
  <c r="K111" s="1"/>
  <c r="I104"/>
  <c r="BB104"/>
  <c r="B20" i="9"/>
  <c r="A20"/>
  <c r="BE101" i="10"/>
  <c r="BD101"/>
  <c r="BD102" s="1"/>
  <c r="H19" i="9" s="1"/>
  <c r="BC101" i="10"/>
  <c r="BA101"/>
  <c r="BA102" s="1"/>
  <c r="E19" i="9" s="1"/>
  <c r="K101" i="10"/>
  <c r="I101"/>
  <c r="BB101"/>
  <c r="BE99"/>
  <c r="BD99"/>
  <c r="BC99"/>
  <c r="BC102" s="1"/>
  <c r="G19" i="9" s="1"/>
  <c r="BA99" i="10"/>
  <c r="K99"/>
  <c r="K102" s="1"/>
  <c r="I99"/>
  <c r="BB99"/>
  <c r="B19" i="9"/>
  <c r="A19"/>
  <c r="I102" i="10"/>
  <c r="BE96"/>
  <c r="BD96"/>
  <c r="BC96"/>
  <c r="BA96"/>
  <c r="K96"/>
  <c r="I96"/>
  <c r="BB96"/>
  <c r="BE95"/>
  <c r="BD95"/>
  <c r="BC95"/>
  <c r="BA95"/>
  <c r="K95"/>
  <c r="I95"/>
  <c r="BB95"/>
  <c r="BE93"/>
  <c r="BD93"/>
  <c r="BC93"/>
  <c r="BA93"/>
  <c r="K93"/>
  <c r="I93"/>
  <c r="BB93"/>
  <c r="BE91"/>
  <c r="BD91"/>
  <c r="BC91"/>
  <c r="BA91"/>
  <c r="K91"/>
  <c r="I91"/>
  <c r="BB91"/>
  <c r="BE90"/>
  <c r="BD90"/>
  <c r="BC90"/>
  <c r="BA90"/>
  <c r="K90"/>
  <c r="I90"/>
  <c r="BB90"/>
  <c r="BE88"/>
  <c r="BE97" s="1"/>
  <c r="I18" i="9" s="1"/>
  <c r="BD88" i="10"/>
  <c r="BC88"/>
  <c r="BC97" s="1"/>
  <c r="G18" i="9" s="1"/>
  <c r="BA88" i="10"/>
  <c r="K88"/>
  <c r="I88"/>
  <c r="I97" s="1"/>
  <c r="BB88"/>
  <c r="B18" i="9"/>
  <c r="A18"/>
  <c r="K97" i="10"/>
  <c r="BE85"/>
  <c r="BD85"/>
  <c r="BC85"/>
  <c r="BA85"/>
  <c r="K85"/>
  <c r="I85"/>
  <c r="BB85"/>
  <c r="BE84"/>
  <c r="BD84"/>
  <c r="BC84"/>
  <c r="BA84"/>
  <c r="K84"/>
  <c r="I84"/>
  <c r="BB84"/>
  <c r="BE83"/>
  <c r="BD83"/>
  <c r="BC83"/>
  <c r="BA83"/>
  <c r="K83"/>
  <c r="I83"/>
  <c r="BB83"/>
  <c r="BE82"/>
  <c r="BD82"/>
  <c r="BC82"/>
  <c r="BA82"/>
  <c r="K82"/>
  <c r="I82"/>
  <c r="BB82"/>
  <c r="BE81"/>
  <c r="BD81"/>
  <c r="BC81"/>
  <c r="BA81"/>
  <c r="K81"/>
  <c r="I81"/>
  <c r="BB81"/>
  <c r="BE80"/>
  <c r="BD80"/>
  <c r="BC80"/>
  <c r="BA80"/>
  <c r="K80"/>
  <c r="I80"/>
  <c r="BB80"/>
  <c r="BE79"/>
  <c r="BD79"/>
  <c r="BC79"/>
  <c r="BA79"/>
  <c r="K79"/>
  <c r="I79"/>
  <c r="BB79"/>
  <c r="BE78"/>
  <c r="BD78"/>
  <c r="BC78"/>
  <c r="BA78"/>
  <c r="K78"/>
  <c r="I78"/>
  <c r="BB78"/>
  <c r="BE77"/>
  <c r="BD77"/>
  <c r="BC77"/>
  <c r="BA77"/>
  <c r="K77"/>
  <c r="I77"/>
  <c r="BB77"/>
  <c r="BE76"/>
  <c r="BD76"/>
  <c r="BC76"/>
  <c r="BA76"/>
  <c r="K76"/>
  <c r="I76"/>
  <c r="BB76"/>
  <c r="BE75"/>
  <c r="BD75"/>
  <c r="BC75"/>
  <c r="BA75"/>
  <c r="K75"/>
  <c r="I75"/>
  <c r="BB75"/>
  <c r="BE74"/>
  <c r="BE86" s="1"/>
  <c r="I17" i="9" s="1"/>
  <c r="BD74" i="10"/>
  <c r="BC74"/>
  <c r="BC86" s="1"/>
  <c r="G17" i="9" s="1"/>
  <c r="BA74" i="10"/>
  <c r="K74"/>
  <c r="I74"/>
  <c r="B17" i="9"/>
  <c r="A17"/>
  <c r="BA86" i="10"/>
  <c r="E17" i="9" s="1"/>
  <c r="K86" i="10"/>
  <c r="I86"/>
  <c r="BE71"/>
  <c r="BD71"/>
  <c r="BC71"/>
  <c r="BA71"/>
  <c r="K71"/>
  <c r="I71"/>
  <c r="BB71"/>
  <c r="BE70"/>
  <c r="BD70"/>
  <c r="BC70"/>
  <c r="BA70"/>
  <c r="K70"/>
  <c r="I70"/>
  <c r="BB70"/>
  <c r="BE69"/>
  <c r="BD69"/>
  <c r="BC69"/>
  <c r="BA69"/>
  <c r="BA72" s="1"/>
  <c r="E16" i="9" s="1"/>
  <c r="K69" i="10"/>
  <c r="I69"/>
  <c r="BB69"/>
  <c r="B16" i="9"/>
  <c r="A16"/>
  <c r="BD72" i="10"/>
  <c r="H16" i="9" s="1"/>
  <c r="K72" i="10"/>
  <c r="I72"/>
  <c r="BE65"/>
  <c r="BD65"/>
  <c r="BC65"/>
  <c r="BA65"/>
  <c r="K65"/>
  <c r="I65"/>
  <c r="BB65"/>
  <c r="BE63"/>
  <c r="BD63"/>
  <c r="BC63"/>
  <c r="BA63"/>
  <c r="K63"/>
  <c r="I63"/>
  <c r="BB63"/>
  <c r="BE61"/>
  <c r="BD61"/>
  <c r="BC61"/>
  <c r="BA61"/>
  <c r="K61"/>
  <c r="K67" s="1"/>
  <c r="I61"/>
  <c r="BB61"/>
  <c r="BE59"/>
  <c r="BD59"/>
  <c r="BC59"/>
  <c r="BA59"/>
  <c r="K59"/>
  <c r="I59"/>
  <c r="I67" s="1"/>
  <c r="BB59"/>
  <c r="BE57"/>
  <c r="BD57"/>
  <c r="BC57"/>
  <c r="BA57"/>
  <c r="K57"/>
  <c r="I57"/>
  <c r="BB57"/>
  <c r="BB67" s="1"/>
  <c r="F15" i="9" s="1"/>
  <c r="B15"/>
  <c r="A15"/>
  <c r="BE54" i="10"/>
  <c r="BE55" s="1"/>
  <c r="I14" i="9" s="1"/>
  <c r="BD54" i="10"/>
  <c r="BD55" s="1"/>
  <c r="H14" i="9" s="1"/>
  <c r="BC54" i="10"/>
  <c r="BC55" s="1"/>
  <c r="G14" i="9" s="1"/>
  <c r="BA54" i="10"/>
  <c r="K54"/>
  <c r="K55" s="1"/>
  <c r="I54"/>
  <c r="I55" s="1"/>
  <c r="BB54"/>
  <c r="BB55" s="1"/>
  <c r="F14" i="9" s="1"/>
  <c r="B14"/>
  <c r="A14"/>
  <c r="BA55" i="10"/>
  <c r="E14" i="9" s="1"/>
  <c r="BE50" i="10"/>
  <c r="BD50"/>
  <c r="BC50"/>
  <c r="BB50"/>
  <c r="K50"/>
  <c r="I50"/>
  <c r="BA50"/>
  <c r="BE48"/>
  <c r="BE52" s="1"/>
  <c r="I13" i="9" s="1"/>
  <c r="BD48" i="10"/>
  <c r="BC48"/>
  <c r="BC52" s="1"/>
  <c r="G13" i="9" s="1"/>
  <c r="BB48" i="10"/>
  <c r="K48"/>
  <c r="I48"/>
  <c r="I52" s="1"/>
  <c r="BA48"/>
  <c r="B13" i="9"/>
  <c r="A13"/>
  <c r="K52" i="10"/>
  <c r="BE44"/>
  <c r="BD44"/>
  <c r="BC44"/>
  <c r="BB44"/>
  <c r="K44"/>
  <c r="I44"/>
  <c r="BA44"/>
  <c r="BE41"/>
  <c r="BD41"/>
  <c r="BC41"/>
  <c r="BB41"/>
  <c r="K41"/>
  <c r="I41"/>
  <c r="BA41"/>
  <c r="BE39"/>
  <c r="BD39"/>
  <c r="BC39"/>
  <c r="BB39"/>
  <c r="K39"/>
  <c r="I39"/>
  <c r="BA39"/>
  <c r="BE37"/>
  <c r="BD37"/>
  <c r="BC37"/>
  <c r="BB37"/>
  <c r="K37"/>
  <c r="I37"/>
  <c r="BA37"/>
  <c r="BE35"/>
  <c r="BD35"/>
  <c r="BC35"/>
  <c r="BB35"/>
  <c r="K35"/>
  <c r="I35"/>
  <c r="I46" s="1"/>
  <c r="BA35"/>
  <c r="BE33"/>
  <c r="BD33"/>
  <c r="BC33"/>
  <c r="BC46" s="1"/>
  <c r="G12" i="9" s="1"/>
  <c r="BB33" i="10"/>
  <c r="K33"/>
  <c r="I33"/>
  <c r="BA33"/>
  <c r="BE31"/>
  <c r="BD31"/>
  <c r="BC31"/>
  <c r="BB31"/>
  <c r="BB46" s="1"/>
  <c r="F12" i="9" s="1"/>
  <c r="K31" i="10"/>
  <c r="K46" s="1"/>
  <c r="I31"/>
  <c r="BA31"/>
  <c r="B12" i="9"/>
  <c r="A12"/>
  <c r="BE27" i="10"/>
  <c r="BE29" s="1"/>
  <c r="I11" i="9" s="1"/>
  <c r="BD27" i="10"/>
  <c r="BC27"/>
  <c r="BB27"/>
  <c r="K27"/>
  <c r="K29" s="1"/>
  <c r="I27"/>
  <c r="BA27"/>
  <c r="BA29" s="1"/>
  <c r="E11" i="9" s="1"/>
  <c r="B11"/>
  <c r="A11"/>
  <c r="BD29" i="10"/>
  <c r="H11" i="9" s="1"/>
  <c r="BC29" i="10"/>
  <c r="G11" i="9" s="1"/>
  <c r="BB29" i="10"/>
  <c r="F11" i="9" s="1"/>
  <c r="I29" i="10"/>
  <c r="BE24"/>
  <c r="BD24"/>
  <c r="BC24"/>
  <c r="BB24"/>
  <c r="K24"/>
  <c r="I24"/>
  <c r="BA24"/>
  <c r="BE23"/>
  <c r="BD23"/>
  <c r="BC23"/>
  <c r="BB23"/>
  <c r="BB25" s="1"/>
  <c r="F10" i="9" s="1"/>
  <c r="K23" i="10"/>
  <c r="K25" s="1"/>
  <c r="I23"/>
  <c r="BA23"/>
  <c r="BE22"/>
  <c r="BE25" s="1"/>
  <c r="I10" i="9" s="1"/>
  <c r="BD22" i="10"/>
  <c r="BC22"/>
  <c r="BB22"/>
  <c r="K22"/>
  <c r="I22"/>
  <c r="I25" s="1"/>
  <c r="BA22"/>
  <c r="B10" i="9"/>
  <c r="A10"/>
  <c r="BE17" i="10"/>
  <c r="BD17"/>
  <c r="BD20" s="1"/>
  <c r="H9" i="9" s="1"/>
  <c r="BC17" i="10"/>
  <c r="BC20" s="1"/>
  <c r="G9" i="9" s="1"/>
  <c r="BB17" i="10"/>
  <c r="K17"/>
  <c r="I17"/>
  <c r="I20" s="1"/>
  <c r="BA17"/>
  <c r="BA20" s="1"/>
  <c r="E9" i="9" s="1"/>
  <c r="B9"/>
  <c r="A9"/>
  <c r="BE20" i="10"/>
  <c r="I9" i="9" s="1"/>
  <c r="BB20" i="10"/>
  <c r="F9" i="9" s="1"/>
  <c r="K20" i="10"/>
  <c r="BE13"/>
  <c r="BD13"/>
  <c r="BC13"/>
  <c r="BB13"/>
  <c r="BA13"/>
  <c r="K13"/>
  <c r="I13"/>
  <c r="BE11"/>
  <c r="BD11"/>
  <c r="BD15" s="1"/>
  <c r="H8" i="9" s="1"/>
  <c r="BC11" i="10"/>
  <c r="BB11"/>
  <c r="BB15" s="1"/>
  <c r="F8" i="9" s="1"/>
  <c r="BA11" i="10"/>
  <c r="K11"/>
  <c r="K15" s="1"/>
  <c r="I11"/>
  <c r="B8" i="9"/>
  <c r="A8"/>
  <c r="BC15" i="10"/>
  <c r="G8" i="9" s="1"/>
  <c r="I15" i="10"/>
  <c r="BE8"/>
  <c r="BE9" s="1"/>
  <c r="I7" i="9" s="1"/>
  <c r="BD8" i="10"/>
  <c r="BD9" s="1"/>
  <c r="H7" i="9" s="1"/>
  <c r="BC8" i="10"/>
  <c r="BC9" s="1"/>
  <c r="G7" i="9" s="1"/>
  <c r="BB8" i="10"/>
  <c r="BA8"/>
  <c r="BA9" s="1"/>
  <c r="E7" i="9" s="1"/>
  <c r="K8" i="10"/>
  <c r="I8"/>
  <c r="B7" i="9"/>
  <c r="A7"/>
  <c r="BB9" i="10"/>
  <c r="F7" i="9" s="1"/>
  <c r="K9" i="10"/>
  <c r="I9"/>
  <c r="E4"/>
  <c r="F3"/>
  <c r="C33" i="8"/>
  <c r="F33" s="1"/>
  <c r="C31"/>
  <c r="G7"/>
  <c r="I39" i="6"/>
  <c r="D21" i="5"/>
  <c r="I38" i="6"/>
  <c r="G21" i="5" s="1"/>
  <c r="D20"/>
  <c r="I37" i="6"/>
  <c r="G20" i="5" s="1"/>
  <c r="D19"/>
  <c r="I36" i="6"/>
  <c r="G19" i="5" s="1"/>
  <c r="D18"/>
  <c r="I35" i="6"/>
  <c r="G18" i="5" s="1"/>
  <c r="D17"/>
  <c r="I34" i="6"/>
  <c r="G17" i="5" s="1"/>
  <c r="D16"/>
  <c r="I33" i="6"/>
  <c r="G16" i="5" s="1"/>
  <c r="D15"/>
  <c r="I32" i="6"/>
  <c r="G15" i="5" s="1"/>
  <c r="BE150" i="7"/>
  <c r="BD150"/>
  <c r="BC150"/>
  <c r="BB150"/>
  <c r="K150"/>
  <c r="I150"/>
  <c r="BA150"/>
  <c r="BE149"/>
  <c r="BD149"/>
  <c r="BC149"/>
  <c r="BB149"/>
  <c r="K149"/>
  <c r="I149"/>
  <c r="BA149"/>
  <c r="BE148"/>
  <c r="BD148"/>
  <c r="BC148"/>
  <c r="BB148"/>
  <c r="K148"/>
  <c r="I148"/>
  <c r="BA148"/>
  <c r="BE147"/>
  <c r="BD147"/>
  <c r="BC147"/>
  <c r="BB147"/>
  <c r="BA147"/>
  <c r="K147"/>
  <c r="I147"/>
  <c r="BE146"/>
  <c r="BD146"/>
  <c r="BC146"/>
  <c r="BB146"/>
  <c r="BA146"/>
  <c r="K146"/>
  <c r="I146"/>
  <c r="BE145"/>
  <c r="BD145"/>
  <c r="BD151" s="1"/>
  <c r="H26" i="6" s="1"/>
  <c r="BC145" i="7"/>
  <c r="BB145"/>
  <c r="BA145"/>
  <c r="K145"/>
  <c r="K151" s="1"/>
  <c r="I145"/>
  <c r="B26" i="6"/>
  <c r="A26"/>
  <c r="BC151" i="7"/>
  <c r="G26" i="6" s="1"/>
  <c r="BB151" i="7"/>
  <c r="F26" i="6" s="1"/>
  <c r="I151" i="7"/>
  <c r="BE142"/>
  <c r="BE143" s="1"/>
  <c r="I25" i="6" s="1"/>
  <c r="BC142" i="7"/>
  <c r="BC143" s="1"/>
  <c r="G25" i="6" s="1"/>
  <c r="BB142" i="7"/>
  <c r="BA142"/>
  <c r="K142"/>
  <c r="K143" s="1"/>
  <c r="I142"/>
  <c r="I143" s="1"/>
  <c r="BD142"/>
  <c r="BD143" s="1"/>
  <c r="H25" i="6" s="1"/>
  <c r="B25"/>
  <c r="A25"/>
  <c r="BB143" i="7"/>
  <c r="F25" i="6" s="1"/>
  <c r="BA143" i="7"/>
  <c r="E25" i="6" s="1"/>
  <c r="BE139" i="7"/>
  <c r="BE140" s="1"/>
  <c r="I24" i="6" s="1"/>
  <c r="BC139" i="7"/>
  <c r="BC140" s="1"/>
  <c r="G24" i="6" s="1"/>
  <c r="BB139" i="7"/>
  <c r="BB140" s="1"/>
  <c r="F24" i="6" s="1"/>
  <c r="BA139" i="7"/>
  <c r="BA140" s="1"/>
  <c r="E24" i="6" s="1"/>
  <c r="K139" i="7"/>
  <c r="I139"/>
  <c r="I140" s="1"/>
  <c r="B24" i="6"/>
  <c r="A24"/>
  <c r="K140" i="7"/>
  <c r="BE135"/>
  <c r="BD135"/>
  <c r="BC135"/>
  <c r="BA135"/>
  <c r="K135"/>
  <c r="I135"/>
  <c r="BB135"/>
  <c r="BE133"/>
  <c r="BD133"/>
  <c r="BD137" s="1"/>
  <c r="H23" i="6" s="1"/>
  <c r="BC133" i="7"/>
  <c r="BC137" s="1"/>
  <c r="G23" i="6" s="1"/>
  <c r="BA133" i="7"/>
  <c r="K133"/>
  <c r="K137" s="1"/>
  <c r="I133"/>
  <c r="B23" i="6"/>
  <c r="A23"/>
  <c r="I137" i="7"/>
  <c r="BE128"/>
  <c r="BD128"/>
  <c r="BC128"/>
  <c r="BA128"/>
  <c r="K128"/>
  <c r="I128"/>
  <c r="BB128"/>
  <c r="BE125"/>
  <c r="BE131" s="1"/>
  <c r="I22" i="6" s="1"/>
  <c r="BD125" i="7"/>
  <c r="BD131" s="1"/>
  <c r="H22" i="6" s="1"/>
  <c r="BC125" i="7"/>
  <c r="BA125"/>
  <c r="BA131" s="1"/>
  <c r="E22" i="6" s="1"/>
  <c r="K125" i="7"/>
  <c r="K131" s="1"/>
  <c r="I125"/>
  <c r="BB125"/>
  <c r="B22" i="6"/>
  <c r="A22"/>
  <c r="BC131" i="7"/>
  <c r="G22" i="6" s="1"/>
  <c r="I131" i="7"/>
  <c r="BE122"/>
  <c r="BD122"/>
  <c r="BC122"/>
  <c r="BA122"/>
  <c r="K122"/>
  <c r="I122"/>
  <c r="BB122"/>
  <c r="BE120"/>
  <c r="BD120"/>
  <c r="BC120"/>
  <c r="BA120"/>
  <c r="K120"/>
  <c r="I120"/>
  <c r="BB120"/>
  <c r="BE118"/>
  <c r="BD118"/>
  <c r="BC118"/>
  <c r="BA118"/>
  <c r="K118"/>
  <c r="I118"/>
  <c r="BB118"/>
  <c r="BE117"/>
  <c r="BD117"/>
  <c r="BC117"/>
  <c r="BA117"/>
  <c r="K117"/>
  <c r="I117"/>
  <c r="BB117"/>
  <c r="BE115"/>
  <c r="BD115"/>
  <c r="BC115"/>
  <c r="BA115"/>
  <c r="K115"/>
  <c r="I115"/>
  <c r="BB115"/>
  <c r="BE113"/>
  <c r="BD113"/>
  <c r="BC113"/>
  <c r="BA113"/>
  <c r="K113"/>
  <c r="I113"/>
  <c r="BB113"/>
  <c r="BE111"/>
  <c r="BE123" s="1"/>
  <c r="I21" i="6" s="1"/>
  <c r="BD111" i="7"/>
  <c r="BC111"/>
  <c r="BA111"/>
  <c r="K111"/>
  <c r="K123" s="1"/>
  <c r="I111"/>
  <c r="BB111"/>
  <c r="B21" i="6"/>
  <c r="A21"/>
  <c r="BE108" i="7"/>
  <c r="BD108"/>
  <c r="BC108"/>
  <c r="BB108"/>
  <c r="BA108"/>
  <c r="K108"/>
  <c r="I108"/>
  <c r="BE106"/>
  <c r="BD106"/>
  <c r="BC106"/>
  <c r="BB106"/>
  <c r="BA106"/>
  <c r="K106"/>
  <c r="I106"/>
  <c r="BE104"/>
  <c r="BD104"/>
  <c r="BC104"/>
  <c r="BB104"/>
  <c r="BA104"/>
  <c r="K104"/>
  <c r="I104"/>
  <c r="BE102"/>
  <c r="BE109" s="1"/>
  <c r="I20" i="6" s="1"/>
  <c r="BD102" i="7"/>
  <c r="BC102"/>
  <c r="BC109" s="1"/>
  <c r="G20" i="6" s="1"/>
  <c r="BB102" i="7"/>
  <c r="BA102"/>
  <c r="K102"/>
  <c r="K109" s="1"/>
  <c r="I102"/>
  <c r="B20" i="6"/>
  <c r="A20"/>
  <c r="BA109" i="7"/>
  <c r="E20" i="6" s="1"/>
  <c r="I109" i="7"/>
  <c r="BE99"/>
  <c r="BD99"/>
  <c r="BD100" s="1"/>
  <c r="H19" i="6" s="1"/>
  <c r="BC99" i="7"/>
  <c r="BB99"/>
  <c r="BA99"/>
  <c r="K99"/>
  <c r="I99"/>
  <c r="BE97"/>
  <c r="BE100" s="1"/>
  <c r="I19" i="6" s="1"/>
  <c r="BD97" i="7"/>
  <c r="BC97"/>
  <c r="BB97"/>
  <c r="BB100" s="1"/>
  <c r="F19" i="6" s="1"/>
  <c r="BA97" i="7"/>
  <c r="BA100" s="1"/>
  <c r="E19" i="6" s="1"/>
  <c r="K97" i="7"/>
  <c r="I97"/>
  <c r="I100" s="1"/>
  <c r="B19" i="6"/>
  <c r="A19"/>
  <c r="BC100" i="7"/>
  <c r="G19" i="6" s="1"/>
  <c r="K100" i="7"/>
  <c r="BE94"/>
  <c r="BD94"/>
  <c r="BC94"/>
  <c r="BA94"/>
  <c r="K94"/>
  <c r="I94"/>
  <c r="BB94"/>
  <c r="BE92"/>
  <c r="BD92"/>
  <c r="BC92"/>
  <c r="BA92"/>
  <c r="K92"/>
  <c r="I92"/>
  <c r="BB92"/>
  <c r="BE90"/>
  <c r="BD90"/>
  <c r="BC90"/>
  <c r="BA90"/>
  <c r="K90"/>
  <c r="I90"/>
  <c r="BB90"/>
  <c r="BE88"/>
  <c r="BD88"/>
  <c r="BC88"/>
  <c r="BA88"/>
  <c r="BA95" s="1"/>
  <c r="E18" i="6" s="1"/>
  <c r="K88" i="7"/>
  <c r="I88"/>
  <c r="BB88"/>
  <c r="B18" i="6"/>
  <c r="A18"/>
  <c r="I95" i="7"/>
  <c r="BE85"/>
  <c r="BD85"/>
  <c r="BC85"/>
  <c r="BA85"/>
  <c r="K85"/>
  <c r="I85"/>
  <c r="BB85"/>
  <c r="BE84"/>
  <c r="BD84"/>
  <c r="BC84"/>
  <c r="BA84"/>
  <c r="K84"/>
  <c r="I84"/>
  <c r="BB84"/>
  <c r="BE83"/>
  <c r="BD83"/>
  <c r="BC83"/>
  <c r="BA83"/>
  <c r="K83"/>
  <c r="I83"/>
  <c r="BB83"/>
  <c r="BE82"/>
  <c r="BD82"/>
  <c r="BC82"/>
  <c r="BA82"/>
  <c r="K82"/>
  <c r="I82"/>
  <c r="BB82"/>
  <c r="BE81"/>
  <c r="BD81"/>
  <c r="BC81"/>
  <c r="BA81"/>
  <c r="K81"/>
  <c r="I81"/>
  <c r="BB81"/>
  <c r="BE80"/>
  <c r="BD80"/>
  <c r="BC80"/>
  <c r="BA80"/>
  <c r="K80"/>
  <c r="I80"/>
  <c r="BB80"/>
  <c r="BE79"/>
  <c r="BD79"/>
  <c r="BC79"/>
  <c r="BA79"/>
  <c r="K79"/>
  <c r="I79"/>
  <c r="BB79"/>
  <c r="BE78"/>
  <c r="BD78"/>
  <c r="BC78"/>
  <c r="BA78"/>
  <c r="K78"/>
  <c r="I78"/>
  <c r="BB78"/>
  <c r="BE77"/>
  <c r="BD77"/>
  <c r="BC77"/>
  <c r="BA77"/>
  <c r="K77"/>
  <c r="I77"/>
  <c r="BB77"/>
  <c r="BE76"/>
  <c r="BD76"/>
  <c r="BC76"/>
  <c r="BA76"/>
  <c r="K76"/>
  <c r="I76"/>
  <c r="BB76"/>
  <c r="BE75"/>
  <c r="BD75"/>
  <c r="BD86" s="1"/>
  <c r="H17" i="6" s="1"/>
  <c r="BC75" i="7"/>
  <c r="BA75"/>
  <c r="K75"/>
  <c r="I75"/>
  <c r="BB75"/>
  <c r="BE74"/>
  <c r="BE86" s="1"/>
  <c r="I17" i="6" s="1"/>
  <c r="BD74" i="7"/>
  <c r="BC74"/>
  <c r="BC86" s="1"/>
  <c r="G17" i="6" s="1"/>
  <c r="BA74" i="7"/>
  <c r="K74"/>
  <c r="K86" s="1"/>
  <c r="I74"/>
  <c r="I86" s="1"/>
  <c r="BB74"/>
  <c r="BB86" s="1"/>
  <c r="F17" i="6" s="1"/>
  <c r="B17"/>
  <c r="A17"/>
  <c r="BA86" i="7"/>
  <c r="E17" i="6" s="1"/>
  <c r="BE71" i="7"/>
  <c r="BD71"/>
  <c r="BC71"/>
  <c r="BA71"/>
  <c r="K71"/>
  <c r="I71"/>
  <c r="BB71"/>
  <c r="BE70"/>
  <c r="BD70"/>
  <c r="BC70"/>
  <c r="BC72" s="1"/>
  <c r="G16" i="6" s="1"/>
  <c r="BA70" i="7"/>
  <c r="K70"/>
  <c r="I70"/>
  <c r="BB70"/>
  <c r="BE69"/>
  <c r="BD69"/>
  <c r="BC69"/>
  <c r="BA69"/>
  <c r="BA72" s="1"/>
  <c r="E16" i="6" s="1"/>
  <c r="K69" i="7"/>
  <c r="I69"/>
  <c r="B16" i="6"/>
  <c r="A16"/>
  <c r="K72" i="7"/>
  <c r="BE65"/>
  <c r="BD65"/>
  <c r="BC65"/>
  <c r="BA65"/>
  <c r="K65"/>
  <c r="I65"/>
  <c r="BB65"/>
  <c r="BE63"/>
  <c r="BD63"/>
  <c r="BC63"/>
  <c r="BA63"/>
  <c r="K63"/>
  <c r="I63"/>
  <c r="BB63"/>
  <c r="BE61"/>
  <c r="BD61"/>
  <c r="BC61"/>
  <c r="BA61"/>
  <c r="K61"/>
  <c r="I61"/>
  <c r="BB61"/>
  <c r="BE59"/>
  <c r="BD59"/>
  <c r="BC59"/>
  <c r="BA59"/>
  <c r="K59"/>
  <c r="I59"/>
  <c r="I67" s="1"/>
  <c r="BB59"/>
  <c r="BE57"/>
  <c r="BD57"/>
  <c r="BC57"/>
  <c r="BA57"/>
  <c r="K57"/>
  <c r="I57"/>
  <c r="B15" i="6"/>
  <c r="A15"/>
  <c r="K67" i="7"/>
  <c r="BE54"/>
  <c r="BE55" s="1"/>
  <c r="I14" i="6" s="1"/>
  <c r="BD54" i="7"/>
  <c r="BD55" s="1"/>
  <c r="H14" i="6" s="1"/>
  <c r="BC54" i="7"/>
  <c r="BC55" s="1"/>
  <c r="G14" i="6" s="1"/>
  <c r="BB54" i="7"/>
  <c r="BB55" s="1"/>
  <c r="F14" i="6" s="1"/>
  <c r="BA54" i="7"/>
  <c r="BA55" s="1"/>
  <c r="E14" i="6" s="1"/>
  <c r="K54" i="7"/>
  <c r="K55" s="1"/>
  <c r="I54"/>
  <c r="I55" s="1"/>
  <c r="B14" i="6"/>
  <c r="A14"/>
  <c r="BE50" i="7"/>
  <c r="BD50"/>
  <c r="BC50"/>
  <c r="BB50"/>
  <c r="BB52" s="1"/>
  <c r="F13" i="6" s="1"/>
  <c r="BA50" i="7"/>
  <c r="K50"/>
  <c r="I50"/>
  <c r="BE48"/>
  <c r="BE52" s="1"/>
  <c r="I13" i="6" s="1"/>
  <c r="BD48" i="7"/>
  <c r="BC48"/>
  <c r="BC52" s="1"/>
  <c r="G13" i="6" s="1"/>
  <c r="BB48" i="7"/>
  <c r="BA48"/>
  <c r="BA52" s="1"/>
  <c r="E13" i="6" s="1"/>
  <c r="K48" i="7"/>
  <c r="K52" s="1"/>
  <c r="I48"/>
  <c r="I52" s="1"/>
  <c r="B13" i="6"/>
  <c r="A13"/>
  <c r="BE44" i="7"/>
  <c r="BD44"/>
  <c r="BC44"/>
  <c r="BB44"/>
  <c r="K44"/>
  <c r="I44"/>
  <c r="BA44"/>
  <c r="BE41"/>
  <c r="BD41"/>
  <c r="BC41"/>
  <c r="BB41"/>
  <c r="K41"/>
  <c r="I41"/>
  <c r="BA41"/>
  <c r="BE39"/>
  <c r="BD39"/>
  <c r="BC39"/>
  <c r="BB39"/>
  <c r="K39"/>
  <c r="I39"/>
  <c r="BA39"/>
  <c r="BE37"/>
  <c r="BD37"/>
  <c r="BC37"/>
  <c r="BB37"/>
  <c r="K37"/>
  <c r="I37"/>
  <c r="BA37"/>
  <c r="BE35"/>
  <c r="BD35"/>
  <c r="BC35"/>
  <c r="BB35"/>
  <c r="K35"/>
  <c r="I35"/>
  <c r="BA35"/>
  <c r="BE33"/>
  <c r="BD33"/>
  <c r="BC33"/>
  <c r="BB33"/>
  <c r="K33"/>
  <c r="I33"/>
  <c r="BA33"/>
  <c r="BE31"/>
  <c r="BE46" s="1"/>
  <c r="I12" i="6" s="1"/>
  <c r="BD31" i="7"/>
  <c r="BC31"/>
  <c r="BB31"/>
  <c r="K31"/>
  <c r="I31"/>
  <c r="I46" s="1"/>
  <c r="BA31"/>
  <c r="B12" i="6"/>
  <c r="A12"/>
  <c r="BE27" i="7"/>
  <c r="BE29" s="1"/>
  <c r="I11" i="6" s="1"/>
  <c r="BD27" i="7"/>
  <c r="BC27"/>
  <c r="BC29" s="1"/>
  <c r="G11" i="6" s="1"/>
  <c r="BB27" i="7"/>
  <c r="BB29" s="1"/>
  <c r="F11" i="6" s="1"/>
  <c r="K27" i="7"/>
  <c r="I27"/>
  <c r="I29" s="1"/>
  <c r="BA27"/>
  <c r="BA29" s="1"/>
  <c r="E11" i="6" s="1"/>
  <c r="B11"/>
  <c r="A11"/>
  <c r="BD29" i="7"/>
  <c r="H11" i="6" s="1"/>
  <c r="K29" i="7"/>
  <c r="BE24"/>
  <c r="BD24"/>
  <c r="BC24"/>
  <c r="BB24"/>
  <c r="K24"/>
  <c r="I24"/>
  <c r="BA24"/>
  <c r="BE23"/>
  <c r="BD23"/>
  <c r="BC23"/>
  <c r="BB23"/>
  <c r="K23"/>
  <c r="I23"/>
  <c r="I25" s="1"/>
  <c r="BA23"/>
  <c r="BE22"/>
  <c r="BD22"/>
  <c r="BC22"/>
  <c r="BC25" s="1"/>
  <c r="G10" i="6" s="1"/>
  <c r="BB22" i="7"/>
  <c r="K22"/>
  <c r="I22"/>
  <c r="BA22"/>
  <c r="BA25" s="1"/>
  <c r="E10" i="6" s="1"/>
  <c r="B10"/>
  <c r="A10"/>
  <c r="BE17" i="7"/>
  <c r="BE20" s="1"/>
  <c r="I9" i="6" s="1"/>
  <c r="BD17" i="7"/>
  <c r="BC17"/>
  <c r="BB17"/>
  <c r="K17"/>
  <c r="K20" s="1"/>
  <c r="I17"/>
  <c r="I20" s="1"/>
  <c r="BA17"/>
  <c r="BA20" s="1"/>
  <c r="E9" i="6" s="1"/>
  <c r="B9"/>
  <c r="A9"/>
  <c r="BD20" i="7"/>
  <c r="H9" i="6" s="1"/>
  <c r="BC20" i="7"/>
  <c r="G9" i="6" s="1"/>
  <c r="BB20" i="7"/>
  <c r="F9" i="6" s="1"/>
  <c r="BE13" i="7"/>
  <c r="BE15" s="1"/>
  <c r="I8" i="6" s="1"/>
  <c r="BD13" i="7"/>
  <c r="BC13"/>
  <c r="BB13"/>
  <c r="K13"/>
  <c r="I13"/>
  <c r="BA13"/>
  <c r="BE11"/>
  <c r="BD11"/>
  <c r="BD15" s="1"/>
  <c r="H8" i="6" s="1"/>
  <c r="BC11" i="7"/>
  <c r="BB11"/>
  <c r="K11"/>
  <c r="I11"/>
  <c r="I15" s="1"/>
  <c r="B8" i="6"/>
  <c r="A8"/>
  <c r="BC15" i="7"/>
  <c r="G8" i="6" s="1"/>
  <c r="K15" i="7"/>
  <c r="BE8"/>
  <c r="BE9" s="1"/>
  <c r="I7" i="6" s="1"/>
  <c r="BD8" i="7"/>
  <c r="BC8"/>
  <c r="BC9" s="1"/>
  <c r="G7" i="6" s="1"/>
  <c r="BB8" i="7"/>
  <c r="K8"/>
  <c r="I8"/>
  <c r="B7" i="6"/>
  <c r="A7"/>
  <c r="BD9" i="7"/>
  <c r="H7" i="6" s="1"/>
  <c r="BB9" i="7"/>
  <c r="F7" i="6" s="1"/>
  <c r="K9" i="7"/>
  <c r="I9"/>
  <c r="E4"/>
  <c r="F3"/>
  <c r="C33" i="5"/>
  <c r="F33" s="1"/>
  <c r="C31"/>
  <c r="G7"/>
  <c r="I40" i="3"/>
  <c r="D21" i="2"/>
  <c r="I39" i="3"/>
  <c r="G21" i="2" s="1"/>
  <c r="D20"/>
  <c r="I38" i="3"/>
  <c r="G20" i="2" s="1"/>
  <c r="D19"/>
  <c r="I37" i="3"/>
  <c r="G19" i="2" s="1"/>
  <c r="D18"/>
  <c r="I36" i="3"/>
  <c r="G18" i="2" s="1"/>
  <c r="D17"/>
  <c r="I35" i="3"/>
  <c r="G17" i="2" s="1"/>
  <c r="D16"/>
  <c r="I34" i="3"/>
  <c r="G16" i="2" s="1"/>
  <c r="D15"/>
  <c r="I33" i="3"/>
  <c r="G15" i="2" s="1"/>
  <c r="BE162" i="4"/>
  <c r="BD162"/>
  <c r="BC162"/>
  <c r="BB162"/>
  <c r="K162"/>
  <c r="I162"/>
  <c r="BA162"/>
  <c r="BE161"/>
  <c r="BD161"/>
  <c r="BC161"/>
  <c r="BB161"/>
  <c r="K161"/>
  <c r="I161"/>
  <c r="BA161"/>
  <c r="BE160"/>
  <c r="BD160"/>
  <c r="BC160"/>
  <c r="BB160"/>
  <c r="K160"/>
  <c r="I160"/>
  <c r="BA160"/>
  <c r="BE159"/>
  <c r="BD159"/>
  <c r="BC159"/>
  <c r="BB159"/>
  <c r="K159"/>
  <c r="I159"/>
  <c r="BA159"/>
  <c r="BE158"/>
  <c r="BD158"/>
  <c r="BC158"/>
  <c r="BB158"/>
  <c r="K158"/>
  <c r="I158"/>
  <c r="BA158"/>
  <c r="BE157"/>
  <c r="BD157"/>
  <c r="BC157"/>
  <c r="BB157"/>
  <c r="K157"/>
  <c r="I157"/>
  <c r="I163" s="1"/>
  <c r="BA157"/>
  <c r="B27" i="3"/>
  <c r="A27"/>
  <c r="BE154" i="4"/>
  <c r="BE155" s="1"/>
  <c r="I26" i="3" s="1"/>
  <c r="BC154" i="4"/>
  <c r="BC155" s="1"/>
  <c r="G26" i="3" s="1"/>
  <c r="BB154" i="4"/>
  <c r="BA154"/>
  <c r="BA155" s="1"/>
  <c r="E26" i="3" s="1"/>
  <c r="K154" i="4"/>
  <c r="I154"/>
  <c r="I155" s="1"/>
  <c r="BD154"/>
  <c r="BD155" s="1"/>
  <c r="H26" i="3" s="1"/>
  <c r="B26"/>
  <c r="A26"/>
  <c r="BB155" i="4"/>
  <c r="F26" i="3" s="1"/>
  <c r="K155" i="4"/>
  <c r="BE151"/>
  <c r="BC151"/>
  <c r="BB151"/>
  <c r="BB152" s="1"/>
  <c r="F25" i="3" s="1"/>
  <c r="BA151" i="4"/>
  <c r="K151"/>
  <c r="K152" s="1"/>
  <c r="I151"/>
  <c r="I152" s="1"/>
  <c r="B25" i="3"/>
  <c r="A25"/>
  <c r="BE152" i="4"/>
  <c r="I25" i="3" s="1"/>
  <c r="BC152" i="4"/>
  <c r="G25" i="3" s="1"/>
  <c r="BA152" i="4"/>
  <c r="E25" i="3" s="1"/>
  <c r="BE148" i="4"/>
  <c r="BE149" s="1"/>
  <c r="I24" i="3" s="1"/>
  <c r="BD148" i="4"/>
  <c r="BC148"/>
  <c r="BC149" s="1"/>
  <c r="G24" i="3" s="1"/>
  <c r="BA148" i="4"/>
  <c r="BA149" s="1"/>
  <c r="E24" i="3" s="1"/>
  <c r="K148" i="4"/>
  <c r="K149" s="1"/>
  <c r="I148"/>
  <c r="I149" s="1"/>
  <c r="BB148"/>
  <c r="BB149" s="1"/>
  <c r="F24" i="3" s="1"/>
  <c r="B24"/>
  <c r="A24"/>
  <c r="BD149" i="4"/>
  <c r="H24" i="3" s="1"/>
  <c r="BE144" i="4"/>
  <c r="BD144"/>
  <c r="BC144"/>
  <c r="BA144"/>
  <c r="K144"/>
  <c r="I144"/>
  <c r="BB144"/>
  <c r="BE142"/>
  <c r="BD142"/>
  <c r="BC142"/>
  <c r="BA142"/>
  <c r="K142"/>
  <c r="I142"/>
  <c r="I146" s="1"/>
  <c r="BB142"/>
  <c r="B23" i="3"/>
  <c r="A23"/>
  <c r="BE146" i="4"/>
  <c r="I23" i="3" s="1"/>
  <c r="BC146" i="4"/>
  <c r="G23" i="3" s="1"/>
  <c r="BA146" i="4"/>
  <c r="E23" i="3" s="1"/>
  <c r="BE139" i="4"/>
  <c r="BD139"/>
  <c r="BC139"/>
  <c r="BA139"/>
  <c r="K139"/>
  <c r="I139"/>
  <c r="BB139"/>
  <c r="BE137"/>
  <c r="BD137"/>
  <c r="BC137"/>
  <c r="BA137"/>
  <c r="K137"/>
  <c r="I137"/>
  <c r="BB137"/>
  <c r="BE135"/>
  <c r="BD135"/>
  <c r="BC135"/>
  <c r="BA135"/>
  <c r="K135"/>
  <c r="I135"/>
  <c r="BB135"/>
  <c r="BE134"/>
  <c r="BD134"/>
  <c r="BC134"/>
  <c r="BA134"/>
  <c r="K134"/>
  <c r="I134"/>
  <c r="BB134"/>
  <c r="BE132"/>
  <c r="BD132"/>
  <c r="BC132"/>
  <c r="BA132"/>
  <c r="K132"/>
  <c r="I132"/>
  <c r="BB132"/>
  <c r="BE130"/>
  <c r="BD130"/>
  <c r="BC130"/>
  <c r="BA130"/>
  <c r="K130"/>
  <c r="I130"/>
  <c r="BB130"/>
  <c r="BE128"/>
  <c r="BE140" s="1"/>
  <c r="I22" i="3" s="1"/>
  <c r="BD128" i="4"/>
  <c r="BD140" s="1"/>
  <c r="H22" i="3" s="1"/>
  <c r="BC128" i="4"/>
  <c r="BC140" s="1"/>
  <c r="G22" i="3" s="1"/>
  <c r="BA128" i="4"/>
  <c r="K128"/>
  <c r="K140" s="1"/>
  <c r="I128"/>
  <c r="I140" s="1"/>
  <c r="BB128"/>
  <c r="B22" i="3"/>
  <c r="A22"/>
  <c r="BE125" i="4"/>
  <c r="BD125"/>
  <c r="BC125"/>
  <c r="BA125"/>
  <c r="K125"/>
  <c r="I125"/>
  <c r="BB125"/>
  <c r="BE123"/>
  <c r="BD123"/>
  <c r="BC123"/>
  <c r="BA123"/>
  <c r="K123"/>
  <c r="I123"/>
  <c r="BB123"/>
  <c r="BE121"/>
  <c r="BD121"/>
  <c r="BC121"/>
  <c r="BA121"/>
  <c r="K121"/>
  <c r="I121"/>
  <c r="BB121"/>
  <c r="BE119"/>
  <c r="BD119"/>
  <c r="BC119"/>
  <c r="BC126" s="1"/>
  <c r="G21" i="3" s="1"/>
  <c r="BA119" i="4"/>
  <c r="BA126" s="1"/>
  <c r="E21" i="3" s="1"/>
  <c r="K119" i="4"/>
  <c r="K126" s="1"/>
  <c r="I119"/>
  <c r="I126" s="1"/>
  <c r="B21" i="3"/>
  <c r="A21"/>
  <c r="BE126" i="4"/>
  <c r="I21" i="3" s="1"/>
  <c r="BE116" i="4"/>
  <c r="BD116"/>
  <c r="BC116"/>
  <c r="BA116"/>
  <c r="K116"/>
  <c r="K117" s="1"/>
  <c r="I116"/>
  <c r="BB116"/>
  <c r="BE115"/>
  <c r="BD115"/>
  <c r="BD117" s="1"/>
  <c r="H20" i="3" s="1"/>
  <c r="BC115" i="4"/>
  <c r="BA115"/>
  <c r="K115"/>
  <c r="I115"/>
  <c r="BB115"/>
  <c r="BE113"/>
  <c r="BD113"/>
  <c r="BC113"/>
  <c r="BA113"/>
  <c r="BA117" s="1"/>
  <c r="E20" i="3" s="1"/>
  <c r="K113" i="4"/>
  <c r="I113"/>
  <c r="BB113"/>
  <c r="B20" i="3"/>
  <c r="A20"/>
  <c r="BE110" i="4"/>
  <c r="BD110"/>
  <c r="BC110"/>
  <c r="BA110"/>
  <c r="K110"/>
  <c r="I110"/>
  <c r="BB110"/>
  <c r="BE109"/>
  <c r="BD109"/>
  <c r="BC109"/>
  <c r="BA109"/>
  <c r="K109"/>
  <c r="I109"/>
  <c r="BB109"/>
  <c r="BE107"/>
  <c r="BD107"/>
  <c r="BC107"/>
  <c r="BA107"/>
  <c r="K107"/>
  <c r="I107"/>
  <c r="BB107"/>
  <c r="BE105"/>
  <c r="BD105"/>
  <c r="BC105"/>
  <c r="BA105"/>
  <c r="K105"/>
  <c r="I105"/>
  <c r="BB105"/>
  <c r="BE103"/>
  <c r="BD103"/>
  <c r="BC103"/>
  <c r="BB103"/>
  <c r="BA103"/>
  <c r="K103"/>
  <c r="I103"/>
  <c r="BE101"/>
  <c r="BD101"/>
  <c r="BC101"/>
  <c r="BB101"/>
  <c r="BA101"/>
  <c r="K101"/>
  <c r="I101"/>
  <c r="BE99"/>
  <c r="BD99"/>
  <c r="BC99"/>
  <c r="BB99"/>
  <c r="BA99"/>
  <c r="K99"/>
  <c r="I99"/>
  <c r="BE97"/>
  <c r="BD97"/>
  <c r="BC97"/>
  <c r="BB97"/>
  <c r="BA97"/>
  <c r="K97"/>
  <c r="I97"/>
  <c r="BE96"/>
  <c r="BD96"/>
  <c r="BC96"/>
  <c r="BB96"/>
  <c r="BA96"/>
  <c r="K96"/>
  <c r="I96"/>
  <c r="I111" s="1"/>
  <c r="B19" i="3"/>
  <c r="A19"/>
  <c r="BE93" i="4"/>
  <c r="BD93"/>
  <c r="BC93"/>
  <c r="BA93"/>
  <c r="K93"/>
  <c r="K94" s="1"/>
  <c r="I93"/>
  <c r="BB93"/>
  <c r="BE92"/>
  <c r="BD92"/>
  <c r="BC92"/>
  <c r="BA92"/>
  <c r="K92"/>
  <c r="I92"/>
  <c r="BB92"/>
  <c r="BE91"/>
  <c r="BD91"/>
  <c r="BC91"/>
  <c r="BA91"/>
  <c r="K91"/>
  <c r="I91"/>
  <c r="BB91"/>
  <c r="BE90"/>
  <c r="BD90"/>
  <c r="BC90"/>
  <c r="BA90"/>
  <c r="K90"/>
  <c r="I90"/>
  <c r="BB90"/>
  <c r="BE89"/>
  <c r="BD89"/>
  <c r="BC89"/>
  <c r="BB89"/>
  <c r="BA89"/>
  <c r="K89"/>
  <c r="I89"/>
  <c r="BE88"/>
  <c r="BD88"/>
  <c r="BC88"/>
  <c r="BB88"/>
  <c r="BA88"/>
  <c r="K88"/>
  <c r="I88"/>
  <c r="BE87"/>
  <c r="BD87"/>
  <c r="BC87"/>
  <c r="BB87"/>
  <c r="BA87"/>
  <c r="K87"/>
  <c r="I87"/>
  <c r="BE86"/>
  <c r="BD86"/>
  <c r="BC86"/>
  <c r="BB86"/>
  <c r="BA86"/>
  <c r="K86"/>
  <c r="I86"/>
  <c r="BE85"/>
  <c r="BD85"/>
  <c r="BC85"/>
  <c r="BB85"/>
  <c r="BA85"/>
  <c r="K85"/>
  <c r="I85"/>
  <c r="BE84"/>
  <c r="BD84"/>
  <c r="BC84"/>
  <c r="BB84"/>
  <c r="BA84"/>
  <c r="K84"/>
  <c r="I84"/>
  <c r="BE83"/>
  <c r="BD83"/>
  <c r="BC83"/>
  <c r="BB83"/>
  <c r="BA83"/>
  <c r="K83"/>
  <c r="I83"/>
  <c r="BE82"/>
  <c r="BD82"/>
  <c r="BC82"/>
  <c r="BB82"/>
  <c r="BA82"/>
  <c r="BA94" s="1"/>
  <c r="E18" i="3" s="1"/>
  <c r="K82" i="4"/>
  <c r="I82"/>
  <c r="B18" i="3"/>
  <c r="A18"/>
  <c r="BE79" i="4"/>
  <c r="BD79"/>
  <c r="BC79"/>
  <c r="BA79"/>
  <c r="K79"/>
  <c r="I79"/>
  <c r="BB79"/>
  <c r="BE78"/>
  <c r="BD78"/>
  <c r="BC78"/>
  <c r="BA78"/>
  <c r="K78"/>
  <c r="I78"/>
  <c r="BB78"/>
  <c r="BE77"/>
  <c r="BD77"/>
  <c r="BD80" s="1"/>
  <c r="H17" i="3" s="1"/>
  <c r="BC77" i="4"/>
  <c r="BA77"/>
  <c r="K77"/>
  <c r="I77"/>
  <c r="I80" s="1"/>
  <c r="B17" i="3"/>
  <c r="A17"/>
  <c r="BE80" i="4"/>
  <c r="I17" i="3" s="1"/>
  <c r="BC80" i="4"/>
  <c r="G17" i="3" s="1"/>
  <c r="BE73" i="4"/>
  <c r="BD73"/>
  <c r="BC73"/>
  <c r="BA73"/>
  <c r="K73"/>
  <c r="I73"/>
  <c r="BB73"/>
  <c r="BE71"/>
  <c r="BD71"/>
  <c r="BC71"/>
  <c r="BA71"/>
  <c r="K71"/>
  <c r="I71"/>
  <c r="BB71"/>
  <c r="BE69"/>
  <c r="BD69"/>
  <c r="BC69"/>
  <c r="BA69"/>
  <c r="K69"/>
  <c r="I69"/>
  <c r="BB69"/>
  <c r="BE67"/>
  <c r="BD67"/>
  <c r="BC67"/>
  <c r="BA67"/>
  <c r="K67"/>
  <c r="I67"/>
  <c r="BB67"/>
  <c r="BE65"/>
  <c r="BD65"/>
  <c r="BC65"/>
  <c r="BA65"/>
  <c r="K65"/>
  <c r="K75" s="1"/>
  <c r="I65"/>
  <c r="BB65"/>
  <c r="B16" i="3"/>
  <c r="A16"/>
  <c r="BE62" i="4"/>
  <c r="BD62"/>
  <c r="BD63" s="1"/>
  <c r="H15" i="3" s="1"/>
  <c r="BC62" i="4"/>
  <c r="BA62"/>
  <c r="K62"/>
  <c r="K63" s="1"/>
  <c r="I62"/>
  <c r="BB62"/>
  <c r="BB63" s="1"/>
  <c r="F15" i="3" s="1"/>
  <c r="B15"/>
  <c r="A15"/>
  <c r="BE63" i="4"/>
  <c r="I15" i="3" s="1"/>
  <c r="BC63" i="4"/>
  <c r="G15" i="3" s="1"/>
  <c r="BA63" i="4"/>
  <c r="E15" i="3" s="1"/>
  <c r="I63" i="4"/>
  <c r="BE58"/>
  <c r="BD58"/>
  <c r="BC58"/>
  <c r="BB58"/>
  <c r="K58"/>
  <c r="I58"/>
  <c r="BA58"/>
  <c r="BE56"/>
  <c r="BD56"/>
  <c r="BC56"/>
  <c r="BC60" s="1"/>
  <c r="G14" i="3" s="1"/>
  <c r="BB56" i="4"/>
  <c r="K56"/>
  <c r="I56"/>
  <c r="I60" s="1"/>
  <c r="BA56"/>
  <c r="BA60" s="1"/>
  <c r="E14" i="3" s="1"/>
  <c r="B14"/>
  <c r="A14"/>
  <c r="BD60" i="4"/>
  <c r="H14" i="3" s="1"/>
  <c r="BB60" i="4"/>
  <c r="F14" i="3" s="1"/>
  <c r="K60" i="4"/>
  <c r="BE51"/>
  <c r="BD51"/>
  <c r="BC51"/>
  <c r="BB51"/>
  <c r="K51"/>
  <c r="I51"/>
  <c r="BA51"/>
  <c r="BE48"/>
  <c r="BD48"/>
  <c r="BC48"/>
  <c r="BB48"/>
  <c r="K48"/>
  <c r="I48"/>
  <c r="BA48"/>
  <c r="BE46"/>
  <c r="BD46"/>
  <c r="BC46"/>
  <c r="BB46"/>
  <c r="K46"/>
  <c r="I46"/>
  <c r="BA46"/>
  <c r="BE44"/>
  <c r="BD44"/>
  <c r="BC44"/>
  <c r="BB44"/>
  <c r="K44"/>
  <c r="I44"/>
  <c r="BA44"/>
  <c r="BE42"/>
  <c r="BD42"/>
  <c r="BC42"/>
  <c r="BB42"/>
  <c r="K42"/>
  <c r="I42"/>
  <c r="I54" s="1"/>
  <c r="BA42"/>
  <c r="BE39"/>
  <c r="BD39"/>
  <c r="BC39"/>
  <c r="BB39"/>
  <c r="K39"/>
  <c r="I39"/>
  <c r="BA39"/>
  <c r="BE37"/>
  <c r="BE54" s="1"/>
  <c r="I13" i="3" s="1"/>
  <c r="BD37" i="4"/>
  <c r="BC37"/>
  <c r="BB37"/>
  <c r="K37"/>
  <c r="I37"/>
  <c r="BA37"/>
  <c r="B13" i="3"/>
  <c r="A13"/>
  <c r="BE33" i="4"/>
  <c r="BE35" s="1"/>
  <c r="I12" i="3" s="1"/>
  <c r="BD33" i="4"/>
  <c r="BC33"/>
  <c r="BC35" s="1"/>
  <c r="G12" i="3" s="1"/>
  <c r="BB33" i="4"/>
  <c r="K33"/>
  <c r="I33"/>
  <c r="I35" s="1"/>
  <c r="BA33"/>
  <c r="BA35" s="1"/>
  <c r="E12" i="3" s="1"/>
  <c r="B12"/>
  <c r="A12"/>
  <c r="BD35" i="4"/>
  <c r="H12" i="3" s="1"/>
  <c r="BB35" i="4"/>
  <c r="F12" i="3" s="1"/>
  <c r="K35" i="4"/>
  <c r="BE30"/>
  <c r="BD30"/>
  <c r="BC30"/>
  <c r="BB30"/>
  <c r="K30"/>
  <c r="I30"/>
  <c r="I31" s="1"/>
  <c r="BA30"/>
  <c r="BE29"/>
  <c r="BD29"/>
  <c r="BC29"/>
  <c r="BB29"/>
  <c r="K29"/>
  <c r="I29"/>
  <c r="BA29"/>
  <c r="BE28"/>
  <c r="BE31" s="1"/>
  <c r="I11" i="3" s="1"/>
  <c r="BD28" i="4"/>
  <c r="BC28"/>
  <c r="BB28"/>
  <c r="K28"/>
  <c r="K31" s="1"/>
  <c r="I28"/>
  <c r="BA28"/>
  <c r="B11" i="3"/>
  <c r="A11"/>
  <c r="BE25" i="4"/>
  <c r="BE26" s="1"/>
  <c r="I10" i="3" s="1"/>
  <c r="BD25" i="4"/>
  <c r="BC25"/>
  <c r="BC26" s="1"/>
  <c r="G10" i="3" s="1"/>
  <c r="BB25" i="4"/>
  <c r="BB26" s="1"/>
  <c r="F10" i="3" s="1"/>
  <c r="K25" i="4"/>
  <c r="I25"/>
  <c r="I26" s="1"/>
  <c r="BA25"/>
  <c r="BA26" s="1"/>
  <c r="E10" i="3" s="1"/>
  <c r="B10"/>
  <c r="A10"/>
  <c r="BD26" i="4"/>
  <c r="H10" i="3" s="1"/>
  <c r="K26" i="4"/>
  <c r="BE19"/>
  <c r="BD19"/>
  <c r="BD23" s="1"/>
  <c r="H9" i="3" s="1"/>
  <c r="BC19" i="4"/>
  <c r="BB19"/>
  <c r="BB23" s="1"/>
  <c r="F9" i="3" s="1"/>
  <c r="K19" i="4"/>
  <c r="K23" s="1"/>
  <c r="I19"/>
  <c r="I23" s="1"/>
  <c r="B9" i="3"/>
  <c r="A9"/>
  <c r="BE23" i="4"/>
  <c r="I9" i="3" s="1"/>
  <c r="BC23" i="4"/>
  <c r="G9" i="3" s="1"/>
  <c r="BE15" i="4"/>
  <c r="BD15"/>
  <c r="BC15"/>
  <c r="BB15"/>
  <c r="K15"/>
  <c r="I15"/>
  <c r="BA15"/>
  <c r="BE13"/>
  <c r="BD13"/>
  <c r="BC13"/>
  <c r="BB13"/>
  <c r="K13"/>
  <c r="I13"/>
  <c r="BA13"/>
  <c r="BE11"/>
  <c r="BE17" s="1"/>
  <c r="I8" i="3" s="1"/>
  <c r="BD11" i="4"/>
  <c r="BC11"/>
  <c r="BB11"/>
  <c r="BB17" s="1"/>
  <c r="F8" i="3" s="1"/>
  <c r="K11" i="4"/>
  <c r="K17" s="1"/>
  <c r="I11"/>
  <c r="I17" s="1"/>
  <c r="BA11"/>
  <c r="B8" i="3"/>
  <c r="A8"/>
  <c r="BE8" i="4"/>
  <c r="BE9" s="1"/>
  <c r="I7" i="3" s="1"/>
  <c r="BD8" i="4"/>
  <c r="BD9" s="1"/>
  <c r="H7" i="3" s="1"/>
  <c r="BC8" i="4"/>
  <c r="BB8"/>
  <c r="BB9" s="1"/>
  <c r="F7" i="3" s="1"/>
  <c r="K8" i="4"/>
  <c r="K9" s="1"/>
  <c r="I8"/>
  <c r="BA8"/>
  <c r="BA9" s="1"/>
  <c r="E7" i="3" s="1"/>
  <c r="B7"/>
  <c r="A7"/>
  <c r="BC9" i="4"/>
  <c r="G7" i="3" s="1"/>
  <c r="I9" i="4"/>
  <c r="E4"/>
  <c r="F3"/>
  <c r="C33" i="2"/>
  <c r="F33" s="1"/>
  <c r="C31"/>
  <c r="G7"/>
  <c r="G45" i="1"/>
  <c r="H37"/>
  <c r="G37"/>
  <c r="G31"/>
  <c r="I19" s="1"/>
  <c r="H29"/>
  <c r="G29"/>
  <c r="D22"/>
  <c r="D20"/>
  <c r="I2"/>
  <c r="BC54" i="4" l="1"/>
  <c r="G13" i="3" s="1"/>
  <c r="BE163" i="4"/>
  <c r="I27" i="3" s="1"/>
  <c r="BA80" i="4"/>
  <c r="E17" i="3" s="1"/>
  <c r="BD17" i="4"/>
  <c r="H8" i="3" s="1"/>
  <c r="BE75" i="4"/>
  <c r="I16" i="3" s="1"/>
  <c r="BD75" i="4"/>
  <c r="H16" i="3" s="1"/>
  <c r="BD94" i="4"/>
  <c r="H18" i="3" s="1"/>
  <c r="BA17" i="4"/>
  <c r="E8" i="3" s="1"/>
  <c r="BC17" i="4"/>
  <c r="G8" i="3" s="1"/>
  <c r="BC31" i="4"/>
  <c r="G11" i="3" s="1"/>
  <c r="BE60" i="4"/>
  <c r="I14" i="3" s="1"/>
  <c r="BD126" i="4"/>
  <c r="H21" i="3" s="1"/>
  <c r="BA140" i="4"/>
  <c r="E22" i="3" s="1"/>
  <c r="BC163" i="4"/>
  <c r="G27" i="3" s="1"/>
  <c r="BE25" i="7"/>
  <c r="I10" i="6" s="1"/>
  <c r="BE151" i="7"/>
  <c r="I26" i="6" s="1"/>
  <c r="BB25" i="7"/>
  <c r="F10" i="6" s="1"/>
  <c r="BD25" i="7"/>
  <c r="H10" i="6" s="1"/>
  <c r="BD46" i="7"/>
  <c r="H12" i="6" s="1"/>
  <c r="BD52" i="7"/>
  <c r="H13" i="6" s="1"/>
  <c r="BD109" i="7"/>
  <c r="H20" i="6" s="1"/>
  <c r="BB15" i="7"/>
  <c r="F8" i="6" s="1"/>
  <c r="BC67" i="7"/>
  <c r="G15" i="6" s="1"/>
  <c r="BD67" i="7"/>
  <c r="H15" i="6" s="1"/>
  <c r="BE72" i="7"/>
  <c r="I16" i="6" s="1"/>
  <c r="BE95" i="7"/>
  <c r="I18" i="6" s="1"/>
  <c r="BB109" i="7"/>
  <c r="F20" i="6" s="1"/>
  <c r="G15" i="8"/>
  <c r="BE46" i="10"/>
  <c r="I12" i="9" s="1"/>
  <c r="BD52" i="10"/>
  <c r="H13" i="9" s="1"/>
  <c r="BC67" i="10"/>
  <c r="G15" i="9" s="1"/>
  <c r="BE72" i="10"/>
  <c r="I16" i="9" s="1"/>
  <c r="BD86" i="10"/>
  <c r="H17" i="9" s="1"/>
  <c r="BD97" i="10"/>
  <c r="H18" i="9" s="1"/>
  <c r="BC111" i="10"/>
  <c r="G20" i="9" s="1"/>
  <c r="BB153" i="10"/>
  <c r="F26" i="9" s="1"/>
  <c r="BC25" i="10"/>
  <c r="G10" i="9" s="1"/>
  <c r="BD46" i="10"/>
  <c r="H12" i="9" s="1"/>
  <c r="BA15" i="10"/>
  <c r="E8" i="9" s="1"/>
  <c r="BE15" i="10"/>
  <c r="I8" i="9" s="1"/>
  <c r="BD25" i="10"/>
  <c r="H10" i="9" s="1"/>
  <c r="BB52" i="10"/>
  <c r="F13" i="9" s="1"/>
  <c r="BC72" i="10"/>
  <c r="G16" i="9" s="1"/>
  <c r="BA133" i="10"/>
  <c r="E22" i="9" s="1"/>
  <c r="BD153" i="10"/>
  <c r="H26" i="9" s="1"/>
  <c r="BE67" i="10"/>
  <c r="I15" i="9" s="1"/>
  <c r="BD29" i="16"/>
  <c r="H9" i="15" s="1"/>
  <c r="BD51" i="16"/>
  <c r="H10" i="15" s="1"/>
  <c r="BB29" i="16"/>
  <c r="F9" i="15" s="1"/>
  <c r="F12" s="1"/>
  <c r="C16" i="14" s="1"/>
  <c r="BE82" i="16"/>
  <c r="I11" i="15" s="1"/>
  <c r="BD52" i="13"/>
  <c r="H10" i="12" s="1"/>
  <c r="BE82" i="13"/>
  <c r="I11" i="12" s="1"/>
  <c r="BC52" i="19"/>
  <c r="G10" i="18" s="1"/>
  <c r="BA84" i="19"/>
  <c r="E11" i="18" s="1"/>
  <c r="BA30" i="19"/>
  <c r="E9" i="18" s="1"/>
  <c r="BD30" i="19"/>
  <c r="H9" i="18" s="1"/>
  <c r="BE52" i="19"/>
  <c r="I10" i="18" s="1"/>
  <c r="BD84" i="19"/>
  <c r="H11" i="18" s="1"/>
  <c r="BB30" i="22"/>
  <c r="F10" i="21" s="1"/>
  <c r="BE44" i="22"/>
  <c r="I11" i="21" s="1"/>
  <c r="BE30" i="22"/>
  <c r="I10" i="21" s="1"/>
  <c r="BD44" i="22"/>
  <c r="H11" i="21" s="1"/>
  <c r="H12" s="1"/>
  <c r="C17" i="20" s="1"/>
  <c r="BD30" i="22"/>
  <c r="H10" i="21" s="1"/>
  <c r="BC44" i="22"/>
  <c r="G11" i="21" s="1"/>
  <c r="K82" i="13"/>
  <c r="BC82"/>
  <c r="G11" i="12" s="1"/>
  <c r="G12" s="1"/>
  <c r="C18" i="11" s="1"/>
  <c r="BA97" i="10"/>
  <c r="E18" i="9" s="1"/>
  <c r="BC95" i="7"/>
  <c r="G18" i="6" s="1"/>
  <c r="G27" s="1"/>
  <c r="C18" i="5" s="1"/>
  <c r="BA111" i="4"/>
  <c r="E19" i="3" s="1"/>
  <c r="BC111" i="4"/>
  <c r="G19" i="3" s="1"/>
  <c r="BE111" i="4"/>
  <c r="I19" i="3" s="1"/>
  <c r="BB97" i="10"/>
  <c r="F18" i="9" s="1"/>
  <c r="BB140" i="4"/>
  <c r="F22" i="3" s="1"/>
  <c r="BB131" i="7"/>
  <c r="F22" i="6" s="1"/>
  <c r="BB72" i="10"/>
  <c r="F16" i="9" s="1"/>
  <c r="K54" i="4"/>
  <c r="I75"/>
  <c r="BE94"/>
  <c r="I18" i="3" s="1"/>
  <c r="BA75" i="4"/>
  <c r="E16" i="3" s="1"/>
  <c r="K80" i="4"/>
  <c r="BD111"/>
  <c r="H19" i="3" s="1"/>
  <c r="BB46" i="7"/>
  <c r="F12" i="6" s="1"/>
  <c r="BA123" i="7"/>
  <c r="E21" i="6" s="1"/>
  <c r="H40"/>
  <c r="G23" i="5" s="1"/>
  <c r="G22" s="1"/>
  <c r="BA52" i="10"/>
  <c r="E13" i="9" s="1"/>
  <c r="BD67" i="10"/>
  <c r="H15" i="9" s="1"/>
  <c r="I139" i="10"/>
  <c r="BA52" i="13"/>
  <c r="E10" i="12" s="1"/>
  <c r="I51" i="16"/>
  <c r="H25" i="15"/>
  <c r="G23" i="14" s="1"/>
  <c r="H25" i="18"/>
  <c r="G23" i="17" s="1"/>
  <c r="G22" s="1"/>
  <c r="H25" i="21"/>
  <c r="G23" i="20" s="1"/>
  <c r="G22" s="1"/>
  <c r="BD31" i="4"/>
  <c r="H11" i="3" s="1"/>
  <c r="BD54" i="4"/>
  <c r="H13" i="3" s="1"/>
  <c r="BC75" i="4"/>
  <c r="G16" i="3" s="1"/>
  <c r="I94" i="4"/>
  <c r="BE117"/>
  <c r="I20" i="3" s="1"/>
  <c r="BC46" i="7"/>
  <c r="G12" i="6" s="1"/>
  <c r="I72" i="7"/>
  <c r="BC123"/>
  <c r="G21" i="6" s="1"/>
  <c r="BB74" i="10"/>
  <c r="BB86" s="1"/>
  <c r="F17" i="9" s="1"/>
  <c r="BD111" i="10"/>
  <c r="H20" i="9" s="1"/>
  <c r="BC52" i="13"/>
  <c r="G10" i="12" s="1"/>
  <c r="BA82" i="13"/>
  <c r="E11" i="12" s="1"/>
  <c r="E12" s="1"/>
  <c r="C15" i="11" s="1"/>
  <c r="BB119" i="4"/>
  <c r="BB126" s="1"/>
  <c r="F21" i="3" s="1"/>
  <c r="BA67" i="7"/>
  <c r="E15" i="6" s="1"/>
  <c r="K95" i="7"/>
  <c r="BD123"/>
  <c r="H21" i="6" s="1"/>
  <c r="H25" i="12"/>
  <c r="G23" i="11" s="1"/>
  <c r="G22" s="1"/>
  <c r="BA51" i="16"/>
  <c r="E10" i="15" s="1"/>
  <c r="BA151" i="7"/>
  <c r="E26" i="6" s="1"/>
  <c r="BE52" i="13"/>
  <c r="I10" i="12" s="1"/>
  <c r="I12" s="1"/>
  <c r="C21" i="11" s="1"/>
  <c r="BD82" i="13"/>
  <c r="H11" i="12" s="1"/>
  <c r="K111" i="4"/>
  <c r="I117"/>
  <c r="K146"/>
  <c r="K163"/>
  <c r="H41" i="3"/>
  <c r="G23" i="2" s="1"/>
  <c r="G22" s="1"/>
  <c r="BA137" i="7"/>
  <c r="E23" i="6" s="1"/>
  <c r="BB111" i="10"/>
  <c r="F20" i="9" s="1"/>
  <c r="BD139" i="10"/>
  <c r="H23" i="9" s="1"/>
  <c r="BC51" i="16"/>
  <c r="G10" i="15" s="1"/>
  <c r="BC30" i="19"/>
  <c r="G9" i="18" s="1"/>
  <c r="BC94" i="4"/>
  <c r="G18" i="3" s="1"/>
  <c r="BB163" i="4"/>
  <c r="F27" i="3" s="1"/>
  <c r="K25" i="7"/>
  <c r="BE67"/>
  <c r="I15" i="6" s="1"/>
  <c r="I27" s="1"/>
  <c r="C21" i="5" s="1"/>
  <c r="BD72" i="7"/>
  <c r="H16" i="6" s="1"/>
  <c r="BD95" i="7"/>
  <c r="H18" i="6" s="1"/>
  <c r="BA25" i="10"/>
  <c r="E10" i="9" s="1"/>
  <c r="I111" i="10"/>
  <c r="BA8" i="7"/>
  <c r="BA9" s="1"/>
  <c r="E7" i="6" s="1"/>
  <c r="I123" i="7"/>
  <c r="BA67" i="10"/>
  <c r="E15" i="9" s="1"/>
  <c r="BE30" i="19"/>
  <c r="I9" i="18" s="1"/>
  <c r="I12" s="1"/>
  <c r="C21" i="17" s="1"/>
  <c r="BB31" i="4"/>
  <c r="F11" i="3" s="1"/>
  <c r="BB54" i="4"/>
  <c r="F13" i="3" s="1"/>
  <c r="BC117" i="4"/>
  <c r="G20" i="3" s="1"/>
  <c r="BD146" i="4"/>
  <c r="H23" i="3" s="1"/>
  <c r="BD163" i="4"/>
  <c r="H27" i="3" s="1"/>
  <c r="K46" i="7"/>
  <c r="BE137"/>
  <c r="I23" i="6" s="1"/>
  <c r="BE102" i="10"/>
  <c r="I19" i="9" s="1"/>
  <c r="BA111" i="10"/>
  <c r="E20" i="9" s="1"/>
  <c r="BC133" i="10"/>
  <c r="G22" i="9" s="1"/>
  <c r="G27" s="1"/>
  <c r="C18" i="8" s="1"/>
  <c r="K52" i="13"/>
  <c r="I82"/>
  <c r="F12" i="21"/>
  <c r="C16" i="20" s="1"/>
  <c r="G12" i="21"/>
  <c r="C18" i="20" s="1"/>
  <c r="I12" i="21"/>
  <c r="C21" i="20" s="1"/>
  <c r="E12" i="21"/>
  <c r="C15" i="20" s="1"/>
  <c r="H12" i="18"/>
  <c r="C17" i="17" s="1"/>
  <c r="BB30" i="19"/>
  <c r="F9" i="18" s="1"/>
  <c r="F12" s="1"/>
  <c r="C16" i="17" s="1"/>
  <c r="G12" i="18"/>
  <c r="C18" i="17" s="1"/>
  <c r="E12" i="18"/>
  <c r="C15" i="17" s="1"/>
  <c r="G12" i="15"/>
  <c r="C18" i="14" s="1"/>
  <c r="I12" i="15"/>
  <c r="C21" i="14" s="1"/>
  <c r="H12" i="15"/>
  <c r="C17" i="14" s="1"/>
  <c r="G22"/>
  <c r="E12" i="15"/>
  <c r="C15" i="14" s="1"/>
  <c r="BB51" i="16"/>
  <c r="F10" i="15" s="1"/>
  <c r="H12" i="12"/>
  <c r="C17" i="11" s="1"/>
  <c r="BB82" i="13"/>
  <c r="F11" i="12" s="1"/>
  <c r="BB32" i="13"/>
  <c r="BB52" s="1"/>
  <c r="F10" i="12" s="1"/>
  <c r="G22" i="8"/>
  <c r="I27" i="9"/>
  <c r="C21" i="8" s="1"/>
  <c r="BB139" i="10"/>
  <c r="F23" i="9" s="1"/>
  <c r="BA46" i="10"/>
  <c r="E12" i="9" s="1"/>
  <c r="BB102" i="10"/>
  <c r="F19" i="9" s="1"/>
  <c r="BD144" i="10"/>
  <c r="BD145" s="1"/>
  <c r="H25" i="9" s="1"/>
  <c r="H27" s="1"/>
  <c r="C17" i="8" s="1"/>
  <c r="BB95" i="7"/>
  <c r="F18" i="6" s="1"/>
  <c r="BA46" i="7"/>
  <c r="E12" i="6" s="1"/>
  <c r="BB123" i="7"/>
  <c r="F21" i="6" s="1"/>
  <c r="BA11" i="7"/>
  <c r="BA15" s="1"/>
  <c r="E8" i="6" s="1"/>
  <c r="BB69" i="7"/>
  <c r="BB72" s="1"/>
  <c r="F16" i="6" s="1"/>
  <c r="BB57" i="7"/>
  <c r="BB67" s="1"/>
  <c r="F15" i="6" s="1"/>
  <c r="BB133" i="7"/>
  <c r="BB137" s="1"/>
  <c r="F23" i="6" s="1"/>
  <c r="BD139" i="7"/>
  <c r="BD140" s="1"/>
  <c r="H24" i="6" s="1"/>
  <c r="H27" s="1"/>
  <c r="C17" i="5" s="1"/>
  <c r="I20" i="1"/>
  <c r="BA31" i="4"/>
  <c r="E11" i="3" s="1"/>
  <c r="BA54" i="4"/>
  <c r="E13" i="3" s="1"/>
  <c r="BB75" i="4"/>
  <c r="F16" i="3" s="1"/>
  <c r="BB111" i="4"/>
  <c r="F19" i="3" s="1"/>
  <c r="BB94" i="4"/>
  <c r="F18" i="3" s="1"/>
  <c r="BB146" i="4"/>
  <c r="F23" i="3" s="1"/>
  <c r="BA163" i="4"/>
  <c r="E27" i="3" s="1"/>
  <c r="BB117" i="4"/>
  <c r="F20" i="3" s="1"/>
  <c r="BA19" i="4"/>
  <c r="BA23" s="1"/>
  <c r="E9" i="3" s="1"/>
  <c r="BB77" i="4"/>
  <c r="BB80" s="1"/>
  <c r="F17" i="3" s="1"/>
  <c r="BD151" i="4"/>
  <c r="BD152" s="1"/>
  <c r="H25" i="3" s="1"/>
  <c r="H28" s="1"/>
  <c r="C17" i="2" s="1"/>
  <c r="G28" i="3" l="1"/>
  <c r="C18" i="2" s="1"/>
  <c r="I28" i="3"/>
  <c r="C21" i="2" s="1"/>
  <c r="E27" i="9"/>
  <c r="C15" i="8" s="1"/>
  <c r="C19" s="1"/>
  <c r="C22" s="1"/>
  <c r="C23" s="1"/>
  <c r="F30" s="1"/>
  <c r="H40" i="1" s="1"/>
  <c r="I40" s="1"/>
  <c r="F40" s="1"/>
  <c r="F27" i="9"/>
  <c r="C16" i="8" s="1"/>
  <c r="C19" i="20"/>
  <c r="C22" s="1"/>
  <c r="C23" s="1"/>
  <c r="F30" s="1"/>
  <c r="H44" i="1" s="1"/>
  <c r="I44" s="1"/>
  <c r="F44" s="1"/>
  <c r="C19" i="17"/>
  <c r="C22" s="1"/>
  <c r="C23" s="1"/>
  <c r="F30" s="1"/>
  <c r="H43" i="1" s="1"/>
  <c r="I43" s="1"/>
  <c r="F43" s="1"/>
  <c r="C19" i="14"/>
  <c r="C22" s="1"/>
  <c r="C23" s="1"/>
  <c r="F30" s="1"/>
  <c r="H42" i="1" s="1"/>
  <c r="I42" s="1"/>
  <c r="F42" s="1"/>
  <c r="F12" i="12"/>
  <c r="C16" i="11" s="1"/>
  <c r="C19" s="1"/>
  <c r="C22" s="1"/>
  <c r="C23" s="1"/>
  <c r="F30" s="1"/>
  <c r="H41" i="1" s="1"/>
  <c r="I41" s="1"/>
  <c r="F41" s="1"/>
  <c r="E27" i="6"/>
  <c r="C15" i="5" s="1"/>
  <c r="F27" i="6"/>
  <c r="C16" i="5" s="1"/>
  <c r="F28" i="3"/>
  <c r="C16" i="2" s="1"/>
  <c r="E28" i="3"/>
  <c r="C15" i="2" s="1"/>
  <c r="C19" l="1"/>
  <c r="C22" s="1"/>
  <c r="C23" s="1"/>
  <c r="F30" s="1"/>
  <c r="H38" i="1" s="1"/>
  <c r="I38" s="1"/>
  <c r="C19" i="5"/>
  <c r="C22" s="1"/>
  <c r="C23" s="1"/>
  <c r="F30" s="1"/>
  <c r="F31" i="20"/>
  <c r="F34" s="1"/>
  <c r="F31" i="17"/>
  <c r="F34" s="1"/>
  <c r="F31" i="14"/>
  <c r="F34" s="1"/>
  <c r="F31" i="11"/>
  <c r="F34" s="1"/>
  <c r="F31" i="8"/>
  <c r="F34" s="1"/>
  <c r="F31" i="2"/>
  <c r="F34" s="1"/>
  <c r="F38" i="1" l="1"/>
  <c r="F31" i="5"/>
  <c r="F34" s="1"/>
  <c r="H39" i="1"/>
  <c r="I39" l="1"/>
  <c r="H45"/>
  <c r="H30" s="1"/>
  <c r="H31" l="1"/>
  <c r="I21" s="1"/>
  <c r="I30"/>
  <c r="F39"/>
  <c r="F45" s="1"/>
  <c r="I45"/>
  <c r="F30" l="1"/>
  <c r="F31" s="1"/>
  <c r="I31"/>
  <c r="I22"/>
  <c r="I23" s="1"/>
  <c r="J44" l="1"/>
  <c r="J38"/>
  <c r="J41"/>
  <c r="J43"/>
  <c r="J40"/>
  <c r="J42"/>
  <c r="J30"/>
  <c r="J39"/>
  <c r="J31"/>
  <c r="J45"/>
</calcChain>
</file>

<file path=xl/sharedStrings.xml><?xml version="1.0" encoding="utf-8"?>
<sst xmlns="http://schemas.openxmlformats.org/spreadsheetml/2006/main" count="2909" uniqueCount="588">
  <si>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</si>
  <si>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</si>
  <si>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</si>
  <si>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</si>
  <si>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</si>
  <si>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</si>
  <si>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</si>
  <si>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</si>
  <si>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</si>
  <si>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</si>
  <si>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</si>
  <si>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</si>
  <si>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</si>
  <si>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</si>
  <si>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</si>
  <si>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</si>
  <si>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</si>
  <si>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</si>
  <si>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</si>
  <si>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</si>
  <si>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</si>
  <si>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</si>
  <si>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</si>
  <si>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</si>
  <si>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</si>
  <si>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</si>
  <si>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</si>
  <si>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</si>
  <si>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</si>
  <si>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</si>
  <si>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</si>
  <si>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</si>
  <si>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</si>
  <si>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</si>
  <si>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</si>
  <si>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</si>
  <si>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</si>
  <si>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</si>
  <si>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</si>
  <si>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</si>
  <si>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</si>
  <si>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</si>
  <si>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</si>
  <si>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</si>
  <si>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</si>
  <si>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</si>
  <si>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</si>
  <si>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</si>
  <si>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</si>
  <si>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</si>
  <si>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</si>
  <si>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</si>
  <si>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</si>
  <si>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</si>
  <si>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</si>
  <si>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</si>
  <si>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</si>
  <si>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</si>
  <si>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</si>
  <si>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</si>
  <si>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</si>
  <si>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</si>
  <si>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</si>
  <si>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</si>
  <si>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</si>
  <si>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</si>
  <si>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</si>
  <si>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</si>
  <si>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</si>
  <si>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</si>
  <si>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</si>
  <si>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</si>
  <si>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</si>
  <si>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</si>
  <si>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</si>
  <si>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</si>
  <si>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</si>
  <si>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</si>
  <si>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</si>
  <si>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</si>
  <si>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</si>
  <si>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</si>
  <si>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</si>
  <si>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</si>
  <si>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</si>
  <si>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</si>
  <si>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</si>
  <si>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</si>
  <si>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</si>
  <si>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</si>
  <si>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</si>
  <si>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</si>
  <si>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</si>
  <si>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</si>
  <si>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</si>
  <si>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</si>
  <si>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</si>
  <si>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</si>
  <si>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</si>
  <si>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999</t>
  </si>
  <si>
    <t>Ruzne</t>
  </si>
  <si>
    <t>999 Ruzne</t>
  </si>
  <si>
    <t>024</t>
  </si>
  <si>
    <t>SPŠS Kudelova</t>
  </si>
  <si>
    <t>024 SPŠS Kudelova</t>
  </si>
  <si>
    <t>04.1-ZK_ST</t>
  </si>
  <si>
    <t>Rekonstrukce soc. prostor-stav-2E-přízemí</t>
  </si>
  <si>
    <t>0</t>
  </si>
  <si>
    <t>Ostatní</t>
  </si>
  <si>
    <t>0 Ostatní</t>
  </si>
  <si>
    <t>10001-0007</t>
  </si>
  <si>
    <t xml:space="preserve">Zpracování dokumentace - stavební, ZTI, VZT, elekt </t>
  </si>
  <si>
    <t>soubor</t>
  </si>
  <si>
    <t>3</t>
  </si>
  <si>
    <t>Svislé a kompletní konstrukce</t>
  </si>
  <si>
    <t>3 Svislé a kompletní konstrukce</t>
  </si>
  <si>
    <t>310238211R00</t>
  </si>
  <si>
    <t xml:space="preserve">Zazdívka otvorů plochy do 1 m2 cihlami na MVC </t>
  </si>
  <si>
    <t>m3</t>
  </si>
  <si>
    <t>ZK-pod novými okny:1,3*0,8*0,6*2</t>
  </si>
  <si>
    <t>317941123RT2</t>
  </si>
  <si>
    <t>Osazení ocelových válcovaných nosníků  č.14-22 včetně dodávky profilu I č.14</t>
  </si>
  <si>
    <t>t</t>
  </si>
  <si>
    <t>ZK - vnější zeď:3*3*14,3/1000</t>
  </si>
  <si>
    <t>342266111RA1</t>
  </si>
  <si>
    <t>Obklad stěn sádrokartonem na ocelovou konstrukci desky standard tl. 12,5 mm 1x, bez izolace</t>
  </si>
  <si>
    <t>m2</t>
  </si>
  <si>
    <t>ZK - předstěny:2,2*(4,00*2+2,25)</t>
  </si>
  <si>
    <t>61</t>
  </si>
  <si>
    <t>Upravy povrchů vnitřní</t>
  </si>
  <si>
    <t>61 Upravy povrchů vnitřní</t>
  </si>
  <si>
    <t>612420014RA0</t>
  </si>
  <si>
    <t xml:space="preserve">Omítka stěn vnitřní vápenocementová hladká </t>
  </si>
  <si>
    <t>ZK - pod okny:(1,3*0,8+0,8*0,3)*2</t>
  </si>
  <si>
    <t>ZK:(4,1-2,2)*(6,26+3,03)*2</t>
  </si>
  <si>
    <t>ZK vnější stěna:0,5*(2,3*2+2,53)+2,3*0,5*2</t>
  </si>
  <si>
    <t>64</t>
  </si>
  <si>
    <t>Výplně otvorů</t>
  </si>
  <si>
    <t>64 Výplně otvorů</t>
  </si>
  <si>
    <t>642942221R00</t>
  </si>
  <si>
    <t xml:space="preserve">Osazení zárubní dveřních ocelových, pl. do 4,5 m2 </t>
  </si>
  <si>
    <t>kus</t>
  </si>
  <si>
    <t>94</t>
  </si>
  <si>
    <t>Lešení a stavební výtahy</t>
  </si>
  <si>
    <t>94 Lešení a stavební výtahy</t>
  </si>
  <si>
    <t>946941102RT1</t>
  </si>
  <si>
    <t>Montáž pojízdných Alu věží BOSS, 2,5 x 1,45 m pracovní výška 4,3 m</t>
  </si>
  <si>
    <t>946941192RT1</t>
  </si>
  <si>
    <t>Nájemné pojízdných Alu věží BOSS, 2,5 x 1,45 m pracovní výška 4,3 m</t>
  </si>
  <si>
    <t>den</t>
  </si>
  <si>
    <t>946941802RT1</t>
  </si>
  <si>
    <t>Demontáž pojízdných Alu věží BOSS, 2,5 x 1,45 m pracovní výška 4,3 m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</si>
  <si>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</si>
  <si>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</si>
  <si>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</si>
  <si>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</si>
  <si>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</si>
  <si>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ZK:6,26*3,03</t>
  </si>
  <si>
    <t>96</t>
  </si>
  <si>
    <t>Bourání konstrukcí</t>
  </si>
  <si>
    <t>96 Bourání konstrukcí</t>
  </si>
  <si>
    <t>962031113R00</t>
  </si>
  <si>
    <t xml:space="preserve">Bourání příček z cihel pálených plných tl. 65 mm </t>
  </si>
  <si>
    <t>ZK:2,2*((3,48+0,72+1,41*2)+(1,1+0,98))</t>
  </si>
  <si>
    <t>962032231R00</t>
  </si>
  <si>
    <t xml:space="preserve">Bourání zdiva z cihel pálených na MVC </t>
  </si>
  <si>
    <t>ZK - střední zeď:4,1*3,05*0,2</t>
  </si>
  <si>
    <t>ZK - vnější dveře:2,53*2,3*0,6</t>
  </si>
  <si>
    <t>965081713R00</t>
  </si>
  <si>
    <t xml:space="preserve">Bourání dlaždic keramických tl.1 cm, pl. nad 1 m2 </t>
  </si>
  <si>
    <t>ZK:3,05*6,274</t>
  </si>
  <si>
    <t>967031734R00</t>
  </si>
  <si>
    <t xml:space="preserve">Přisekání plošné zdiva cihelného na MVC tl. 30 cm </t>
  </si>
  <si>
    <t>ZK - WC + U:0,6*1,3*4+0,6*1,3*2</t>
  </si>
  <si>
    <t>968061125R00</t>
  </si>
  <si>
    <t xml:space="preserve">Vyvěšení dřevěných dveřních křídel pl. do 2 m2 </t>
  </si>
  <si>
    <t>ZK:6</t>
  </si>
  <si>
    <t>968062356R00</t>
  </si>
  <si>
    <t xml:space="preserve">Vybourání dřevěných rámů oken dvojitých pl. 4 m2 </t>
  </si>
  <si>
    <t>ZK - vnějsí okno:1,8*1,8</t>
  </si>
  <si>
    <t>ZK - vnějsí okno:1,3*1,8*2</t>
  </si>
  <si>
    <t>968072455R00</t>
  </si>
  <si>
    <t xml:space="preserve">Vybourání kovových dveřních zárubní pl. do 2 m2 </t>
  </si>
  <si>
    <t>ZK:2*(0,6*3+0,9*2)</t>
  </si>
  <si>
    <t>2,3*1,1</t>
  </si>
  <si>
    <t>97</t>
  </si>
  <si>
    <t>prorážení otvorů</t>
  </si>
  <si>
    <t>97 prorážení otvorů</t>
  </si>
  <si>
    <t>974031165R00</t>
  </si>
  <si>
    <t xml:space="preserve">Vysekání rýh ve zdi cihelné 20 x 20 cm </t>
  </si>
  <si>
    <t>m</t>
  </si>
  <si>
    <t>ZK - VZT:5,2</t>
  </si>
  <si>
    <t>978059531R00</t>
  </si>
  <si>
    <t xml:space="preserve">Odsekání vnitřních obkladů stěn nad 2 m2 </t>
  </si>
  <si>
    <t>ZK:2,1*(6,27*2+3,05*4)-0,9*2-1,1*2,3</t>
  </si>
  <si>
    <t>713</t>
  </si>
  <si>
    <t>Izolace tepelné</t>
  </si>
  <si>
    <t>713 Izolace tepelné</t>
  </si>
  <si>
    <t>63154500R-220</t>
  </si>
  <si>
    <t>Pouzdro potrubní izolační PIPO ALS tl. 20</t>
  </si>
  <si>
    <t>725</t>
  </si>
  <si>
    <t>Zařizovací předměty</t>
  </si>
  <si>
    <t>725 Zařizovací předměty</t>
  </si>
  <si>
    <t>725110811R00</t>
  </si>
  <si>
    <t xml:space="preserve">Demontáž klozetů splachovacích </t>
  </si>
  <si>
    <t>ZK:3</t>
  </si>
  <si>
    <t>725122813R00</t>
  </si>
  <si>
    <t xml:space="preserve">Demontáž pisoárů </t>
  </si>
  <si>
    <t>725210821R00</t>
  </si>
  <si>
    <t xml:space="preserve">Demontáž umyvadel bez výtokových armatur </t>
  </si>
  <si>
    <t>ZK:2</t>
  </si>
  <si>
    <t>725330840R00</t>
  </si>
  <si>
    <t xml:space="preserve">Demontáž výlevky ocelové nebo litinové </t>
  </si>
  <si>
    <t>2NP - ZK:1</t>
  </si>
  <si>
    <t>725820801R00</t>
  </si>
  <si>
    <t xml:space="preserve">Demontáž baterie nástěnné do G 3/4 </t>
  </si>
  <si>
    <t>2NP - ZK:3</t>
  </si>
  <si>
    <t>733</t>
  </si>
  <si>
    <t>Rozvod potrubí</t>
  </si>
  <si>
    <t>733 Rozvod potrubí</t>
  </si>
  <si>
    <t>733190108R00</t>
  </si>
  <si>
    <t xml:space="preserve">Tlaková zkouška potrubí do DN 25 </t>
  </si>
  <si>
    <t>733291102U00</t>
  </si>
  <si>
    <t xml:space="preserve">Zkouška těsnosti potrubí </t>
  </si>
  <si>
    <t>733-196-002</t>
  </si>
  <si>
    <t>Drobný upínací a montážní materiál</t>
  </si>
  <si>
    <t>sada</t>
  </si>
  <si>
    <t>735</t>
  </si>
  <si>
    <t>Otopná tělesa</t>
  </si>
  <si>
    <t>735 Otopná tělesa</t>
  </si>
  <si>
    <t>23001-11</t>
  </si>
  <si>
    <t xml:space="preserve">Topná zkouška </t>
  </si>
  <si>
    <t>hod</t>
  </si>
  <si>
    <t>23001-2</t>
  </si>
  <si>
    <t xml:space="preserve">Nepředvídatelné práce předem schválené investorem </t>
  </si>
  <si>
    <t>23001-3</t>
  </si>
  <si>
    <t xml:space="preserve">Spolupráce s profesemi </t>
  </si>
  <si>
    <t>733178114R00</t>
  </si>
  <si>
    <t xml:space="preserve">Potrubí vícevrstvé FRANKISCHE.ALPEX-DUO </t>
  </si>
  <si>
    <t>735151812R00</t>
  </si>
  <si>
    <t xml:space="preserve">Demontáž otopných těles </t>
  </si>
  <si>
    <t>735156469R00</t>
  </si>
  <si>
    <t xml:space="preserve">Otopná tělesa panelová Radik Klasik 20  600/1600 </t>
  </si>
  <si>
    <t>735159121R00</t>
  </si>
  <si>
    <t>Montáž otopných panelových těles vč. šroubení a ventilů</t>
  </si>
  <si>
    <t>735191905R00</t>
  </si>
  <si>
    <t xml:space="preserve">Odvzdušnění otopných těles </t>
  </si>
  <si>
    <t>735191910R00</t>
  </si>
  <si>
    <t xml:space="preserve">Napuštění upravené vody do otopného systému </t>
  </si>
  <si>
    <t>735494811R00</t>
  </si>
  <si>
    <t xml:space="preserve">Vypuštění vody z otopných těles a části potrubí </t>
  </si>
  <si>
    <t>55137318-1</t>
  </si>
  <si>
    <t>Hlavice termostatická RAE-K 5134 (pro VK) s pojistkou proti odcizení a s aretací</t>
  </si>
  <si>
    <t>998735101R00</t>
  </si>
  <si>
    <t xml:space="preserve">Přesun hmot pro otopná tělesa, výšky do 6 m </t>
  </si>
  <si>
    <t>766</t>
  </si>
  <si>
    <t>Konstrukce truhlářské</t>
  </si>
  <si>
    <t>766 Konstrukce truhlářské</t>
  </si>
  <si>
    <t>766661112R00</t>
  </si>
  <si>
    <t xml:space="preserve">Montáž dveří do zárubně,otevíravých 1kř.do 0,8 m </t>
  </si>
  <si>
    <t>766-pc01</t>
  </si>
  <si>
    <t xml:space="preserve">Dodávka a montáž sanitárních příček - WC kabiny </t>
  </si>
  <si>
    <t>komple</t>
  </si>
  <si>
    <t>čelní stěna 3100mm, 2 dveře, 4 mezipříčka 900mm, výška 2,2 m:1</t>
  </si>
  <si>
    <t>766-pc02</t>
  </si>
  <si>
    <t>Dodávka a montáž sanitárních příček - WC invalidé</t>
  </si>
  <si>
    <t>Classic nerez - stěna 2,25+1,60mm, výška 2,2 m:1</t>
  </si>
  <si>
    <t>766-pc03</t>
  </si>
  <si>
    <t>Dodávka a montáž sanitárních příček - střední dělící stěna + nadstavba</t>
  </si>
  <si>
    <t>Classic nerez - instalace z více dílů, stabilizační kotvící prvky, čiré plexisklo:1</t>
  </si>
  <si>
    <t>766-pc04</t>
  </si>
  <si>
    <t xml:space="preserve">Dodávka a montáž uzamykatelná skříň </t>
  </si>
  <si>
    <t>766-pc05</t>
  </si>
  <si>
    <t xml:space="preserve">Dodávka a montáž policová skříň </t>
  </si>
  <si>
    <t>766-pc06</t>
  </si>
  <si>
    <t>Dodávka a montáž okna 1300/800 vč. zednického zapravení</t>
  </si>
  <si>
    <t>6116180</t>
  </si>
  <si>
    <t>Dveře vnitřní hladké plné 1kř. 90x197 cm dýha dub</t>
  </si>
  <si>
    <t>998766102R00</t>
  </si>
  <si>
    <t xml:space="preserve">Přesun hmot pro truhlářské konstr., výšky do 12 m </t>
  </si>
  <si>
    <t>767</t>
  </si>
  <si>
    <t>Konstrukce zámečnické</t>
  </si>
  <si>
    <t>767 Konstrukce zámečnické</t>
  </si>
  <si>
    <t>767130062RA0</t>
  </si>
  <si>
    <t xml:space="preserve">Podhled Armstrong, desky s část. zapušť. hranou </t>
  </si>
  <si>
    <t>ZK:6,26*3,05*1,1</t>
  </si>
  <si>
    <t>767-11</t>
  </si>
  <si>
    <t xml:space="preserve">D+M nové kování - vstupní dveře </t>
  </si>
  <si>
    <t>55330321</t>
  </si>
  <si>
    <t>Zárubeň ocelová H 110   900x1970x110 gumové těsnění</t>
  </si>
  <si>
    <t>771</t>
  </si>
  <si>
    <t>Podlahy z dlaždic a obklady</t>
  </si>
  <si>
    <t>771 Podlahy z dlaždic a obklady</t>
  </si>
  <si>
    <t>771212113R00</t>
  </si>
  <si>
    <t xml:space="preserve">Kladení dlažby keramické do TM, vel. do 450x450 mm </t>
  </si>
  <si>
    <t>ZK:6,26*3,05</t>
  </si>
  <si>
    <t>771100010RAB</t>
  </si>
  <si>
    <t>Vyrovnání podk.samoniv.hmotou Planolit 315 inter. nivelační hmota tl. 6 mm, penetrace</t>
  </si>
  <si>
    <t>59764210</t>
  </si>
  <si>
    <t>Dlažba keramická hladká protiskl. 400x400x9 mm</t>
  </si>
  <si>
    <t>ZK:6,26*3,05*1,3</t>
  </si>
  <si>
    <t>998771102R00</t>
  </si>
  <si>
    <t xml:space="preserve">Přesun hmot pro podlahy z dlaždic, výšky do 12 m </t>
  </si>
  <si>
    <t>781</t>
  </si>
  <si>
    <t>Obklady keramické</t>
  </si>
  <si>
    <t>781 Obklady keramické</t>
  </si>
  <si>
    <t>711212104R01</t>
  </si>
  <si>
    <t xml:space="preserve">Penetrace savých podkladů - obklady </t>
  </si>
  <si>
    <t>ZK:2,2*(6,26*2+3,05*2)-0,9*2*2</t>
  </si>
  <si>
    <t>781111121R00</t>
  </si>
  <si>
    <t xml:space="preserve">Montáž lišt rohových, vanových a dilatačních </t>
  </si>
  <si>
    <t>ZK:(6,26*2+3,05*2+2,2*19)</t>
  </si>
  <si>
    <t>781230131R00</t>
  </si>
  <si>
    <t xml:space="preserve">Obkládání stěn vnitř. keram. do tmele nad 300x300 </t>
  </si>
  <si>
    <t>781-pc01</t>
  </si>
  <si>
    <t xml:space="preserve">Dodávka a montáž zrcadla do obkladu </t>
  </si>
  <si>
    <t>59760104.A</t>
  </si>
  <si>
    <t>Lišta rohová plastová na obklad</t>
  </si>
  <si>
    <t>ZK:(6,26*2+3,05*2+2,2*19)*1,1</t>
  </si>
  <si>
    <t>597623141-1</t>
  </si>
  <si>
    <t>Specifikace obkladu dlaždice 400 x 400 mm</t>
  </si>
  <si>
    <t>ZK:(2,2*(6,26*2+3,05*2)-0,9*2*2)*1,2</t>
  </si>
  <si>
    <t>998781102R00</t>
  </si>
  <si>
    <t xml:space="preserve">Přesun hmot pro obklady keramické, výšky do 12 m </t>
  </si>
  <si>
    <t>784</t>
  </si>
  <si>
    <t>Malby</t>
  </si>
  <si>
    <t>784 Malby</t>
  </si>
  <si>
    <t>784191101R00</t>
  </si>
  <si>
    <t xml:space="preserve">Penetrace podkladu univerzální Primalex 1 x </t>
  </si>
  <si>
    <t>ZK:(4,1-2,2)*2*(6,26+3,05)</t>
  </si>
  <si>
    <t>784950030RAA</t>
  </si>
  <si>
    <t>Oprava maleb z malířských směsí oškrábání, umytí, vyhlazení, 2x malba</t>
  </si>
  <si>
    <t>785</t>
  </si>
  <si>
    <t>Tapety</t>
  </si>
  <si>
    <t>785 Tapety</t>
  </si>
  <si>
    <t>785410010RAA</t>
  </si>
  <si>
    <t>Tapety lepené, na stěnách vč. 3D fototapeta</t>
  </si>
  <si>
    <t>M21</t>
  </si>
  <si>
    <t>Elektromontáže</t>
  </si>
  <si>
    <t>M21 Elektromontáže</t>
  </si>
  <si>
    <t>M21-pc01</t>
  </si>
  <si>
    <t xml:space="preserve">Elektro práce a materiál </t>
  </si>
  <si>
    <t>M24</t>
  </si>
  <si>
    <t>Montáže vzduchotechnických zařízení</t>
  </si>
  <si>
    <t>M24 Montáže vzduchotechnických zařízení</t>
  </si>
  <si>
    <t>M24-pc01</t>
  </si>
  <si>
    <t xml:space="preserve">Dodávka a montáž VZT </t>
  </si>
  <si>
    <t>D96</t>
  </si>
  <si>
    <t>Přesuny suti a vybouraných hmot</t>
  </si>
  <si>
    <t>D96 Přesuny suti a vybouraných hmot</t>
  </si>
  <si>
    <t>D96-PC1</t>
  </si>
  <si>
    <t xml:space="preserve">Skládkovné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</si>
  <si>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</si>
  <si>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</si>
  <si>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</si>
  <si>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</si>
  <si>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</si>
  <si>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</si>
  <si>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</si>
  <si>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</si>
  <si>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</si>
  <si>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</si>
  <si>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</si>
  <si>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</si>
  <si>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</si>
  <si>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</si>
  <si>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</si>
  <si>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</si>
  <si>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</si>
  <si>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</si>
  <si>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04.1-ZK_ST Rekonstrukce soc. prostor-stav-2E-přízemí</t>
  </si>
  <si>
    <t>04.2-ZK_ST</t>
  </si>
  <si>
    <t>Rekonstrukce soc. prostor-stav-2E-1NP</t>
  </si>
  <si>
    <t>ZK - předstěny:2,2*6,27*2</t>
  </si>
  <si>
    <t>ZK:(4,1-2,2)*(6,27+3,05)*2</t>
  </si>
  <si>
    <t>ZK:6,27*3,05</t>
  </si>
  <si>
    <t>ZK:2,1*(6,27*2+3,05*4)-0,9*2</t>
  </si>
  <si>
    <t>čelní stěna 6300mm, 5 dveře, 4 mezipříčka 1450mm, výška 2,2 m:1</t>
  </si>
  <si>
    <t>ZK:6,27*3,05*1,3</t>
  </si>
  <si>
    <t>ZK:2,2*(6,27*2+3,05*2)-1,1*2,3</t>
  </si>
  <si>
    <t>ZK:(6,27*2+3,05*2+2,2*18)</t>
  </si>
  <si>
    <t>ZK:2,2*(6,27*2+3,05*2)-1,1*2,2</t>
  </si>
  <si>
    <t>ZK:(6,26*2+3,05*2+2,2*18)*1,1</t>
  </si>
  <si>
    <t>ZK:(2,2*(6,27*2+3,05*2)-1,1*2)*1,2</t>
  </si>
  <si>
    <t>783</t>
  </si>
  <si>
    <t>Nátěry</t>
  </si>
  <si>
    <t>783 Nátěry</t>
  </si>
  <si>
    <t>783602823R00</t>
  </si>
  <si>
    <t xml:space="preserve">Odstranění nátěrů truhlářských, dveří opálením </t>
  </si>
  <si>
    <t>vstupní dveře:1,1*2,3*2</t>
  </si>
  <si>
    <t>zárueň:0,5*(2,3*2+1,1)</t>
  </si>
  <si>
    <t>783625300R00</t>
  </si>
  <si>
    <t xml:space="preserve">Nátěr synt. truhl. výrobků 2x + 2x email.+2x tmel </t>
  </si>
  <si>
    <t>ZK:(4,1-2,2)*2*(6,27+3,05)</t>
  </si>
  <si>
    <t>04.2-ZK_ST Rekonstrukce soc. prostor-stav-2E-1NP</t>
  </si>
  <si>
    <t>04.3-ZK_ST</t>
  </si>
  <si>
    <t>Rekonstrukce soc. prostor-stav-2E-2NP</t>
  </si>
  <si>
    <t>ZK - předstěny:2,2*6,27</t>
  </si>
  <si>
    <t>čelní stěna 3050 + 3750mm, 3 dveře, 3 mezipříčka 900mm, výška 2,2 m:1</t>
  </si>
  <si>
    <t>04.3-ZK_ST Rekonstrukce soc. prostor-stav-2E-2NP</t>
  </si>
  <si>
    <t>04.4-ZK_ZT</t>
  </si>
  <si>
    <t>Rekonstrukce soc. prostor-ZTI-2E-prizemi</t>
  </si>
  <si>
    <t>965200013RA0</t>
  </si>
  <si>
    <t xml:space="preserve">Bourání mazanin betonových s potěrem nebo teracem </t>
  </si>
  <si>
    <t>Vysekání rýh ve zdi cihelné 15 x 20 cm včetně likvidace</t>
  </si>
  <si>
    <t>721</t>
  </si>
  <si>
    <t>Vnitřní kanalizace</t>
  </si>
  <si>
    <t>721 Vnitřní kanalizace</t>
  </si>
  <si>
    <t>721140802R00</t>
  </si>
  <si>
    <t>Demontáž potrubí litinového DN 100 vč. likvidace</t>
  </si>
  <si>
    <t>721176103R00</t>
  </si>
  <si>
    <t xml:space="preserve">Potrubí HT plus DN 50 </t>
  </si>
  <si>
    <t>721176104R00</t>
  </si>
  <si>
    <t xml:space="preserve">Potrubí HT plus DN 75 </t>
  </si>
  <si>
    <t>721176105R00</t>
  </si>
  <si>
    <t xml:space="preserve">Potrubí HT plus DN 100 </t>
  </si>
  <si>
    <t>721211402U0A</t>
  </si>
  <si>
    <t xml:space="preserve">montáž vpustˇ podl </t>
  </si>
  <si>
    <t>892571111R00</t>
  </si>
  <si>
    <t xml:space="preserve">Zkouška těsnosti kanalizace DN do 200, vodou </t>
  </si>
  <si>
    <t>721-pc90</t>
  </si>
  <si>
    <t xml:space="preserve">Spolupráce s jinou profesí </t>
  </si>
  <si>
    <t>721-pc99</t>
  </si>
  <si>
    <t xml:space="preserve">HZS nezměřitelné práce </t>
  </si>
  <si>
    <t>23153411.A</t>
  </si>
  <si>
    <t>D + M Tmel protipožární</t>
  </si>
  <si>
    <t>23153411.B</t>
  </si>
  <si>
    <t>D + M Manžeta protipožární</t>
  </si>
  <si>
    <t>55162328.A</t>
  </si>
  <si>
    <t>HL132/30 uzávěrka zápachová DN 30 5/4"pro umyvadla</t>
  </si>
  <si>
    <t>55162357.A1</t>
  </si>
  <si>
    <t>HL200 trubka pro připojení WC  DN100/50+boční trub</t>
  </si>
  <si>
    <t>55162400.A1-2</t>
  </si>
  <si>
    <t>HL310PRN - 3000 vpusť podlahová  DN50 vodorovný odtok+mřížka</t>
  </si>
  <si>
    <t>55162439.A</t>
  </si>
  <si>
    <t>HL430/50 uzávěrka zápachová pro pisoáry DN 50</t>
  </si>
  <si>
    <t>55347607</t>
  </si>
  <si>
    <t>Dvířka revizní se zámkem pozink 300x300 mm</t>
  </si>
  <si>
    <t>998721101R00</t>
  </si>
  <si>
    <t xml:space="preserve">Přesun hmot pro vnitřní kanalizaci, výšky do 6 m </t>
  </si>
  <si>
    <t>722</t>
  </si>
  <si>
    <t>Vnitřní vodovod</t>
  </si>
  <si>
    <t>722 Vnitřní vodovod</t>
  </si>
  <si>
    <t>722130802R00</t>
  </si>
  <si>
    <t>Demontáž potrubí ocelových závitových DN 40 vč. likvidace</t>
  </si>
  <si>
    <t>722191112R00</t>
  </si>
  <si>
    <t xml:space="preserve">Hadice flexibilní k baterii,DN 15 x M10,délka 0,5m </t>
  </si>
  <si>
    <t>722239105R00</t>
  </si>
  <si>
    <t xml:space="preserve">Montáž vodovodních armatur </t>
  </si>
  <si>
    <t>725810402R00</t>
  </si>
  <si>
    <t>Ventil rohový bez přípoj. trubičky Rohový ventil, 3/8"-1/2",</t>
  </si>
  <si>
    <t>722200003RAB</t>
  </si>
  <si>
    <t>Vodovod, potrubí PPRCT DN 20x3,4, ochrana ochrana potrubí skruží Mirelon</t>
  </si>
  <si>
    <t>722200014RAB</t>
  </si>
  <si>
    <t>Vodovod, potrubí PPRCT DN 25x4,2, ochrana ochrana potrubí skruží Mirelon</t>
  </si>
  <si>
    <t>722200015RAB</t>
  </si>
  <si>
    <t>Vodovod, potrubí PPRCT DN 32x5,4, ochrana ochrana potrubí skruží Mirelon</t>
  </si>
  <si>
    <t>722-pc1</t>
  </si>
  <si>
    <t xml:space="preserve">Vyregulování systému </t>
  </si>
  <si>
    <t>722-pc2</t>
  </si>
  <si>
    <t>722-pc3</t>
  </si>
  <si>
    <t>551100072</t>
  </si>
  <si>
    <t>Kohout kulový voda 1/2" páčka - KK15</t>
  </si>
  <si>
    <t>551100073</t>
  </si>
  <si>
    <t>Kohout kulový voda 3/4" páčka - KK20</t>
  </si>
  <si>
    <t>551100074</t>
  </si>
  <si>
    <t>Kohout kulový voda 1" páčka - KK25</t>
  </si>
  <si>
    <t>551100075</t>
  </si>
  <si>
    <t>Kohout kulový voda 5/4" páčka - KK32</t>
  </si>
  <si>
    <t>55111286</t>
  </si>
  <si>
    <t>Kohout kulový s odvodněním 1/2" - KKV15</t>
  </si>
  <si>
    <t>55347600</t>
  </si>
  <si>
    <t>Dvířka revizní se zámkem pozink 200x200 mm</t>
  </si>
  <si>
    <t>7223153411.A</t>
  </si>
  <si>
    <t>998722101R00</t>
  </si>
  <si>
    <t xml:space="preserve">Přesun hmot pro vnitřní vodovod, výšky do 6 m </t>
  </si>
  <si>
    <t>725119306R00</t>
  </si>
  <si>
    <t xml:space="preserve">Montáž klozetu závěsného </t>
  </si>
  <si>
    <t>725139102R00</t>
  </si>
  <si>
    <t xml:space="preserve">Montáž pisoáru </t>
  </si>
  <si>
    <t>725139102R01</t>
  </si>
  <si>
    <t xml:space="preserve">Montáž pisoárové dělící stěny </t>
  </si>
  <si>
    <t>725219401R00</t>
  </si>
  <si>
    <t xml:space="preserve">Montáž umyvadel </t>
  </si>
  <si>
    <t>725539102R00</t>
  </si>
  <si>
    <t xml:space="preserve">Montáž elektr.ohřívačů, ostatní typy  80 l </t>
  </si>
  <si>
    <t>725829301R00</t>
  </si>
  <si>
    <t>Montáž baterie umyv.a dřezové stojánkové nástěnné</t>
  </si>
  <si>
    <t>725869213R00</t>
  </si>
  <si>
    <t xml:space="preserve">Montáž sifonů </t>
  </si>
  <si>
    <t>725000011R00</t>
  </si>
  <si>
    <t xml:space="preserve">Sestava pro napojení pisoárů - DN 25 </t>
  </si>
  <si>
    <t>54132235</t>
  </si>
  <si>
    <t>Ohřívač vody elektrický AEG EWH UNI 80 l</t>
  </si>
  <si>
    <t>55145000-1</t>
  </si>
  <si>
    <t>Baterie umyvadlová páková  chrom</t>
  </si>
  <si>
    <t>55147017-A2</t>
  </si>
  <si>
    <t>D + M Splachovací tlačítko  Dual</t>
  </si>
  <si>
    <t>55147017A</t>
  </si>
  <si>
    <t>D + M Závěsný systém pro WC</t>
  </si>
  <si>
    <t>55147017C</t>
  </si>
  <si>
    <t>D + M Závěsný systém pro umyvadlo</t>
  </si>
  <si>
    <t>55147017D</t>
  </si>
  <si>
    <t>D + M Závěsný systém pro pisoár</t>
  </si>
  <si>
    <t>55162349</t>
  </si>
  <si>
    <t>Sifon DN32x5/4" - chrom</t>
  </si>
  <si>
    <t>551674064</t>
  </si>
  <si>
    <t>Sedátko klozetové s poklopem bílé a antibakteriální úpravou</t>
  </si>
  <si>
    <t>64213620</t>
  </si>
  <si>
    <t>Umyvadlo JIKA otvor pro baterii bílé</t>
  </si>
  <si>
    <t>64213620-UI</t>
  </si>
  <si>
    <t>Umyvadlo imobilní - baterie, sifon, podomítkový, modul</t>
  </si>
  <si>
    <t>64240058</t>
  </si>
  <si>
    <t>Mísa klozetová závěsná bílá hlub.splach. Jika Cubito</t>
  </si>
  <si>
    <t>64240058-WCI</t>
  </si>
  <si>
    <t>WC imobilní, tlačítko, sedátko, podomítkový modul oddál. splachování, sklopné a násť. madlo</t>
  </si>
  <si>
    <t>64250630</t>
  </si>
  <si>
    <t>Pisoár Jika - radarové splachování</t>
  </si>
  <si>
    <t>64250630-1</t>
  </si>
  <si>
    <t>Urinálová stěna Jika</t>
  </si>
  <si>
    <t>55396228.X02</t>
  </si>
  <si>
    <t xml:space="preserve">D + M Vysoušeč rukou </t>
  </si>
  <si>
    <t>55396228.X03</t>
  </si>
  <si>
    <t xml:space="preserve">D + M Zásobník na toaletní papír nerez - 2 roličky </t>
  </si>
  <si>
    <t>55396228.X06</t>
  </si>
  <si>
    <t xml:space="preserve">D + M dávkovač tekutého mýdla 0,8 l, </t>
  </si>
  <si>
    <t>55396228.X07</t>
  </si>
  <si>
    <t xml:space="preserve">D + M Zásobník na papírové ručníky nerez </t>
  </si>
  <si>
    <t>55396228.X08</t>
  </si>
  <si>
    <t xml:space="preserve">D + M Koš odpadkový a na papírové ručníky nerez </t>
  </si>
  <si>
    <t>998725103R00</t>
  </si>
  <si>
    <t xml:space="preserve">Přesun hmot pro zařizovací předměty, výšky do 24 m </t>
  </si>
  <si>
    <t>04.4-ZK_ZT Rekonstrukce soc. prostor-ZTI-2E-prizemi</t>
  </si>
  <si>
    <t>04.5-ZK_ZT</t>
  </si>
  <si>
    <t>Rekonstrukce soc. prostor-ZTI-2E-1NP</t>
  </si>
  <si>
    <t>725239103R00</t>
  </si>
  <si>
    <t xml:space="preserve">Montáž bidetu závěsného </t>
  </si>
  <si>
    <t>725339101R00</t>
  </si>
  <si>
    <t xml:space="preserve">Montáž výlevky diturvitové, </t>
  </si>
  <si>
    <t>55144120</t>
  </si>
  <si>
    <t>Baterie bidetová</t>
  </si>
  <si>
    <t>55145011-1</t>
  </si>
  <si>
    <t>Baterie výlevka směšov nástěnná JIKA , chrom</t>
  </si>
  <si>
    <t>55147017B</t>
  </si>
  <si>
    <t>D + M Závěsný systém pro výlevku</t>
  </si>
  <si>
    <t>55147017E</t>
  </si>
  <si>
    <t>D + M Závěsný systém pro bidet</t>
  </si>
  <si>
    <t>55162349-1</t>
  </si>
  <si>
    <t>Sifon bidetový DN32x5/4" - chrom</t>
  </si>
  <si>
    <t>64240430</t>
  </si>
  <si>
    <t>Bidet závěsný CUBITO bílý 1 otvor pro baterii</t>
  </si>
  <si>
    <t>64271102</t>
  </si>
  <si>
    <t>Výlevka závěsná JIKA se sklop. plast. mřížkou,bílá</t>
  </si>
  <si>
    <t>04.5-ZK_ZT Rekonstrukce soc. prostor-ZTI-2E-1NP</t>
  </si>
  <si>
    <t>04.6-ZK_ZT</t>
  </si>
  <si>
    <t>Rekonstrukce soc. prostor-ZTI-2E-2NP</t>
  </si>
  <si>
    <t>04.6-ZK_ZT Rekonstrukce soc. prostor-ZTI-2E-2NP</t>
  </si>
  <si>
    <t>04.7-ZK-ZT</t>
  </si>
  <si>
    <t>ZTI - ZK - 2E- rozvody-final</t>
  </si>
  <si>
    <t>Ostatní a vedlejší náklady</t>
  </si>
  <si>
    <t>0 Ostatní a vedlejší náklady</t>
  </si>
  <si>
    <t xml:space="preserve">Vybourání prostupů </t>
  </si>
  <si>
    <t>Prorážení otvorů</t>
  </si>
  <si>
    <t>97 Prorážení otvorů</t>
  </si>
  <si>
    <t>974031167R00</t>
  </si>
  <si>
    <t xml:space="preserve">Vysekání rýh ve zdi cihelné 30 x 30 cm </t>
  </si>
  <si>
    <t>721176115R00</t>
  </si>
  <si>
    <t xml:space="preserve">Potrubí HT plus odpadní svislé DN 100 </t>
  </si>
  <si>
    <t>721176116R00</t>
  </si>
  <si>
    <t xml:space="preserve">Potrubí HT plus odpadní svislé DN 125 </t>
  </si>
  <si>
    <t>28651843AR3</t>
  </si>
  <si>
    <t>Kus čisticí KGRE DN 100</t>
  </si>
  <si>
    <t>28651843AR4</t>
  </si>
  <si>
    <t>Kus čisticí KGRE DN 125</t>
  </si>
  <si>
    <t>55162537.A</t>
  </si>
  <si>
    <t>HL810 hlavice větrací střešní DN 110 - souprava + HL 810.1</t>
  </si>
  <si>
    <t>55162545.A</t>
  </si>
  <si>
    <t>HL900Nventil (hlavice) přivzdušňovací DN 50/75/100</t>
  </si>
  <si>
    <t>722200004RA0</t>
  </si>
  <si>
    <t>Vodovod, potrubí třívrstvé S 3,2 DN 40x5,5 ochrana potrubí skruží Mirelon</t>
  </si>
  <si>
    <t>551100076</t>
  </si>
  <si>
    <t>Kohout kulový voda 6/4" páčka - KK40</t>
  </si>
  <si>
    <t>551100161</t>
  </si>
  <si>
    <t>Kohout kulový vypouštěcí 1/2" - VKK15</t>
  </si>
  <si>
    <t>04.7-ZK-ZT ZTI - ZK - 2E- rozvody-final</t>
  </si>
  <si>
    <t>SPŠS - Rekonstrukce soc. prostor - etapa 2.</t>
  </si>
  <si>
    <t>Rozpočet byl proveden na základě investičního záměru. Rozpočet neslouží jako prováděcí, pro upřesnění je nutno vypracovat prováděcí projektovou dokumentaci.</t>
  </si>
  <si>
    <t>Zpracování dokumentace - stavební, ZTI, VZT, elekt - skutečné provedení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</si>
</sst>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1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48"/>
  <sheetViews>
    <sheetView showGridLines="0" tabSelected="1" topLeftCell="B1" zoomScaleNormal="100" zoomScaleSheetLayoutView="75" workbookViewId="0">
      <selection activeCell="F45" sqref="F45"/>
    </sheetView>
  </sheetViews>
  <sheetFormatPr defaultColWidth="9.109375" defaultRowHeight="13.2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15.88671875" style="1" customWidth="1"/>
    <col min="6" max="6" width="13.109375" style="1" customWidth="1"/>
    <col min="7" max="7" width="12.44140625" style="2" customWidth="1"/>
    <col min="8" max="8" width="13.5546875" style="1" customWidth="1"/>
    <col min="9" max="9" width="11.44140625" style="2" customWidth="1"/>
    <col min="10" max="10" width="7" style="2" customWidth="1"/>
    <col min="11" max="15" width="10.6640625" style="1" customWidth="1"/>
    <col min="16" max="16384" width="9.109375" style="1"/>
  </cols>
  <sheetData>
    <row r="1" spans="2:15" ht="12" customHeight="1"/>
    <row r="2" spans="2:15" ht="17.25" customHeight="1">
      <c r="B2" s="3"/>
      <c r="C2" s="4" t="s">
        <v>0</v>
      </c>
      <c r="E2" s="5"/>
      <c r="F2" s="4"/>
      <c r="G2" s="6"/>
      <c r="H2" s="7" t="s">
        <v>1</v>
      </c>
      <c r="I2" s="8">
        <f ca="1">TODAY()</f>
        <v>43542</v>
      </c>
      <c r="K2" s="3"/>
    </row>
    <row r="3" spans="2:15" ht="6" customHeight="1">
      <c r="C3" s="9"/>
      <c r="D3" s="10" t="s">
        <v>2</v>
      </c>
    </row>
    <row r="4" spans="2:15" ht="4.5" customHeight="1"/>
    <row r="5" spans="2:15" ht="13.5" customHeight="1">
      <c r="C5" s="11" t="s">
        <v>3</v>
      </c>
      <c r="D5" s="12" t="s">
        <v>102</v>
      </c>
      <c r="E5" s="13" t="s">
        <v>585</v>
      </c>
      <c r="F5" s="14"/>
      <c r="G5" s="15"/>
      <c r="H5" s="14"/>
      <c r="I5" s="15"/>
      <c r="O5" s="8"/>
    </row>
    <row r="7" spans="2:15">
      <c r="C7" s="16" t="s">
        <v>4</v>
      </c>
      <c r="D7" s="17"/>
      <c r="H7" s="18" t="s">
        <v>5</v>
      </c>
      <c r="J7" s="17"/>
      <c r="K7" s="17"/>
    </row>
    <row r="8" spans="2:15">
      <c r="D8" s="17"/>
      <c r="H8" s="18" t="s">
        <v>6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7</v>
      </c>
      <c r="D11" s="17"/>
      <c r="H11" s="18" t="s">
        <v>5</v>
      </c>
      <c r="J11" s="17"/>
      <c r="K11" s="17"/>
    </row>
    <row r="12" spans="2:15">
      <c r="D12" s="17"/>
      <c r="H12" s="18" t="s">
        <v>6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8</v>
      </c>
      <c r="H14" s="19" t="s">
        <v>9</v>
      </c>
      <c r="J14" s="18"/>
    </row>
    <row r="15" spans="2:15" ht="12.75" customHeight="1">
      <c r="J15" s="18"/>
    </row>
    <row r="16" spans="2:15" ht="28.5" customHeight="1">
      <c r="C16" s="19" t="s">
        <v>10</v>
      </c>
      <c r="H16" s="19" t="s">
        <v>10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80">
        <f>ROUND(G31,0)</f>
        <v>0</v>
      </c>
      <c r="J19" s="281"/>
      <c r="K19" s="34"/>
    </row>
    <row r="20" spans="2:1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82">
        <f>ROUND(I19*D20/100,0)</f>
        <v>0</v>
      </c>
      <c r="J20" s="283"/>
      <c r="K20" s="34"/>
    </row>
    <row r="21" spans="2:1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82">
        <f>ROUND(H31,0)</f>
        <v>0</v>
      </c>
      <c r="J21" s="283"/>
      <c r="K21" s="34"/>
    </row>
    <row r="22" spans="2:12" ht="13.8" thickBot="1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84">
        <f>ROUND(I21*D21/100,0)</f>
        <v>0</v>
      </c>
      <c r="J22" s="285"/>
      <c r="K22" s="34"/>
    </row>
    <row r="23" spans="2:12" ht="16.2" thickBot="1">
      <c r="B23" s="39" t="s">
        <v>15</v>
      </c>
      <c r="C23" s="40"/>
      <c r="D23" s="40"/>
      <c r="E23" s="41"/>
      <c r="F23" s="42"/>
      <c r="G23" s="43"/>
      <c r="H23" s="43"/>
      <c r="I23" s="286">
        <f>SUM(I19:I22)</f>
        <v>0</v>
      </c>
      <c r="J23" s="287"/>
      <c r="K23" s="44"/>
    </row>
    <row r="26" spans="2:12" ht="1.5" customHeight="1"/>
    <row r="27" spans="2:12" ht="15.75" customHeight="1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>
      <c r="B30" s="52" t="s">
        <v>102</v>
      </c>
      <c r="C30" s="53" t="s">
        <v>103</v>
      </c>
      <c r="D30" s="54"/>
      <c r="E30" s="55"/>
      <c r="F30" s="56">
        <f>G30+H30+I30</f>
        <v>0</v>
      </c>
      <c r="G30" s="57">
        <v>0</v>
      </c>
      <c r="H30" s="58">
        <f>H45</f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>
      <c r="B31" s="65" t="s">
        <v>20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7.399999999999999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1"/>
    </row>
    <row r="36" spans="2:11">
      <c r="K36" s="71"/>
    </row>
    <row r="37" spans="2:11" ht="26.4">
      <c r="B37" s="72" t="s">
        <v>22</v>
      </c>
      <c r="C37" s="73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>
      <c r="B38" s="74" t="s">
        <v>102</v>
      </c>
      <c r="C38" s="75" t="s">
        <v>370</v>
      </c>
      <c r="D38" s="54"/>
      <c r="E38" s="55"/>
      <c r="F38" s="56">
        <f>G38+H38+I38</f>
        <v>0</v>
      </c>
      <c r="G38" s="57">
        <v>0</v>
      </c>
      <c r="H38" s="58">
        <f>'024 04.1-ZK_ST KL'!F30</f>
        <v>0</v>
      </c>
      <c r="I38" s="63">
        <f t="shared" ref="I38:I44" si="3">(G38*SazbaDPH1)/100+(H38*SazbaDPH2)/100</f>
        <v>0</v>
      </c>
      <c r="J38" s="59" t="str">
        <f t="shared" ref="J38:J44" si="4">IF(CelkemObjekty=0,"",F38/CelkemObjekty*100)</f>
        <v/>
      </c>
    </row>
    <row r="39" spans="2:11">
      <c r="B39" s="76" t="s">
        <v>102</v>
      </c>
      <c r="C39" s="77" t="s">
        <v>394</v>
      </c>
      <c r="D39" s="60"/>
      <c r="E39" s="61"/>
      <c r="F39" s="62">
        <f t="shared" ref="F39:F44" si="5">G39+H39+I39</f>
        <v>0</v>
      </c>
      <c r="G39" s="63">
        <v>0</v>
      </c>
      <c r="H39" s="64">
        <f>'024 04.2-ZK_ST KL'!F30</f>
        <v>0</v>
      </c>
      <c r="I39" s="63">
        <f t="shared" si="3"/>
        <v>0</v>
      </c>
      <c r="J39" s="59" t="str">
        <f t="shared" si="4"/>
        <v/>
      </c>
    </row>
    <row r="40" spans="2:11">
      <c r="B40" s="76" t="s">
        <v>102</v>
      </c>
      <c r="C40" s="77" t="s">
        <v>399</v>
      </c>
      <c r="D40" s="60"/>
      <c r="E40" s="61"/>
      <c r="F40" s="62">
        <f t="shared" si="5"/>
        <v>0</v>
      </c>
      <c r="G40" s="63">
        <v>0</v>
      </c>
      <c r="H40" s="64">
        <f>'024 04.3-ZK_ST KL'!F30</f>
        <v>0</v>
      </c>
      <c r="I40" s="63">
        <f t="shared" si="3"/>
        <v>0</v>
      </c>
      <c r="J40" s="59" t="str">
        <f t="shared" si="4"/>
        <v/>
      </c>
    </row>
    <row r="41" spans="2:11">
      <c r="B41" s="76" t="s">
        <v>102</v>
      </c>
      <c r="C41" s="77" t="s">
        <v>532</v>
      </c>
      <c r="D41" s="60"/>
      <c r="E41" s="61"/>
      <c r="F41" s="62">
        <f t="shared" si="5"/>
        <v>0</v>
      </c>
      <c r="G41" s="63">
        <v>0</v>
      </c>
      <c r="H41" s="64">
        <f>'024 04.4-ZK_ZT KL'!F30</f>
        <v>0</v>
      </c>
      <c r="I41" s="63">
        <f t="shared" si="3"/>
        <v>0</v>
      </c>
      <c r="J41" s="59" t="str">
        <f t="shared" si="4"/>
        <v/>
      </c>
    </row>
    <row r="42" spans="2:11">
      <c r="B42" s="76" t="s">
        <v>102</v>
      </c>
      <c r="C42" s="77" t="s">
        <v>553</v>
      </c>
      <c r="D42" s="60"/>
      <c r="E42" s="61"/>
      <c r="F42" s="62">
        <f t="shared" si="5"/>
        <v>0</v>
      </c>
      <c r="G42" s="63">
        <v>0</v>
      </c>
      <c r="H42" s="64">
        <f>'024 04.5-ZK_ZT KL'!F30</f>
        <v>0</v>
      </c>
      <c r="I42" s="63">
        <f t="shared" si="3"/>
        <v>0</v>
      </c>
      <c r="J42" s="59" t="str">
        <f t="shared" si="4"/>
        <v/>
      </c>
    </row>
    <row r="43" spans="2:11">
      <c r="B43" s="76" t="s">
        <v>102</v>
      </c>
      <c r="C43" s="77" t="s">
        <v>556</v>
      </c>
      <c r="D43" s="60"/>
      <c r="E43" s="61"/>
      <c r="F43" s="62">
        <f t="shared" si="5"/>
        <v>0</v>
      </c>
      <c r="G43" s="63">
        <v>0</v>
      </c>
      <c r="H43" s="64">
        <f>'024 04.6-ZK_ZT KL'!F30</f>
        <v>0</v>
      </c>
      <c r="I43" s="63">
        <f t="shared" si="3"/>
        <v>0</v>
      </c>
      <c r="J43" s="59" t="str">
        <f t="shared" si="4"/>
        <v/>
      </c>
    </row>
    <row r="44" spans="2:11">
      <c r="B44" s="76" t="s">
        <v>102</v>
      </c>
      <c r="C44" s="77" t="s">
        <v>584</v>
      </c>
      <c r="D44" s="60"/>
      <c r="E44" s="61"/>
      <c r="F44" s="62">
        <f t="shared" si="5"/>
        <v>0</v>
      </c>
      <c r="G44" s="63">
        <v>0</v>
      </c>
      <c r="H44" s="64">
        <f>'024 04.7-ZK-ZT KL'!F30</f>
        <v>0</v>
      </c>
      <c r="I44" s="63">
        <f t="shared" si="3"/>
        <v>0</v>
      </c>
      <c r="J44" s="59" t="str">
        <f t="shared" si="4"/>
        <v/>
      </c>
    </row>
    <row r="45" spans="2:11">
      <c r="B45" s="65" t="s">
        <v>20</v>
      </c>
      <c r="C45" s="66"/>
      <c r="D45" s="67"/>
      <c r="E45" s="68"/>
      <c r="F45" s="69">
        <f>SUM(F38:F44)</f>
        <v>0</v>
      </c>
      <c r="G45" s="78">
        <f>SUM(G38:G44)</f>
        <v>0</v>
      </c>
      <c r="H45" s="69">
        <f>SUM(H38:H44)</f>
        <v>0</v>
      </c>
      <c r="I45" s="78">
        <f>SUM(I38:I44)</f>
        <v>0</v>
      </c>
      <c r="J45" s="70" t="str">
        <f t="shared" ref="J45" si="6">IF(CelkemObjekty=0,"",F45/CelkemObjekty*100)</f>
        <v/>
      </c>
    </row>
    <row r="46" spans="2:11" ht="9" customHeight="1"/>
    <row r="47" spans="2:11" ht="6" customHeight="1"/>
    <row r="48" spans="2:11" ht="3" customHeight="1"/>
  </sheetData>
  <sortState ref="B831:K854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1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226"/>
  <sheetViews>
    <sheetView showGridLines="0" showZeros="0" zoomScaleNormal="100" zoomScaleSheetLayoutView="100" workbookViewId="0">
      <selection activeCell="F7" sqref="F7:G153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04.3-ZK_ST Rek'!H1</f>
        <v>04.3-ZK_ST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04.3-ZK_ST Rek'!G2</f>
        <v>Rekonstrukce soc. prostor-stav-2E-2NP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107</v>
      </c>
      <c r="C7" s="234" t="s">
        <v>108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 ht="20.399999999999999">
      <c r="A8" s="243">
        <v>1</v>
      </c>
      <c r="B8" s="244" t="s">
        <v>110</v>
      </c>
      <c r="C8" s="245" t="s">
        <v>587</v>
      </c>
      <c r="D8" s="246" t="s">
        <v>112</v>
      </c>
      <c r="E8" s="247">
        <v>1</v>
      </c>
      <c r="F8" s="247"/>
      <c r="G8" s="248"/>
      <c r="H8" s="249">
        <v>0</v>
      </c>
      <c r="I8" s="250">
        <f>E8*H8</f>
        <v>0</v>
      </c>
      <c r="J8" s="249"/>
      <c r="K8" s="250">
        <f>E8*J8</f>
        <v>0</v>
      </c>
      <c r="O8" s="242">
        <v>2</v>
      </c>
      <c r="AA8" s="217">
        <v>12</v>
      </c>
      <c r="AB8" s="217">
        <v>0</v>
      </c>
      <c r="AC8" s="217">
        <v>99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12</v>
      </c>
      <c r="CB8" s="242">
        <v>0</v>
      </c>
    </row>
    <row r="9" spans="1:80">
      <c r="A9" s="260"/>
      <c r="B9" s="261" t="s">
        <v>98</v>
      </c>
      <c r="C9" s="262" t="s">
        <v>109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0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113</v>
      </c>
      <c r="C10" s="234" t="s">
        <v>114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116</v>
      </c>
      <c r="C11" s="245" t="s">
        <v>117</v>
      </c>
      <c r="D11" s="246" t="s">
        <v>118</v>
      </c>
      <c r="E11" s="247">
        <v>1.248</v>
      </c>
      <c r="F11" s="247"/>
      <c r="G11" s="248"/>
      <c r="H11" s="249">
        <v>1.95224</v>
      </c>
      <c r="I11" s="250">
        <f>E11*H11</f>
        <v>2.43639552</v>
      </c>
      <c r="J11" s="249">
        <v>0</v>
      </c>
      <c r="K11" s="250">
        <f>E11*J11</f>
        <v>0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51"/>
      <c r="B12" s="254"/>
      <c r="C12" s="308" t="s">
        <v>119</v>
      </c>
      <c r="D12" s="309"/>
      <c r="E12" s="255">
        <v>1.248</v>
      </c>
      <c r="F12" s="256"/>
      <c r="G12" s="257"/>
      <c r="H12" s="258"/>
      <c r="I12" s="252"/>
      <c r="J12" s="259"/>
      <c r="K12" s="252"/>
      <c r="M12" s="253" t="s">
        <v>119</v>
      </c>
      <c r="O12" s="242"/>
    </row>
    <row r="13" spans="1:80" ht="20.399999999999999">
      <c r="A13" s="243">
        <v>3</v>
      </c>
      <c r="B13" s="244" t="s">
        <v>124</v>
      </c>
      <c r="C13" s="245" t="s">
        <v>125</v>
      </c>
      <c r="D13" s="246" t="s">
        <v>126</v>
      </c>
      <c r="E13" s="247">
        <v>13.794</v>
      </c>
      <c r="F13" s="247"/>
      <c r="G13" s="248"/>
      <c r="H13" s="249">
        <v>2.5090000000000001E-2</v>
      </c>
      <c r="I13" s="250">
        <f>E13*H13</f>
        <v>0.34609146000000002</v>
      </c>
      <c r="J13" s="249">
        <v>0</v>
      </c>
      <c r="K13" s="250">
        <f>E13*J13</f>
        <v>0</v>
      </c>
      <c r="O13" s="242">
        <v>2</v>
      </c>
      <c r="AA13" s="217">
        <v>1</v>
      </c>
      <c r="AB13" s="217">
        <v>0</v>
      </c>
      <c r="AC13" s="217">
        <v>0</v>
      </c>
      <c r="AZ13" s="217">
        <v>1</v>
      </c>
      <c r="BA13" s="217">
        <f>IF(AZ13=1,G13,0)</f>
        <v>0</v>
      </c>
      <c r="BB13" s="217">
        <f>IF(AZ13=2,G13,0)</f>
        <v>0</v>
      </c>
      <c r="BC13" s="217">
        <f>IF(AZ13=3,G13,0)</f>
        <v>0</v>
      </c>
      <c r="BD13" s="217">
        <f>IF(AZ13=4,G13,0)</f>
        <v>0</v>
      </c>
      <c r="BE13" s="217">
        <f>IF(AZ13=5,G13,0)</f>
        <v>0</v>
      </c>
      <c r="CA13" s="242">
        <v>1</v>
      </c>
      <c r="CB13" s="242">
        <v>0</v>
      </c>
    </row>
    <row r="14" spans="1:80">
      <c r="A14" s="251"/>
      <c r="B14" s="254"/>
      <c r="C14" s="308" t="s">
        <v>397</v>
      </c>
      <c r="D14" s="309"/>
      <c r="E14" s="255">
        <v>13.794</v>
      </c>
      <c r="F14" s="256"/>
      <c r="G14" s="257"/>
      <c r="H14" s="258"/>
      <c r="I14" s="252"/>
      <c r="J14" s="259"/>
      <c r="K14" s="252"/>
      <c r="M14" s="253" t="s">
        <v>397</v>
      </c>
      <c r="O14" s="242"/>
    </row>
    <row r="15" spans="1:80">
      <c r="A15" s="260"/>
      <c r="B15" s="261" t="s">
        <v>98</v>
      </c>
      <c r="C15" s="262" t="s">
        <v>115</v>
      </c>
      <c r="D15" s="263"/>
      <c r="E15" s="264"/>
      <c r="F15" s="265"/>
      <c r="G15" s="266"/>
      <c r="H15" s="267"/>
      <c r="I15" s="268">
        <f>SUM(I10:I14)</f>
        <v>2.7824869799999998</v>
      </c>
      <c r="J15" s="267"/>
      <c r="K15" s="268">
        <f>SUM(K10:K14)</f>
        <v>0</v>
      </c>
      <c r="O15" s="242">
        <v>4</v>
      </c>
      <c r="BA15" s="269">
        <f>SUM(BA10:BA14)</f>
        <v>0</v>
      </c>
      <c r="BB15" s="269">
        <f>SUM(BB10:BB14)</f>
        <v>0</v>
      </c>
      <c r="BC15" s="269">
        <f>SUM(BC10:BC14)</f>
        <v>0</v>
      </c>
      <c r="BD15" s="269">
        <f>SUM(BD10:BD14)</f>
        <v>0</v>
      </c>
      <c r="BE15" s="269">
        <f>SUM(BE10:BE14)</f>
        <v>0</v>
      </c>
    </row>
    <row r="16" spans="1:80">
      <c r="A16" s="232" t="s">
        <v>96</v>
      </c>
      <c r="B16" s="233" t="s">
        <v>128</v>
      </c>
      <c r="C16" s="234" t="s">
        <v>129</v>
      </c>
      <c r="D16" s="235"/>
      <c r="E16" s="236"/>
      <c r="F16" s="236"/>
      <c r="G16" s="237"/>
      <c r="H16" s="238"/>
      <c r="I16" s="239"/>
      <c r="J16" s="240"/>
      <c r="K16" s="241"/>
      <c r="O16" s="242">
        <v>1</v>
      </c>
    </row>
    <row r="17" spans="1:80">
      <c r="A17" s="243">
        <v>4</v>
      </c>
      <c r="B17" s="244" t="s">
        <v>131</v>
      </c>
      <c r="C17" s="245" t="s">
        <v>132</v>
      </c>
      <c r="D17" s="246" t="s">
        <v>126</v>
      </c>
      <c r="E17" s="247">
        <v>37.975999999999999</v>
      </c>
      <c r="F17" s="247"/>
      <c r="G17" s="248"/>
      <c r="H17" s="249">
        <v>4.4540000000000003E-2</v>
      </c>
      <c r="I17" s="250">
        <f>E17*H17</f>
        <v>1.69145104</v>
      </c>
      <c r="J17" s="249">
        <v>0</v>
      </c>
      <c r="K17" s="250">
        <f>E17*J17</f>
        <v>0</v>
      </c>
      <c r="O17" s="242">
        <v>2</v>
      </c>
      <c r="AA17" s="217">
        <v>2</v>
      </c>
      <c r="AB17" s="217">
        <v>1</v>
      </c>
      <c r="AC17" s="217">
        <v>1</v>
      </c>
      <c r="AZ17" s="217">
        <v>1</v>
      </c>
      <c r="BA17" s="217">
        <f>IF(AZ17=1,G17,0)</f>
        <v>0</v>
      </c>
      <c r="BB17" s="217">
        <f>IF(AZ17=2,G17,0)</f>
        <v>0</v>
      </c>
      <c r="BC17" s="217">
        <f>IF(AZ17=3,G17,0)</f>
        <v>0</v>
      </c>
      <c r="BD17" s="217">
        <f>IF(AZ17=4,G17,0)</f>
        <v>0</v>
      </c>
      <c r="BE17" s="217">
        <f>IF(AZ17=5,G17,0)</f>
        <v>0</v>
      </c>
      <c r="CA17" s="242">
        <v>2</v>
      </c>
      <c r="CB17" s="242">
        <v>1</v>
      </c>
    </row>
    <row r="18" spans="1:80">
      <c r="A18" s="251"/>
      <c r="B18" s="254"/>
      <c r="C18" s="308" t="s">
        <v>133</v>
      </c>
      <c r="D18" s="309"/>
      <c r="E18" s="255">
        <v>2.56</v>
      </c>
      <c r="F18" s="256"/>
      <c r="G18" s="257"/>
      <c r="H18" s="258"/>
      <c r="I18" s="252"/>
      <c r="J18" s="259"/>
      <c r="K18" s="252"/>
      <c r="M18" s="253" t="s">
        <v>133</v>
      </c>
      <c r="O18" s="242"/>
    </row>
    <row r="19" spans="1:80">
      <c r="A19" s="251"/>
      <c r="B19" s="254"/>
      <c r="C19" s="308" t="s">
        <v>374</v>
      </c>
      <c r="D19" s="309"/>
      <c r="E19" s="255">
        <v>35.415999999999997</v>
      </c>
      <c r="F19" s="256"/>
      <c r="G19" s="257"/>
      <c r="H19" s="258"/>
      <c r="I19" s="252"/>
      <c r="J19" s="259"/>
      <c r="K19" s="252"/>
      <c r="M19" s="253" t="s">
        <v>374</v>
      </c>
      <c r="O19" s="242"/>
    </row>
    <row r="20" spans="1:80">
      <c r="A20" s="260"/>
      <c r="B20" s="261" t="s">
        <v>98</v>
      </c>
      <c r="C20" s="262" t="s">
        <v>130</v>
      </c>
      <c r="D20" s="263"/>
      <c r="E20" s="264"/>
      <c r="F20" s="265"/>
      <c r="G20" s="266"/>
      <c r="H20" s="267"/>
      <c r="I20" s="268">
        <f>SUM(I16:I19)</f>
        <v>1.69145104</v>
      </c>
      <c r="J20" s="267"/>
      <c r="K20" s="268">
        <f>SUM(K16:K19)</f>
        <v>0</v>
      </c>
      <c r="O20" s="242">
        <v>4</v>
      </c>
      <c r="BA20" s="269">
        <f>SUM(BA16:BA19)</f>
        <v>0</v>
      </c>
      <c r="BB20" s="269">
        <f>SUM(BB16:BB19)</f>
        <v>0</v>
      </c>
      <c r="BC20" s="269">
        <f>SUM(BC16:BC19)</f>
        <v>0</v>
      </c>
      <c r="BD20" s="269">
        <f>SUM(BD16:BD19)</f>
        <v>0</v>
      </c>
      <c r="BE20" s="269">
        <f>SUM(BE16:BE19)</f>
        <v>0</v>
      </c>
    </row>
    <row r="21" spans="1:80">
      <c r="A21" s="232" t="s">
        <v>96</v>
      </c>
      <c r="B21" s="233" t="s">
        <v>142</v>
      </c>
      <c r="C21" s="234" t="s">
        <v>143</v>
      </c>
      <c r="D21" s="235"/>
      <c r="E21" s="236"/>
      <c r="F21" s="236"/>
      <c r="G21" s="237"/>
      <c r="H21" s="238"/>
      <c r="I21" s="239"/>
      <c r="J21" s="240"/>
      <c r="K21" s="241"/>
      <c r="O21" s="242">
        <v>1</v>
      </c>
    </row>
    <row r="22" spans="1:80" ht="20.399999999999999">
      <c r="A22" s="243">
        <v>5</v>
      </c>
      <c r="B22" s="244" t="s">
        <v>145</v>
      </c>
      <c r="C22" s="245" t="s">
        <v>146</v>
      </c>
      <c r="D22" s="246" t="s">
        <v>112</v>
      </c>
      <c r="E22" s="247">
        <v>1</v>
      </c>
      <c r="F22" s="247"/>
      <c r="G22" s="248"/>
      <c r="H22" s="249">
        <v>0</v>
      </c>
      <c r="I22" s="250">
        <f>E22*H22</f>
        <v>0</v>
      </c>
      <c r="J22" s="249">
        <v>0</v>
      </c>
      <c r="K22" s="250">
        <f>E22*J22</f>
        <v>0</v>
      </c>
      <c r="O22" s="242">
        <v>2</v>
      </c>
      <c r="AA22" s="217">
        <v>1</v>
      </c>
      <c r="AB22" s="217">
        <v>1</v>
      </c>
      <c r="AC22" s="217">
        <v>1</v>
      </c>
      <c r="AZ22" s="217">
        <v>1</v>
      </c>
      <c r="BA22" s="217">
        <f>IF(AZ22=1,G22,0)</f>
        <v>0</v>
      </c>
      <c r="BB22" s="217">
        <f>IF(AZ22=2,G22,0)</f>
        <v>0</v>
      </c>
      <c r="BC22" s="217">
        <f>IF(AZ22=3,G22,0)</f>
        <v>0</v>
      </c>
      <c r="BD22" s="217">
        <f>IF(AZ22=4,G22,0)</f>
        <v>0</v>
      </c>
      <c r="BE22" s="217">
        <f>IF(AZ22=5,G22,0)</f>
        <v>0</v>
      </c>
      <c r="CA22" s="242">
        <v>1</v>
      </c>
      <c r="CB22" s="242">
        <v>1</v>
      </c>
    </row>
    <row r="23" spans="1:80" ht="20.399999999999999">
      <c r="A23" s="243">
        <v>6</v>
      </c>
      <c r="B23" s="244" t="s">
        <v>147</v>
      </c>
      <c r="C23" s="245" t="s">
        <v>148</v>
      </c>
      <c r="D23" s="246" t="s">
        <v>149</v>
      </c>
      <c r="E23" s="247">
        <v>5</v>
      </c>
      <c r="F23" s="247"/>
      <c r="G23" s="248"/>
      <c r="H23" s="249">
        <v>0</v>
      </c>
      <c r="I23" s="250">
        <f>E23*H23</f>
        <v>0</v>
      </c>
      <c r="J23" s="249">
        <v>0</v>
      </c>
      <c r="K23" s="250">
        <f>E23*J23</f>
        <v>0</v>
      </c>
      <c r="O23" s="242">
        <v>2</v>
      </c>
      <c r="AA23" s="217">
        <v>1</v>
      </c>
      <c r="AB23" s="217">
        <v>1</v>
      </c>
      <c r="AC23" s="217">
        <v>1</v>
      </c>
      <c r="AZ23" s="217">
        <v>1</v>
      </c>
      <c r="BA23" s="217">
        <f>IF(AZ23=1,G23,0)</f>
        <v>0</v>
      </c>
      <c r="BB23" s="217">
        <f>IF(AZ23=2,G23,0)</f>
        <v>0</v>
      </c>
      <c r="BC23" s="217">
        <f>IF(AZ23=3,G23,0)</f>
        <v>0</v>
      </c>
      <c r="BD23" s="217">
        <f>IF(AZ23=4,G23,0)</f>
        <v>0</v>
      </c>
      <c r="BE23" s="217">
        <f>IF(AZ23=5,G23,0)</f>
        <v>0</v>
      </c>
      <c r="CA23" s="242">
        <v>1</v>
      </c>
      <c r="CB23" s="242">
        <v>1</v>
      </c>
    </row>
    <row r="24" spans="1:80" ht="20.399999999999999">
      <c r="A24" s="243">
        <v>7</v>
      </c>
      <c r="B24" s="244" t="s">
        <v>150</v>
      </c>
      <c r="C24" s="245" t="s">
        <v>151</v>
      </c>
      <c r="D24" s="246" t="s">
        <v>112</v>
      </c>
      <c r="E24" s="247">
        <v>1</v>
      </c>
      <c r="F24" s="247"/>
      <c r="G24" s="248"/>
      <c r="H24" s="249">
        <v>0</v>
      </c>
      <c r="I24" s="250">
        <f>E24*H24</f>
        <v>0</v>
      </c>
      <c r="J24" s="249">
        <v>0</v>
      </c>
      <c r="K24" s="250">
        <f>E24*J24</f>
        <v>0</v>
      </c>
      <c r="O24" s="242">
        <v>2</v>
      </c>
      <c r="AA24" s="217">
        <v>1</v>
      </c>
      <c r="AB24" s="217">
        <v>1</v>
      </c>
      <c r="AC24" s="217">
        <v>1</v>
      </c>
      <c r="AZ24" s="217">
        <v>1</v>
      </c>
      <c r="BA24" s="217">
        <f>IF(AZ24=1,G24,0)</f>
        <v>0</v>
      </c>
      <c r="BB24" s="217">
        <f>IF(AZ24=2,G24,0)</f>
        <v>0</v>
      </c>
      <c r="BC24" s="217">
        <f>IF(AZ24=3,G24,0)</f>
        <v>0</v>
      </c>
      <c r="BD24" s="217">
        <f>IF(AZ24=4,G24,0)</f>
        <v>0</v>
      </c>
      <c r="BE24" s="217">
        <f>IF(AZ24=5,G24,0)</f>
        <v>0</v>
      </c>
      <c r="CA24" s="242">
        <v>1</v>
      </c>
      <c r="CB24" s="242">
        <v>1</v>
      </c>
    </row>
    <row r="25" spans="1:80">
      <c r="A25" s="260"/>
      <c r="B25" s="261" t="s">
        <v>98</v>
      </c>
      <c r="C25" s="262" t="s">
        <v>144</v>
      </c>
      <c r="D25" s="263"/>
      <c r="E25" s="264"/>
      <c r="F25" s="265"/>
      <c r="G25" s="266"/>
      <c r="H25" s="267"/>
      <c r="I25" s="268">
        <f>SUM(I21:I24)</f>
        <v>0</v>
      </c>
      <c r="J25" s="267"/>
      <c r="K25" s="268">
        <f>SUM(K21:K24)</f>
        <v>0</v>
      </c>
      <c r="O25" s="242">
        <v>4</v>
      </c>
      <c r="BA25" s="269">
        <f>SUM(BA21:BA24)</f>
        <v>0</v>
      </c>
      <c r="BB25" s="269">
        <f>SUM(BB21:BB24)</f>
        <v>0</v>
      </c>
      <c r="BC25" s="269">
        <f>SUM(BC21:BC24)</f>
        <v>0</v>
      </c>
      <c r="BD25" s="269">
        <f>SUM(BD21:BD24)</f>
        <v>0</v>
      </c>
      <c r="BE25" s="269">
        <f>SUM(BE21:BE24)</f>
        <v>0</v>
      </c>
    </row>
    <row r="26" spans="1:80">
      <c r="A26" s="232" t="s">
        <v>96</v>
      </c>
      <c r="B26" s="233" t="s">
        <v>152</v>
      </c>
      <c r="C26" s="234" t="s">
        <v>153</v>
      </c>
      <c r="D26" s="235"/>
      <c r="E26" s="236"/>
      <c r="F26" s="236"/>
      <c r="G26" s="237"/>
      <c r="H26" s="238"/>
      <c r="I26" s="239"/>
      <c r="J26" s="240"/>
      <c r="K26" s="241"/>
      <c r="O26" s="242">
        <v>1</v>
      </c>
    </row>
    <row r="27" spans="1:80">
      <c r="A27" s="243">
        <v>8</v>
      </c>
      <c r="B27" s="244" t="s">
        <v>155</v>
      </c>
      <c r="C27" s="245" t="s">
        <v>156</v>
      </c>
      <c r="D27" s="246" t="s">
        <v>126</v>
      </c>
      <c r="E27" s="247">
        <v>19.1235</v>
      </c>
      <c r="F27" s="247"/>
      <c r="G27" s="248"/>
      <c r="H27" s="249">
        <v>4.0000000000000003E-5</v>
      </c>
      <c r="I27" s="250">
        <f>E27*H27</f>
        <v>7.6494000000000009E-4</v>
      </c>
      <c r="J27" s="249">
        <v>0</v>
      </c>
      <c r="K27" s="250">
        <f>E27*J27</f>
        <v>0</v>
      </c>
      <c r="O27" s="242">
        <v>2</v>
      </c>
      <c r="AA27" s="217">
        <v>1</v>
      </c>
      <c r="AB27" s="217">
        <v>1</v>
      </c>
      <c r="AC27" s="217">
        <v>1</v>
      </c>
      <c r="AZ27" s="217">
        <v>1</v>
      </c>
      <c r="BA27" s="217">
        <f>IF(AZ27=1,G27,0)</f>
        <v>0</v>
      </c>
      <c r="BB27" s="217">
        <f>IF(AZ27=2,G27,0)</f>
        <v>0</v>
      </c>
      <c r="BC27" s="217">
        <f>IF(AZ27=3,G27,0)</f>
        <v>0</v>
      </c>
      <c r="BD27" s="217">
        <f>IF(AZ27=4,G27,0)</f>
        <v>0</v>
      </c>
      <c r="BE27" s="217">
        <f>IF(AZ27=5,G27,0)</f>
        <v>0</v>
      </c>
      <c r="CA27" s="242">
        <v>1</v>
      </c>
      <c r="CB27" s="242">
        <v>1</v>
      </c>
    </row>
    <row r="28" spans="1:80">
      <c r="A28" s="251"/>
      <c r="B28" s="254"/>
      <c r="C28" s="308" t="s">
        <v>375</v>
      </c>
      <c r="D28" s="309"/>
      <c r="E28" s="255">
        <v>19.1235</v>
      </c>
      <c r="F28" s="256"/>
      <c r="G28" s="257"/>
      <c r="H28" s="258"/>
      <c r="I28" s="252"/>
      <c r="J28" s="259"/>
      <c r="K28" s="252"/>
      <c r="M28" s="253" t="s">
        <v>375</v>
      </c>
      <c r="O28" s="242"/>
    </row>
    <row r="29" spans="1:80">
      <c r="A29" s="260"/>
      <c r="B29" s="261" t="s">
        <v>98</v>
      </c>
      <c r="C29" s="262" t="s">
        <v>154</v>
      </c>
      <c r="D29" s="263"/>
      <c r="E29" s="264"/>
      <c r="F29" s="265"/>
      <c r="G29" s="266"/>
      <c r="H29" s="267"/>
      <c r="I29" s="268">
        <f>SUM(I26:I28)</f>
        <v>7.6494000000000009E-4</v>
      </c>
      <c r="J29" s="267"/>
      <c r="K29" s="268">
        <f>SUM(K26:K28)</f>
        <v>0</v>
      </c>
      <c r="O29" s="242">
        <v>4</v>
      </c>
      <c r="BA29" s="269">
        <f>SUM(BA26:BA28)</f>
        <v>0</v>
      </c>
      <c r="BB29" s="269">
        <f>SUM(BB26:BB28)</f>
        <v>0</v>
      </c>
      <c r="BC29" s="269">
        <f>SUM(BC26:BC28)</f>
        <v>0</v>
      </c>
      <c r="BD29" s="269">
        <f>SUM(BD26:BD28)</f>
        <v>0</v>
      </c>
      <c r="BE29" s="269">
        <f>SUM(BE26:BE28)</f>
        <v>0</v>
      </c>
    </row>
    <row r="30" spans="1:80">
      <c r="A30" s="232" t="s">
        <v>96</v>
      </c>
      <c r="B30" s="233" t="s">
        <v>158</v>
      </c>
      <c r="C30" s="234" t="s">
        <v>159</v>
      </c>
      <c r="D30" s="235"/>
      <c r="E30" s="236"/>
      <c r="F30" s="236"/>
      <c r="G30" s="237"/>
      <c r="H30" s="238"/>
      <c r="I30" s="239"/>
      <c r="J30" s="240"/>
      <c r="K30" s="241"/>
      <c r="O30" s="242">
        <v>1</v>
      </c>
    </row>
    <row r="31" spans="1:80">
      <c r="A31" s="243">
        <v>9</v>
      </c>
      <c r="B31" s="244" t="s">
        <v>161</v>
      </c>
      <c r="C31" s="245" t="s">
        <v>162</v>
      </c>
      <c r="D31" s="246" t="s">
        <v>126</v>
      </c>
      <c r="E31" s="247">
        <v>20.02</v>
      </c>
      <c r="F31" s="247"/>
      <c r="G31" s="248"/>
      <c r="H31" s="249">
        <v>6.7000000000000002E-4</v>
      </c>
      <c r="I31" s="250">
        <f>E31*H31</f>
        <v>1.3413400000000001E-2</v>
      </c>
      <c r="J31" s="249">
        <v>-0.13100000000000001</v>
      </c>
      <c r="K31" s="250">
        <f>E31*J31</f>
        <v>-2.62262</v>
      </c>
      <c r="O31" s="242">
        <v>2</v>
      </c>
      <c r="AA31" s="217">
        <v>1</v>
      </c>
      <c r="AB31" s="217">
        <v>0</v>
      </c>
      <c r="AC31" s="217">
        <v>0</v>
      </c>
      <c r="AZ31" s="217">
        <v>1</v>
      </c>
      <c r="BA31" s="217">
        <f>IF(AZ31=1,G31,0)</f>
        <v>0</v>
      </c>
      <c r="BB31" s="217">
        <f>IF(AZ31=2,G31,0)</f>
        <v>0</v>
      </c>
      <c r="BC31" s="217">
        <f>IF(AZ31=3,G31,0)</f>
        <v>0</v>
      </c>
      <c r="BD31" s="217">
        <f>IF(AZ31=4,G31,0)</f>
        <v>0</v>
      </c>
      <c r="BE31" s="217">
        <f>IF(AZ31=5,G31,0)</f>
        <v>0</v>
      </c>
      <c r="CA31" s="242">
        <v>1</v>
      </c>
      <c r="CB31" s="242">
        <v>0</v>
      </c>
    </row>
    <row r="32" spans="1:80">
      <c r="A32" s="251"/>
      <c r="B32" s="254"/>
      <c r="C32" s="308" t="s">
        <v>163</v>
      </c>
      <c r="D32" s="309"/>
      <c r="E32" s="255">
        <v>20.02</v>
      </c>
      <c r="F32" s="256"/>
      <c r="G32" s="257"/>
      <c r="H32" s="258"/>
      <c r="I32" s="252"/>
      <c r="J32" s="259"/>
      <c r="K32" s="252"/>
      <c r="M32" s="253" t="s">
        <v>163</v>
      </c>
      <c r="O32" s="242"/>
    </row>
    <row r="33" spans="1:80">
      <c r="A33" s="243">
        <v>10</v>
      </c>
      <c r="B33" s="244" t="s">
        <v>164</v>
      </c>
      <c r="C33" s="245" t="s">
        <v>165</v>
      </c>
      <c r="D33" s="246" t="s">
        <v>118</v>
      </c>
      <c r="E33" s="247">
        <v>2.5009999999999999</v>
      </c>
      <c r="F33" s="247"/>
      <c r="G33" s="248"/>
      <c r="H33" s="249">
        <v>1.2800000000000001E-3</v>
      </c>
      <c r="I33" s="250">
        <f>E33*H33</f>
        <v>3.2012799999999999E-3</v>
      </c>
      <c r="J33" s="249">
        <v>-1.8</v>
      </c>
      <c r="K33" s="250">
        <f>E33*J33</f>
        <v>-4.5018000000000002</v>
      </c>
      <c r="O33" s="242">
        <v>2</v>
      </c>
      <c r="AA33" s="217">
        <v>1</v>
      </c>
      <c r="AB33" s="217">
        <v>1</v>
      </c>
      <c r="AC33" s="217">
        <v>1</v>
      </c>
      <c r="AZ33" s="217">
        <v>1</v>
      </c>
      <c r="BA33" s="217">
        <f>IF(AZ33=1,G33,0)</f>
        <v>0</v>
      </c>
      <c r="BB33" s="217">
        <f>IF(AZ33=2,G33,0)</f>
        <v>0</v>
      </c>
      <c r="BC33" s="217">
        <f>IF(AZ33=3,G33,0)</f>
        <v>0</v>
      </c>
      <c r="BD33" s="217">
        <f>IF(AZ33=4,G33,0)</f>
        <v>0</v>
      </c>
      <c r="BE33" s="217">
        <f>IF(AZ33=5,G33,0)</f>
        <v>0</v>
      </c>
      <c r="CA33" s="242">
        <v>1</v>
      </c>
      <c r="CB33" s="242">
        <v>1</v>
      </c>
    </row>
    <row r="34" spans="1:80">
      <c r="A34" s="251"/>
      <c r="B34" s="254"/>
      <c r="C34" s="308" t="s">
        <v>166</v>
      </c>
      <c r="D34" s="309"/>
      <c r="E34" s="255">
        <v>2.5009999999999999</v>
      </c>
      <c r="F34" s="256"/>
      <c r="G34" s="257"/>
      <c r="H34" s="258"/>
      <c r="I34" s="252"/>
      <c r="J34" s="259"/>
      <c r="K34" s="252"/>
      <c r="M34" s="253" t="s">
        <v>166</v>
      </c>
      <c r="O34" s="242"/>
    </row>
    <row r="35" spans="1:80">
      <c r="A35" s="243">
        <v>11</v>
      </c>
      <c r="B35" s="244" t="s">
        <v>168</v>
      </c>
      <c r="C35" s="245" t="s">
        <v>169</v>
      </c>
      <c r="D35" s="246" t="s">
        <v>126</v>
      </c>
      <c r="E35" s="247">
        <v>19.1357</v>
      </c>
      <c r="F35" s="247"/>
      <c r="G35" s="248"/>
      <c r="H35" s="249">
        <v>0</v>
      </c>
      <c r="I35" s="250">
        <f>E35*H35</f>
        <v>0</v>
      </c>
      <c r="J35" s="249">
        <v>-0.02</v>
      </c>
      <c r="K35" s="250">
        <f>E35*J35</f>
        <v>-0.382714</v>
      </c>
      <c r="O35" s="242">
        <v>2</v>
      </c>
      <c r="AA35" s="217">
        <v>1</v>
      </c>
      <c r="AB35" s="217">
        <v>1</v>
      </c>
      <c r="AC35" s="217">
        <v>1</v>
      </c>
      <c r="AZ35" s="217">
        <v>1</v>
      </c>
      <c r="BA35" s="217">
        <f>IF(AZ35=1,G35,0)</f>
        <v>0</v>
      </c>
      <c r="BB35" s="217">
        <f>IF(AZ35=2,G35,0)</f>
        <v>0</v>
      </c>
      <c r="BC35" s="217">
        <f>IF(AZ35=3,G35,0)</f>
        <v>0</v>
      </c>
      <c r="BD35" s="217">
        <f>IF(AZ35=4,G35,0)</f>
        <v>0</v>
      </c>
      <c r="BE35" s="217">
        <f>IF(AZ35=5,G35,0)</f>
        <v>0</v>
      </c>
      <c r="CA35" s="242">
        <v>1</v>
      </c>
      <c r="CB35" s="242">
        <v>1</v>
      </c>
    </row>
    <row r="36" spans="1:80">
      <c r="A36" s="251"/>
      <c r="B36" s="254"/>
      <c r="C36" s="308" t="s">
        <v>170</v>
      </c>
      <c r="D36" s="309"/>
      <c r="E36" s="255">
        <v>19.1357</v>
      </c>
      <c r="F36" s="256"/>
      <c r="G36" s="257"/>
      <c r="H36" s="258"/>
      <c r="I36" s="252"/>
      <c r="J36" s="259"/>
      <c r="K36" s="252"/>
      <c r="M36" s="253" t="s">
        <v>170</v>
      </c>
      <c r="O36" s="242"/>
    </row>
    <row r="37" spans="1:80">
      <c r="A37" s="243">
        <v>12</v>
      </c>
      <c r="B37" s="244" t="s">
        <v>171</v>
      </c>
      <c r="C37" s="245" t="s">
        <v>172</v>
      </c>
      <c r="D37" s="246" t="s">
        <v>126</v>
      </c>
      <c r="E37" s="247">
        <v>4.68</v>
      </c>
      <c r="F37" s="247"/>
      <c r="G37" s="248"/>
      <c r="H37" s="249">
        <v>3.4000000000000002E-4</v>
      </c>
      <c r="I37" s="250">
        <f>E37*H37</f>
        <v>1.5912000000000001E-3</v>
      </c>
      <c r="J37" s="249">
        <v>-0.54500000000000004</v>
      </c>
      <c r="K37" s="250">
        <f>E37*J37</f>
        <v>-2.5506000000000002</v>
      </c>
      <c r="O37" s="242">
        <v>2</v>
      </c>
      <c r="AA37" s="217">
        <v>1</v>
      </c>
      <c r="AB37" s="217">
        <v>1</v>
      </c>
      <c r="AC37" s="217">
        <v>1</v>
      </c>
      <c r="AZ37" s="217">
        <v>1</v>
      </c>
      <c r="BA37" s="217">
        <f>IF(AZ37=1,G37,0)</f>
        <v>0</v>
      </c>
      <c r="BB37" s="217">
        <f>IF(AZ37=2,G37,0)</f>
        <v>0</v>
      </c>
      <c r="BC37" s="217">
        <f>IF(AZ37=3,G37,0)</f>
        <v>0</v>
      </c>
      <c r="BD37" s="217">
        <f>IF(AZ37=4,G37,0)</f>
        <v>0</v>
      </c>
      <c r="BE37" s="217">
        <f>IF(AZ37=5,G37,0)</f>
        <v>0</v>
      </c>
      <c r="CA37" s="242">
        <v>1</v>
      </c>
      <c r="CB37" s="242">
        <v>1</v>
      </c>
    </row>
    <row r="38" spans="1:80">
      <c r="A38" s="251"/>
      <c r="B38" s="254"/>
      <c r="C38" s="308" t="s">
        <v>173</v>
      </c>
      <c r="D38" s="309"/>
      <c r="E38" s="255">
        <v>4.68</v>
      </c>
      <c r="F38" s="256"/>
      <c r="G38" s="257"/>
      <c r="H38" s="258"/>
      <c r="I38" s="252"/>
      <c r="J38" s="259"/>
      <c r="K38" s="252"/>
      <c r="M38" s="253" t="s">
        <v>173</v>
      </c>
      <c r="O38" s="242"/>
    </row>
    <row r="39" spans="1:80">
      <c r="A39" s="243">
        <v>13</v>
      </c>
      <c r="B39" s="244" t="s">
        <v>174</v>
      </c>
      <c r="C39" s="245" t="s">
        <v>175</v>
      </c>
      <c r="D39" s="246" t="s">
        <v>141</v>
      </c>
      <c r="E39" s="247">
        <v>6</v>
      </c>
      <c r="F39" s="247"/>
      <c r="G39" s="248"/>
      <c r="H39" s="249">
        <v>0</v>
      </c>
      <c r="I39" s="250">
        <f>E39*H39</f>
        <v>0</v>
      </c>
      <c r="J39" s="249">
        <v>0</v>
      </c>
      <c r="K39" s="250">
        <f>E39*J39</f>
        <v>0</v>
      </c>
      <c r="O39" s="242">
        <v>2</v>
      </c>
      <c r="AA39" s="217">
        <v>1</v>
      </c>
      <c r="AB39" s="217">
        <v>1</v>
      </c>
      <c r="AC39" s="217">
        <v>1</v>
      </c>
      <c r="AZ39" s="217">
        <v>1</v>
      </c>
      <c r="BA39" s="217">
        <f>IF(AZ39=1,G39,0)</f>
        <v>0</v>
      </c>
      <c r="BB39" s="217">
        <f>IF(AZ39=2,G39,0)</f>
        <v>0</v>
      </c>
      <c r="BC39" s="217">
        <f>IF(AZ39=3,G39,0)</f>
        <v>0</v>
      </c>
      <c r="BD39" s="217">
        <f>IF(AZ39=4,G39,0)</f>
        <v>0</v>
      </c>
      <c r="BE39" s="217">
        <f>IF(AZ39=5,G39,0)</f>
        <v>0</v>
      </c>
      <c r="CA39" s="242">
        <v>1</v>
      </c>
      <c r="CB39" s="242">
        <v>1</v>
      </c>
    </row>
    <row r="40" spans="1:80">
      <c r="A40" s="251"/>
      <c r="B40" s="254"/>
      <c r="C40" s="308" t="s">
        <v>176</v>
      </c>
      <c r="D40" s="309"/>
      <c r="E40" s="255">
        <v>6</v>
      </c>
      <c r="F40" s="256"/>
      <c r="G40" s="257"/>
      <c r="H40" s="258"/>
      <c r="I40" s="252"/>
      <c r="J40" s="259"/>
      <c r="K40" s="252"/>
      <c r="M40" s="253" t="s">
        <v>176</v>
      </c>
      <c r="O40" s="242"/>
    </row>
    <row r="41" spans="1:80">
      <c r="A41" s="243">
        <v>14</v>
      </c>
      <c r="B41" s="244" t="s">
        <v>177</v>
      </c>
      <c r="C41" s="245" t="s">
        <v>178</v>
      </c>
      <c r="D41" s="246" t="s">
        <v>126</v>
      </c>
      <c r="E41" s="247">
        <v>7.92</v>
      </c>
      <c r="F41" s="247"/>
      <c r="G41" s="248"/>
      <c r="H41" s="249">
        <v>9.2000000000000003E-4</v>
      </c>
      <c r="I41" s="250">
        <f>E41*H41</f>
        <v>7.2864000000000002E-3</v>
      </c>
      <c r="J41" s="249">
        <v>-5.3999999999999999E-2</v>
      </c>
      <c r="K41" s="250">
        <f>E41*J41</f>
        <v>-0.42768</v>
      </c>
      <c r="O41" s="242">
        <v>2</v>
      </c>
      <c r="AA41" s="217">
        <v>1</v>
      </c>
      <c r="AB41" s="217">
        <v>1</v>
      </c>
      <c r="AC41" s="217">
        <v>1</v>
      </c>
      <c r="AZ41" s="217">
        <v>1</v>
      </c>
      <c r="BA41" s="217">
        <f>IF(AZ41=1,G41,0)</f>
        <v>0</v>
      </c>
      <c r="BB41" s="217">
        <f>IF(AZ41=2,G41,0)</f>
        <v>0</v>
      </c>
      <c r="BC41" s="217">
        <f>IF(AZ41=3,G41,0)</f>
        <v>0</v>
      </c>
      <c r="BD41" s="217">
        <f>IF(AZ41=4,G41,0)</f>
        <v>0</v>
      </c>
      <c r="BE41" s="217">
        <f>IF(AZ41=5,G41,0)</f>
        <v>0</v>
      </c>
      <c r="CA41" s="242">
        <v>1</v>
      </c>
      <c r="CB41" s="242">
        <v>1</v>
      </c>
    </row>
    <row r="42" spans="1:80">
      <c r="A42" s="251"/>
      <c r="B42" s="254"/>
      <c r="C42" s="308" t="s">
        <v>179</v>
      </c>
      <c r="D42" s="309"/>
      <c r="E42" s="255">
        <v>3.24</v>
      </c>
      <c r="F42" s="256"/>
      <c r="G42" s="257"/>
      <c r="H42" s="258"/>
      <c r="I42" s="252"/>
      <c r="J42" s="259"/>
      <c r="K42" s="252"/>
      <c r="M42" s="253" t="s">
        <v>179</v>
      </c>
      <c r="O42" s="242"/>
    </row>
    <row r="43" spans="1:80">
      <c r="A43" s="251"/>
      <c r="B43" s="254"/>
      <c r="C43" s="308" t="s">
        <v>180</v>
      </c>
      <c r="D43" s="309"/>
      <c r="E43" s="255">
        <v>4.68</v>
      </c>
      <c r="F43" s="256"/>
      <c r="G43" s="257"/>
      <c r="H43" s="258"/>
      <c r="I43" s="252"/>
      <c r="J43" s="259"/>
      <c r="K43" s="252"/>
      <c r="M43" s="253" t="s">
        <v>180</v>
      </c>
      <c r="O43" s="242"/>
    </row>
    <row r="44" spans="1:80">
      <c r="A44" s="243">
        <v>15</v>
      </c>
      <c r="B44" s="244" t="s">
        <v>181</v>
      </c>
      <c r="C44" s="245" t="s">
        <v>182</v>
      </c>
      <c r="D44" s="246" t="s">
        <v>126</v>
      </c>
      <c r="E44" s="247">
        <v>7.2</v>
      </c>
      <c r="F44" s="247"/>
      <c r="G44" s="248"/>
      <c r="H44" s="249">
        <v>1.17E-3</v>
      </c>
      <c r="I44" s="250">
        <f>E44*H44</f>
        <v>8.4240000000000009E-3</v>
      </c>
      <c r="J44" s="249">
        <v>-7.5999999999999998E-2</v>
      </c>
      <c r="K44" s="250">
        <f>E44*J44</f>
        <v>-0.54720000000000002</v>
      </c>
      <c r="O44" s="242">
        <v>2</v>
      </c>
      <c r="AA44" s="217">
        <v>1</v>
      </c>
      <c r="AB44" s="217">
        <v>1</v>
      </c>
      <c r="AC44" s="217">
        <v>1</v>
      </c>
      <c r="AZ44" s="217">
        <v>1</v>
      </c>
      <c r="BA44" s="217">
        <f>IF(AZ44=1,G44,0)</f>
        <v>0</v>
      </c>
      <c r="BB44" s="217">
        <f>IF(AZ44=2,G44,0)</f>
        <v>0</v>
      </c>
      <c r="BC44" s="217">
        <f>IF(AZ44=3,G44,0)</f>
        <v>0</v>
      </c>
      <c r="BD44" s="217">
        <f>IF(AZ44=4,G44,0)</f>
        <v>0</v>
      </c>
      <c r="BE44" s="217">
        <f>IF(AZ44=5,G44,0)</f>
        <v>0</v>
      </c>
      <c r="CA44" s="242">
        <v>1</v>
      </c>
      <c r="CB44" s="242">
        <v>1</v>
      </c>
    </row>
    <row r="45" spans="1:80">
      <c r="A45" s="251"/>
      <c r="B45" s="254"/>
      <c r="C45" s="308" t="s">
        <v>183</v>
      </c>
      <c r="D45" s="309"/>
      <c r="E45" s="255">
        <v>7.2</v>
      </c>
      <c r="F45" s="256"/>
      <c r="G45" s="257"/>
      <c r="H45" s="258"/>
      <c r="I45" s="252"/>
      <c r="J45" s="259"/>
      <c r="K45" s="252"/>
      <c r="M45" s="253" t="s">
        <v>183</v>
      </c>
      <c r="O45" s="242"/>
    </row>
    <row r="46" spans="1:80">
      <c r="A46" s="260"/>
      <c r="B46" s="261" t="s">
        <v>98</v>
      </c>
      <c r="C46" s="262" t="s">
        <v>160</v>
      </c>
      <c r="D46" s="263"/>
      <c r="E46" s="264"/>
      <c r="F46" s="265"/>
      <c r="G46" s="266"/>
      <c r="H46" s="267"/>
      <c r="I46" s="268">
        <f>SUM(I30:I45)</f>
        <v>3.391628E-2</v>
      </c>
      <c r="J46" s="267"/>
      <c r="K46" s="268">
        <f>SUM(K30:K45)</f>
        <v>-11.032614000000001</v>
      </c>
      <c r="O46" s="242">
        <v>4</v>
      </c>
      <c r="BA46" s="269">
        <f>SUM(BA30:BA45)</f>
        <v>0</v>
      </c>
      <c r="BB46" s="269">
        <f>SUM(BB30:BB45)</f>
        <v>0</v>
      </c>
      <c r="BC46" s="269">
        <f>SUM(BC30:BC45)</f>
        <v>0</v>
      </c>
      <c r="BD46" s="269">
        <f>SUM(BD30:BD45)</f>
        <v>0</v>
      </c>
      <c r="BE46" s="269">
        <f>SUM(BE30:BE45)</f>
        <v>0</v>
      </c>
    </row>
    <row r="47" spans="1:80">
      <c r="A47" s="232" t="s">
        <v>96</v>
      </c>
      <c r="B47" s="233" t="s">
        <v>185</v>
      </c>
      <c r="C47" s="234" t="s">
        <v>186</v>
      </c>
      <c r="D47" s="235"/>
      <c r="E47" s="236"/>
      <c r="F47" s="236"/>
      <c r="G47" s="237"/>
      <c r="H47" s="238"/>
      <c r="I47" s="239"/>
      <c r="J47" s="240"/>
      <c r="K47" s="241"/>
      <c r="O47" s="242">
        <v>1</v>
      </c>
    </row>
    <row r="48" spans="1:80">
      <c r="A48" s="243">
        <v>16</v>
      </c>
      <c r="B48" s="244" t="s">
        <v>188</v>
      </c>
      <c r="C48" s="245" t="s">
        <v>189</v>
      </c>
      <c r="D48" s="246" t="s">
        <v>190</v>
      </c>
      <c r="E48" s="247">
        <v>5.2</v>
      </c>
      <c r="F48" s="247"/>
      <c r="G48" s="248"/>
      <c r="H48" s="249">
        <v>4.8999999999999998E-4</v>
      </c>
      <c r="I48" s="250">
        <f>E48*H48</f>
        <v>2.5479999999999999E-3</v>
      </c>
      <c r="J48" s="249">
        <v>-5.3999999999999999E-2</v>
      </c>
      <c r="K48" s="250">
        <f>E48*J48</f>
        <v>-0.28079999999999999</v>
      </c>
      <c r="O48" s="242">
        <v>2</v>
      </c>
      <c r="AA48" s="217">
        <v>1</v>
      </c>
      <c r="AB48" s="217">
        <v>1</v>
      </c>
      <c r="AC48" s="217">
        <v>1</v>
      </c>
      <c r="AZ48" s="217">
        <v>1</v>
      </c>
      <c r="BA48" s="217">
        <f>IF(AZ48=1,G48,0)</f>
        <v>0</v>
      </c>
      <c r="BB48" s="217">
        <f>IF(AZ48=2,G48,0)</f>
        <v>0</v>
      </c>
      <c r="BC48" s="217">
        <f>IF(AZ48=3,G48,0)</f>
        <v>0</v>
      </c>
      <c r="BD48" s="217">
        <f>IF(AZ48=4,G48,0)</f>
        <v>0</v>
      </c>
      <c r="BE48" s="217">
        <f>IF(AZ48=5,G48,0)</f>
        <v>0</v>
      </c>
      <c r="CA48" s="242">
        <v>1</v>
      </c>
      <c r="CB48" s="242">
        <v>1</v>
      </c>
    </row>
    <row r="49" spans="1:80">
      <c r="A49" s="251"/>
      <c r="B49" s="254"/>
      <c r="C49" s="308" t="s">
        <v>191</v>
      </c>
      <c r="D49" s="309"/>
      <c r="E49" s="255">
        <v>5.2</v>
      </c>
      <c r="F49" s="256"/>
      <c r="G49" s="257"/>
      <c r="H49" s="258"/>
      <c r="I49" s="252"/>
      <c r="J49" s="259"/>
      <c r="K49" s="252"/>
      <c r="M49" s="253" t="s">
        <v>191</v>
      </c>
      <c r="O49" s="242"/>
    </row>
    <row r="50" spans="1:80">
      <c r="A50" s="243">
        <v>17</v>
      </c>
      <c r="B50" s="244" t="s">
        <v>192</v>
      </c>
      <c r="C50" s="245" t="s">
        <v>193</v>
      </c>
      <c r="D50" s="246" t="s">
        <v>126</v>
      </c>
      <c r="E50" s="247">
        <v>50.154000000000003</v>
      </c>
      <c r="F50" s="247"/>
      <c r="G50" s="248"/>
      <c r="H50" s="249">
        <v>0</v>
      </c>
      <c r="I50" s="250">
        <f>E50*H50</f>
        <v>0</v>
      </c>
      <c r="J50" s="249">
        <v>-6.8000000000000005E-2</v>
      </c>
      <c r="K50" s="250">
        <f>E50*J50</f>
        <v>-3.4104720000000004</v>
      </c>
      <c r="O50" s="242">
        <v>2</v>
      </c>
      <c r="AA50" s="217">
        <v>1</v>
      </c>
      <c r="AB50" s="217">
        <v>1</v>
      </c>
      <c r="AC50" s="217">
        <v>1</v>
      </c>
      <c r="AZ50" s="217">
        <v>1</v>
      </c>
      <c r="BA50" s="217">
        <f>IF(AZ50=1,G50,0)</f>
        <v>0</v>
      </c>
      <c r="BB50" s="217">
        <f>IF(AZ50=2,G50,0)</f>
        <v>0</v>
      </c>
      <c r="BC50" s="217">
        <f>IF(AZ50=3,G50,0)</f>
        <v>0</v>
      </c>
      <c r="BD50" s="217">
        <f>IF(AZ50=4,G50,0)</f>
        <v>0</v>
      </c>
      <c r="BE50" s="217">
        <f>IF(AZ50=5,G50,0)</f>
        <v>0</v>
      </c>
      <c r="CA50" s="242">
        <v>1</v>
      </c>
      <c r="CB50" s="242">
        <v>1</v>
      </c>
    </row>
    <row r="51" spans="1:80">
      <c r="A51" s="251"/>
      <c r="B51" s="254"/>
      <c r="C51" s="308" t="s">
        <v>376</v>
      </c>
      <c r="D51" s="309"/>
      <c r="E51" s="255">
        <v>50.154000000000003</v>
      </c>
      <c r="F51" s="256"/>
      <c r="G51" s="257"/>
      <c r="H51" s="258"/>
      <c r="I51" s="252"/>
      <c r="J51" s="259"/>
      <c r="K51" s="252"/>
      <c r="M51" s="253" t="s">
        <v>376</v>
      </c>
      <c r="O51" s="242"/>
    </row>
    <row r="52" spans="1:80">
      <c r="A52" s="260"/>
      <c r="B52" s="261" t="s">
        <v>98</v>
      </c>
      <c r="C52" s="262" t="s">
        <v>187</v>
      </c>
      <c r="D52" s="263"/>
      <c r="E52" s="264"/>
      <c r="F52" s="265"/>
      <c r="G52" s="266"/>
      <c r="H52" s="267"/>
      <c r="I52" s="268">
        <f>SUM(I47:I51)</f>
        <v>2.5479999999999999E-3</v>
      </c>
      <c r="J52" s="267"/>
      <c r="K52" s="268">
        <f>SUM(K47:K51)</f>
        <v>-3.6912720000000006</v>
      </c>
      <c r="O52" s="242">
        <v>4</v>
      </c>
      <c r="BA52" s="269">
        <f>SUM(BA47:BA51)</f>
        <v>0</v>
      </c>
      <c r="BB52" s="269">
        <f>SUM(BB47:BB51)</f>
        <v>0</v>
      </c>
      <c r="BC52" s="269">
        <f>SUM(BC47:BC51)</f>
        <v>0</v>
      </c>
      <c r="BD52" s="269">
        <f>SUM(BD47:BD51)</f>
        <v>0</v>
      </c>
      <c r="BE52" s="269">
        <f>SUM(BE47:BE51)</f>
        <v>0</v>
      </c>
    </row>
    <row r="53" spans="1:80">
      <c r="A53" s="232" t="s">
        <v>96</v>
      </c>
      <c r="B53" s="233" t="s">
        <v>195</v>
      </c>
      <c r="C53" s="234" t="s">
        <v>196</v>
      </c>
      <c r="D53" s="235"/>
      <c r="E53" s="236"/>
      <c r="F53" s="236"/>
      <c r="G53" s="237"/>
      <c r="H53" s="238"/>
      <c r="I53" s="239"/>
      <c r="J53" s="240"/>
      <c r="K53" s="241"/>
      <c r="O53" s="242">
        <v>1</v>
      </c>
    </row>
    <row r="54" spans="1:80">
      <c r="A54" s="243">
        <v>18</v>
      </c>
      <c r="B54" s="244" t="s">
        <v>198</v>
      </c>
      <c r="C54" s="245" t="s">
        <v>199</v>
      </c>
      <c r="D54" s="246" t="s">
        <v>190</v>
      </c>
      <c r="E54" s="247">
        <v>48</v>
      </c>
      <c r="F54" s="247"/>
      <c r="G54" s="248"/>
      <c r="H54" s="249">
        <v>2.9E-4</v>
      </c>
      <c r="I54" s="250">
        <f>E54*H54</f>
        <v>1.392E-2</v>
      </c>
      <c r="J54" s="249"/>
      <c r="K54" s="250">
        <f>E54*J54</f>
        <v>0</v>
      </c>
      <c r="O54" s="242">
        <v>2</v>
      </c>
      <c r="AA54" s="217">
        <v>3</v>
      </c>
      <c r="AB54" s="217">
        <v>0</v>
      </c>
      <c r="AC54" s="217" t="s">
        <v>198</v>
      </c>
      <c r="AZ54" s="217">
        <v>2</v>
      </c>
      <c r="BA54" s="217">
        <f>IF(AZ54=1,G54,0)</f>
        <v>0</v>
      </c>
      <c r="BB54" s="217">
        <f>IF(AZ54=2,G54,0)</f>
        <v>0</v>
      </c>
      <c r="BC54" s="217">
        <f>IF(AZ54=3,G54,0)</f>
        <v>0</v>
      </c>
      <c r="BD54" s="217">
        <f>IF(AZ54=4,G54,0)</f>
        <v>0</v>
      </c>
      <c r="BE54" s="217">
        <f>IF(AZ54=5,G54,0)</f>
        <v>0</v>
      </c>
      <c r="CA54" s="242">
        <v>3</v>
      </c>
      <c r="CB54" s="242">
        <v>0</v>
      </c>
    </row>
    <row r="55" spans="1:80">
      <c r="A55" s="260"/>
      <c r="B55" s="261" t="s">
        <v>98</v>
      </c>
      <c r="C55" s="262" t="s">
        <v>197</v>
      </c>
      <c r="D55" s="263"/>
      <c r="E55" s="264"/>
      <c r="F55" s="265"/>
      <c r="G55" s="266"/>
      <c r="H55" s="267"/>
      <c r="I55" s="268">
        <f>SUM(I53:I54)</f>
        <v>1.392E-2</v>
      </c>
      <c r="J55" s="267"/>
      <c r="K55" s="268">
        <f>SUM(K53:K54)</f>
        <v>0</v>
      </c>
      <c r="O55" s="242">
        <v>4</v>
      </c>
      <c r="BA55" s="269">
        <f>SUM(BA53:BA54)</f>
        <v>0</v>
      </c>
      <c r="BB55" s="269">
        <f>SUM(BB53:BB54)</f>
        <v>0</v>
      </c>
      <c r="BC55" s="269">
        <f>SUM(BC53:BC54)</f>
        <v>0</v>
      </c>
      <c r="BD55" s="269">
        <f>SUM(BD53:BD54)</f>
        <v>0</v>
      </c>
      <c r="BE55" s="269">
        <f>SUM(BE53:BE54)</f>
        <v>0</v>
      </c>
    </row>
    <row r="56" spans="1:80">
      <c r="A56" s="232" t="s">
        <v>96</v>
      </c>
      <c r="B56" s="233" t="s">
        <v>200</v>
      </c>
      <c r="C56" s="234" t="s">
        <v>201</v>
      </c>
      <c r="D56" s="235"/>
      <c r="E56" s="236"/>
      <c r="F56" s="236"/>
      <c r="G56" s="237"/>
      <c r="H56" s="238"/>
      <c r="I56" s="239"/>
      <c r="J56" s="240"/>
      <c r="K56" s="241"/>
      <c r="O56" s="242">
        <v>1</v>
      </c>
    </row>
    <row r="57" spans="1:80">
      <c r="A57" s="243">
        <v>19</v>
      </c>
      <c r="B57" s="244" t="s">
        <v>203</v>
      </c>
      <c r="C57" s="245" t="s">
        <v>204</v>
      </c>
      <c r="D57" s="246" t="s">
        <v>112</v>
      </c>
      <c r="E57" s="247">
        <v>3</v>
      </c>
      <c r="F57" s="247"/>
      <c r="G57" s="248"/>
      <c r="H57" s="249">
        <v>0</v>
      </c>
      <c r="I57" s="250">
        <f>E57*H57</f>
        <v>0</v>
      </c>
      <c r="J57" s="249">
        <v>-1.933E-2</v>
      </c>
      <c r="K57" s="250">
        <f>E57*J57</f>
        <v>-5.799E-2</v>
      </c>
      <c r="O57" s="242">
        <v>2</v>
      </c>
      <c r="AA57" s="217">
        <v>1</v>
      </c>
      <c r="AB57" s="217">
        <v>7</v>
      </c>
      <c r="AC57" s="217">
        <v>7</v>
      </c>
      <c r="AZ57" s="217">
        <v>2</v>
      </c>
      <c r="BA57" s="217">
        <f>IF(AZ57=1,G57,0)</f>
        <v>0</v>
      </c>
      <c r="BB57" s="217">
        <f>IF(AZ57=2,G57,0)</f>
        <v>0</v>
      </c>
      <c r="BC57" s="217">
        <f>IF(AZ57=3,G57,0)</f>
        <v>0</v>
      </c>
      <c r="BD57" s="217">
        <f>IF(AZ57=4,G57,0)</f>
        <v>0</v>
      </c>
      <c r="BE57" s="217">
        <f>IF(AZ57=5,G57,0)</f>
        <v>0</v>
      </c>
      <c r="CA57" s="242">
        <v>1</v>
      </c>
      <c r="CB57" s="242">
        <v>7</v>
      </c>
    </row>
    <row r="58" spans="1:80">
      <c r="A58" s="251"/>
      <c r="B58" s="254"/>
      <c r="C58" s="308" t="s">
        <v>205</v>
      </c>
      <c r="D58" s="309"/>
      <c r="E58" s="255">
        <v>3</v>
      </c>
      <c r="F58" s="256"/>
      <c r="G58" s="257"/>
      <c r="H58" s="258"/>
      <c r="I58" s="252"/>
      <c r="J58" s="259"/>
      <c r="K58" s="252"/>
      <c r="M58" s="253" t="s">
        <v>205</v>
      </c>
      <c r="O58" s="242"/>
    </row>
    <row r="59" spans="1:80">
      <c r="A59" s="243">
        <v>20</v>
      </c>
      <c r="B59" s="244" t="s">
        <v>206</v>
      </c>
      <c r="C59" s="245" t="s">
        <v>207</v>
      </c>
      <c r="D59" s="246" t="s">
        <v>112</v>
      </c>
      <c r="E59" s="247">
        <v>3</v>
      </c>
      <c r="F59" s="247"/>
      <c r="G59" s="248"/>
      <c r="H59" s="249">
        <v>0</v>
      </c>
      <c r="I59" s="250">
        <f>E59*H59</f>
        <v>0</v>
      </c>
      <c r="J59" s="249">
        <v>-1.72E-2</v>
      </c>
      <c r="K59" s="250">
        <f>E59*J59</f>
        <v>-5.16E-2</v>
      </c>
      <c r="O59" s="242">
        <v>2</v>
      </c>
      <c r="AA59" s="217">
        <v>1</v>
      </c>
      <c r="AB59" s="217">
        <v>7</v>
      </c>
      <c r="AC59" s="217">
        <v>7</v>
      </c>
      <c r="AZ59" s="217">
        <v>2</v>
      </c>
      <c r="BA59" s="217">
        <f>IF(AZ59=1,G59,0)</f>
        <v>0</v>
      </c>
      <c r="BB59" s="217">
        <f>IF(AZ59=2,G59,0)</f>
        <v>0</v>
      </c>
      <c r="BC59" s="217">
        <f>IF(AZ59=3,G59,0)</f>
        <v>0</v>
      </c>
      <c r="BD59" s="217">
        <f>IF(AZ59=4,G59,0)</f>
        <v>0</v>
      </c>
      <c r="BE59" s="217">
        <f>IF(AZ59=5,G59,0)</f>
        <v>0</v>
      </c>
      <c r="CA59" s="242">
        <v>1</v>
      </c>
      <c r="CB59" s="242">
        <v>7</v>
      </c>
    </row>
    <row r="60" spans="1:80">
      <c r="A60" s="251"/>
      <c r="B60" s="254"/>
      <c r="C60" s="308" t="s">
        <v>205</v>
      </c>
      <c r="D60" s="309"/>
      <c r="E60" s="255">
        <v>3</v>
      </c>
      <c r="F60" s="256"/>
      <c r="G60" s="257"/>
      <c r="H60" s="258"/>
      <c r="I60" s="252"/>
      <c r="J60" s="259"/>
      <c r="K60" s="252"/>
      <c r="M60" s="253" t="s">
        <v>205</v>
      </c>
      <c r="O60" s="242"/>
    </row>
    <row r="61" spans="1:80">
      <c r="A61" s="243">
        <v>21</v>
      </c>
      <c r="B61" s="244" t="s">
        <v>208</v>
      </c>
      <c r="C61" s="245" t="s">
        <v>209</v>
      </c>
      <c r="D61" s="246" t="s">
        <v>112</v>
      </c>
      <c r="E61" s="247">
        <v>2</v>
      </c>
      <c r="F61" s="247"/>
      <c r="G61" s="248"/>
      <c r="H61" s="249">
        <v>0</v>
      </c>
      <c r="I61" s="250">
        <f>E61*H61</f>
        <v>0</v>
      </c>
      <c r="J61" s="249">
        <v>-1.9460000000000002E-2</v>
      </c>
      <c r="K61" s="250">
        <f>E61*J61</f>
        <v>-3.8920000000000003E-2</v>
      </c>
      <c r="O61" s="242">
        <v>2</v>
      </c>
      <c r="AA61" s="217">
        <v>1</v>
      </c>
      <c r="AB61" s="217">
        <v>7</v>
      </c>
      <c r="AC61" s="217">
        <v>7</v>
      </c>
      <c r="AZ61" s="217">
        <v>2</v>
      </c>
      <c r="BA61" s="217">
        <f>IF(AZ61=1,G61,0)</f>
        <v>0</v>
      </c>
      <c r="BB61" s="217">
        <f>IF(AZ61=2,G61,0)</f>
        <v>0</v>
      </c>
      <c r="BC61" s="217">
        <f>IF(AZ61=3,G61,0)</f>
        <v>0</v>
      </c>
      <c r="BD61" s="217">
        <f>IF(AZ61=4,G61,0)</f>
        <v>0</v>
      </c>
      <c r="BE61" s="217">
        <f>IF(AZ61=5,G61,0)</f>
        <v>0</v>
      </c>
      <c r="CA61" s="242">
        <v>1</v>
      </c>
      <c r="CB61" s="242">
        <v>7</v>
      </c>
    </row>
    <row r="62" spans="1:80">
      <c r="A62" s="251"/>
      <c r="B62" s="254"/>
      <c r="C62" s="308" t="s">
        <v>210</v>
      </c>
      <c r="D62" s="309"/>
      <c r="E62" s="255">
        <v>2</v>
      </c>
      <c r="F62" s="256"/>
      <c r="G62" s="257"/>
      <c r="H62" s="258"/>
      <c r="I62" s="252"/>
      <c r="J62" s="259"/>
      <c r="K62" s="252"/>
      <c r="M62" s="253" t="s">
        <v>210</v>
      </c>
      <c r="O62" s="242"/>
    </row>
    <row r="63" spans="1:80">
      <c r="A63" s="243">
        <v>22</v>
      </c>
      <c r="B63" s="244" t="s">
        <v>211</v>
      </c>
      <c r="C63" s="245" t="s">
        <v>212</v>
      </c>
      <c r="D63" s="246" t="s">
        <v>112</v>
      </c>
      <c r="E63" s="247">
        <v>1</v>
      </c>
      <c r="F63" s="247"/>
      <c r="G63" s="248"/>
      <c r="H63" s="249">
        <v>0</v>
      </c>
      <c r="I63" s="250">
        <f>E63*H63</f>
        <v>0</v>
      </c>
      <c r="J63" s="249">
        <v>-1.8800000000000001E-2</v>
      </c>
      <c r="K63" s="250">
        <f>E63*J63</f>
        <v>-1.8800000000000001E-2</v>
      </c>
      <c r="O63" s="242">
        <v>2</v>
      </c>
      <c r="AA63" s="217">
        <v>1</v>
      </c>
      <c r="AB63" s="217">
        <v>7</v>
      </c>
      <c r="AC63" s="217">
        <v>7</v>
      </c>
      <c r="AZ63" s="217">
        <v>2</v>
      </c>
      <c r="BA63" s="217">
        <f>IF(AZ63=1,G63,0)</f>
        <v>0</v>
      </c>
      <c r="BB63" s="217">
        <f>IF(AZ63=2,G63,0)</f>
        <v>0</v>
      </c>
      <c r="BC63" s="217">
        <f>IF(AZ63=3,G63,0)</f>
        <v>0</v>
      </c>
      <c r="BD63" s="217">
        <f>IF(AZ63=4,G63,0)</f>
        <v>0</v>
      </c>
      <c r="BE63" s="217">
        <f>IF(AZ63=5,G63,0)</f>
        <v>0</v>
      </c>
      <c r="CA63" s="242">
        <v>1</v>
      </c>
      <c r="CB63" s="242">
        <v>7</v>
      </c>
    </row>
    <row r="64" spans="1:80">
      <c r="A64" s="251"/>
      <c r="B64" s="254"/>
      <c r="C64" s="308" t="s">
        <v>213</v>
      </c>
      <c r="D64" s="309"/>
      <c r="E64" s="255">
        <v>1</v>
      </c>
      <c r="F64" s="256"/>
      <c r="G64" s="257"/>
      <c r="H64" s="258"/>
      <c r="I64" s="252"/>
      <c r="J64" s="259"/>
      <c r="K64" s="252"/>
      <c r="M64" s="253" t="s">
        <v>213</v>
      </c>
      <c r="O64" s="242"/>
    </row>
    <row r="65" spans="1:80">
      <c r="A65" s="243">
        <v>23</v>
      </c>
      <c r="B65" s="244" t="s">
        <v>214</v>
      </c>
      <c r="C65" s="245" t="s">
        <v>215</v>
      </c>
      <c r="D65" s="246" t="s">
        <v>112</v>
      </c>
      <c r="E65" s="247">
        <v>3</v>
      </c>
      <c r="F65" s="247"/>
      <c r="G65" s="248"/>
      <c r="H65" s="249">
        <v>0</v>
      </c>
      <c r="I65" s="250">
        <f>E65*H65</f>
        <v>0</v>
      </c>
      <c r="J65" s="249">
        <v>-1.56E-3</v>
      </c>
      <c r="K65" s="250">
        <f>E65*J65</f>
        <v>-4.6800000000000001E-3</v>
      </c>
      <c r="O65" s="242">
        <v>2</v>
      </c>
      <c r="AA65" s="217">
        <v>1</v>
      </c>
      <c r="AB65" s="217">
        <v>7</v>
      </c>
      <c r="AC65" s="217">
        <v>7</v>
      </c>
      <c r="AZ65" s="217">
        <v>2</v>
      </c>
      <c r="BA65" s="217">
        <f>IF(AZ65=1,G65,0)</f>
        <v>0</v>
      </c>
      <c r="BB65" s="217">
        <f>IF(AZ65=2,G65,0)</f>
        <v>0</v>
      </c>
      <c r="BC65" s="217">
        <f>IF(AZ65=3,G65,0)</f>
        <v>0</v>
      </c>
      <c r="BD65" s="217">
        <f>IF(AZ65=4,G65,0)</f>
        <v>0</v>
      </c>
      <c r="BE65" s="217">
        <f>IF(AZ65=5,G65,0)</f>
        <v>0</v>
      </c>
      <c r="CA65" s="242">
        <v>1</v>
      </c>
      <c r="CB65" s="242">
        <v>7</v>
      </c>
    </row>
    <row r="66" spans="1:80">
      <c r="A66" s="251"/>
      <c r="B66" s="254"/>
      <c r="C66" s="308" t="s">
        <v>216</v>
      </c>
      <c r="D66" s="309"/>
      <c r="E66" s="255">
        <v>3</v>
      </c>
      <c r="F66" s="256"/>
      <c r="G66" s="257"/>
      <c r="H66" s="258"/>
      <c r="I66" s="252"/>
      <c r="J66" s="259"/>
      <c r="K66" s="252"/>
      <c r="M66" s="253" t="s">
        <v>216</v>
      </c>
      <c r="O66" s="242"/>
    </row>
    <row r="67" spans="1:80">
      <c r="A67" s="260"/>
      <c r="B67" s="261" t="s">
        <v>98</v>
      </c>
      <c r="C67" s="262" t="s">
        <v>202</v>
      </c>
      <c r="D67" s="263"/>
      <c r="E67" s="264"/>
      <c r="F67" s="265"/>
      <c r="G67" s="266"/>
      <c r="H67" s="267"/>
      <c r="I67" s="268">
        <f>SUM(I56:I66)</f>
        <v>0</v>
      </c>
      <c r="J67" s="267"/>
      <c r="K67" s="268">
        <f>SUM(K56:K66)</f>
        <v>-0.17199</v>
      </c>
      <c r="O67" s="242">
        <v>4</v>
      </c>
      <c r="BA67" s="269">
        <f>SUM(BA56:BA66)</f>
        <v>0</v>
      </c>
      <c r="BB67" s="269">
        <f>SUM(BB56:BB66)</f>
        <v>0</v>
      </c>
      <c r="BC67" s="269">
        <f>SUM(BC56:BC66)</f>
        <v>0</v>
      </c>
      <c r="BD67" s="269">
        <f>SUM(BD56:BD66)</f>
        <v>0</v>
      </c>
      <c r="BE67" s="269">
        <f>SUM(BE56:BE66)</f>
        <v>0</v>
      </c>
    </row>
    <row r="68" spans="1:80">
      <c r="A68" s="232" t="s">
        <v>96</v>
      </c>
      <c r="B68" s="233" t="s">
        <v>217</v>
      </c>
      <c r="C68" s="234" t="s">
        <v>218</v>
      </c>
      <c r="D68" s="235"/>
      <c r="E68" s="236"/>
      <c r="F68" s="236"/>
      <c r="G68" s="237"/>
      <c r="H68" s="238"/>
      <c r="I68" s="239"/>
      <c r="J68" s="240"/>
      <c r="K68" s="241"/>
      <c r="O68" s="242">
        <v>1</v>
      </c>
    </row>
    <row r="69" spans="1:80">
      <c r="A69" s="243">
        <v>24</v>
      </c>
      <c r="B69" s="244" t="s">
        <v>220</v>
      </c>
      <c r="C69" s="245" t="s">
        <v>221</v>
      </c>
      <c r="D69" s="246" t="s">
        <v>190</v>
      </c>
      <c r="E69" s="247">
        <v>48</v>
      </c>
      <c r="F69" s="247"/>
      <c r="G69" s="248"/>
      <c r="H69" s="249">
        <v>0</v>
      </c>
      <c r="I69" s="250">
        <f>E69*H69</f>
        <v>0</v>
      </c>
      <c r="J69" s="249">
        <v>0</v>
      </c>
      <c r="K69" s="250">
        <f>E69*J69</f>
        <v>0</v>
      </c>
      <c r="O69" s="242">
        <v>2</v>
      </c>
      <c r="AA69" s="217">
        <v>1</v>
      </c>
      <c r="AB69" s="217">
        <v>0</v>
      </c>
      <c r="AC69" s="217">
        <v>0</v>
      </c>
      <c r="AZ69" s="217">
        <v>2</v>
      </c>
      <c r="BA69" s="217">
        <f>IF(AZ69=1,G69,0)</f>
        <v>0</v>
      </c>
      <c r="BB69" s="217">
        <f>IF(AZ69=2,G69,0)</f>
        <v>0</v>
      </c>
      <c r="BC69" s="217">
        <f>IF(AZ69=3,G69,0)</f>
        <v>0</v>
      </c>
      <c r="BD69" s="217">
        <f>IF(AZ69=4,G69,0)</f>
        <v>0</v>
      </c>
      <c r="BE69" s="217">
        <f>IF(AZ69=5,G69,0)</f>
        <v>0</v>
      </c>
      <c r="CA69" s="242">
        <v>1</v>
      </c>
      <c r="CB69" s="242">
        <v>0</v>
      </c>
    </row>
    <row r="70" spans="1:80">
      <c r="A70" s="243">
        <v>25</v>
      </c>
      <c r="B70" s="244" t="s">
        <v>222</v>
      </c>
      <c r="C70" s="245" t="s">
        <v>223</v>
      </c>
      <c r="D70" s="246" t="s">
        <v>190</v>
      </c>
      <c r="E70" s="247">
        <v>48</v>
      </c>
      <c r="F70" s="247"/>
      <c r="G70" s="248"/>
      <c r="H70" s="249">
        <v>0</v>
      </c>
      <c r="I70" s="250">
        <f>E70*H70</f>
        <v>0</v>
      </c>
      <c r="J70" s="249">
        <v>0</v>
      </c>
      <c r="K70" s="250">
        <f>E70*J70</f>
        <v>0</v>
      </c>
      <c r="O70" s="242">
        <v>2</v>
      </c>
      <c r="AA70" s="217">
        <v>1</v>
      </c>
      <c r="AB70" s="217">
        <v>0</v>
      </c>
      <c r="AC70" s="217">
        <v>0</v>
      </c>
      <c r="AZ70" s="217">
        <v>2</v>
      </c>
      <c r="BA70" s="217">
        <f>IF(AZ70=1,G70,0)</f>
        <v>0</v>
      </c>
      <c r="BB70" s="217">
        <f>IF(AZ70=2,G70,0)</f>
        <v>0</v>
      </c>
      <c r="BC70" s="217">
        <f>IF(AZ70=3,G70,0)</f>
        <v>0</v>
      </c>
      <c r="BD70" s="217">
        <f>IF(AZ70=4,G70,0)</f>
        <v>0</v>
      </c>
      <c r="BE70" s="217">
        <f>IF(AZ70=5,G70,0)</f>
        <v>0</v>
      </c>
      <c r="CA70" s="242">
        <v>1</v>
      </c>
      <c r="CB70" s="242">
        <v>0</v>
      </c>
    </row>
    <row r="71" spans="1:80">
      <c r="A71" s="243">
        <v>26</v>
      </c>
      <c r="B71" s="244" t="s">
        <v>224</v>
      </c>
      <c r="C71" s="245" t="s">
        <v>225</v>
      </c>
      <c r="D71" s="246" t="s">
        <v>226</v>
      </c>
      <c r="E71" s="247">
        <v>1</v>
      </c>
      <c r="F71" s="247"/>
      <c r="G71" s="248"/>
      <c r="H71" s="249">
        <v>1E-3</v>
      </c>
      <c r="I71" s="250">
        <f>E71*H71</f>
        <v>1E-3</v>
      </c>
      <c r="J71" s="249"/>
      <c r="K71" s="250">
        <f>E71*J71</f>
        <v>0</v>
      </c>
      <c r="O71" s="242">
        <v>2</v>
      </c>
      <c r="AA71" s="217">
        <v>3</v>
      </c>
      <c r="AB71" s="217">
        <v>7</v>
      </c>
      <c r="AC71" s="217" t="s">
        <v>224</v>
      </c>
      <c r="AZ71" s="217">
        <v>2</v>
      </c>
      <c r="BA71" s="217">
        <f>IF(AZ71=1,G71,0)</f>
        <v>0</v>
      </c>
      <c r="BB71" s="217">
        <f>IF(AZ71=2,G71,0)</f>
        <v>0</v>
      </c>
      <c r="BC71" s="217">
        <f>IF(AZ71=3,G71,0)</f>
        <v>0</v>
      </c>
      <c r="BD71" s="217">
        <f>IF(AZ71=4,G71,0)</f>
        <v>0</v>
      </c>
      <c r="BE71" s="217">
        <f>IF(AZ71=5,G71,0)</f>
        <v>0</v>
      </c>
      <c r="CA71" s="242">
        <v>3</v>
      </c>
      <c r="CB71" s="242">
        <v>7</v>
      </c>
    </row>
    <row r="72" spans="1:80">
      <c r="A72" s="260"/>
      <c r="B72" s="261" t="s">
        <v>98</v>
      </c>
      <c r="C72" s="262" t="s">
        <v>219</v>
      </c>
      <c r="D72" s="263"/>
      <c r="E72" s="264"/>
      <c r="F72" s="265"/>
      <c r="G72" s="266"/>
      <c r="H72" s="267"/>
      <c r="I72" s="268">
        <f>SUM(I68:I71)</f>
        <v>1E-3</v>
      </c>
      <c r="J72" s="267"/>
      <c r="K72" s="268">
        <f>SUM(K68:K71)</f>
        <v>0</v>
      </c>
      <c r="O72" s="242">
        <v>4</v>
      </c>
      <c r="BA72" s="269">
        <f>SUM(BA68:BA71)</f>
        <v>0</v>
      </c>
      <c r="BB72" s="269">
        <f>SUM(BB68:BB71)</f>
        <v>0</v>
      </c>
      <c r="BC72" s="269">
        <f>SUM(BC68:BC71)</f>
        <v>0</v>
      </c>
      <c r="BD72" s="269">
        <f>SUM(BD68:BD71)</f>
        <v>0</v>
      </c>
      <c r="BE72" s="269">
        <f>SUM(BE68:BE71)</f>
        <v>0</v>
      </c>
    </row>
    <row r="73" spans="1:80">
      <c r="A73" s="232" t="s">
        <v>96</v>
      </c>
      <c r="B73" s="233" t="s">
        <v>227</v>
      </c>
      <c r="C73" s="234" t="s">
        <v>228</v>
      </c>
      <c r="D73" s="235"/>
      <c r="E73" s="236"/>
      <c r="F73" s="236"/>
      <c r="G73" s="237"/>
      <c r="H73" s="238"/>
      <c r="I73" s="239"/>
      <c r="J73" s="240"/>
      <c r="K73" s="241"/>
      <c r="O73" s="242">
        <v>1</v>
      </c>
    </row>
    <row r="74" spans="1:80">
      <c r="A74" s="243">
        <v>27</v>
      </c>
      <c r="B74" s="244" t="s">
        <v>230</v>
      </c>
      <c r="C74" s="245" t="s">
        <v>231</v>
      </c>
      <c r="D74" s="246" t="s">
        <v>232</v>
      </c>
      <c r="E74" s="247">
        <v>24</v>
      </c>
      <c r="F74" s="247"/>
      <c r="G74" s="248"/>
      <c r="H74" s="249">
        <v>0</v>
      </c>
      <c r="I74" s="250">
        <f t="shared" ref="I74:I85" si="0">E74*H74</f>
        <v>0</v>
      </c>
      <c r="J74" s="249">
        <v>0</v>
      </c>
      <c r="K74" s="250">
        <f t="shared" ref="K74:K85" si="1">E74*J74</f>
        <v>0</v>
      </c>
      <c r="O74" s="242">
        <v>2</v>
      </c>
      <c r="AA74" s="217">
        <v>1</v>
      </c>
      <c r="AB74" s="217">
        <v>7</v>
      </c>
      <c r="AC74" s="217">
        <v>7</v>
      </c>
      <c r="AZ74" s="217">
        <v>2</v>
      </c>
      <c r="BA74" s="217">
        <f t="shared" ref="BA74:BA85" si="2">IF(AZ74=1,G74,0)</f>
        <v>0</v>
      </c>
      <c r="BB74" s="217">
        <f t="shared" ref="BB74:BB85" si="3">IF(AZ74=2,G74,0)</f>
        <v>0</v>
      </c>
      <c r="BC74" s="217">
        <f t="shared" ref="BC74:BC85" si="4">IF(AZ74=3,G74,0)</f>
        <v>0</v>
      </c>
      <c r="BD74" s="217">
        <f t="shared" ref="BD74:BD85" si="5">IF(AZ74=4,G74,0)</f>
        <v>0</v>
      </c>
      <c r="BE74" s="217">
        <f t="shared" ref="BE74:BE85" si="6">IF(AZ74=5,G74,0)</f>
        <v>0</v>
      </c>
      <c r="CA74" s="242">
        <v>1</v>
      </c>
      <c r="CB74" s="242">
        <v>7</v>
      </c>
    </row>
    <row r="75" spans="1:80">
      <c r="A75" s="243">
        <v>28</v>
      </c>
      <c r="B75" s="244" t="s">
        <v>233</v>
      </c>
      <c r="C75" s="245" t="s">
        <v>234</v>
      </c>
      <c r="D75" s="246" t="s">
        <v>232</v>
      </c>
      <c r="E75" s="247">
        <v>3</v>
      </c>
      <c r="F75" s="247"/>
      <c r="G75" s="248"/>
      <c r="H75" s="249">
        <v>0</v>
      </c>
      <c r="I75" s="250">
        <f t="shared" si="0"/>
        <v>0</v>
      </c>
      <c r="J75" s="249">
        <v>0</v>
      </c>
      <c r="K75" s="250">
        <f t="shared" si="1"/>
        <v>0</v>
      </c>
      <c r="O75" s="242">
        <v>2</v>
      </c>
      <c r="AA75" s="217">
        <v>1</v>
      </c>
      <c r="AB75" s="217">
        <v>7</v>
      </c>
      <c r="AC75" s="217">
        <v>7</v>
      </c>
      <c r="AZ75" s="217">
        <v>2</v>
      </c>
      <c r="BA75" s="217">
        <f t="shared" si="2"/>
        <v>0</v>
      </c>
      <c r="BB75" s="217">
        <f t="shared" si="3"/>
        <v>0</v>
      </c>
      <c r="BC75" s="217">
        <f t="shared" si="4"/>
        <v>0</v>
      </c>
      <c r="BD75" s="217">
        <f t="shared" si="5"/>
        <v>0</v>
      </c>
      <c r="BE75" s="217">
        <f t="shared" si="6"/>
        <v>0</v>
      </c>
      <c r="CA75" s="242">
        <v>1</v>
      </c>
      <c r="CB75" s="242">
        <v>7</v>
      </c>
    </row>
    <row r="76" spans="1:80">
      <c r="A76" s="243">
        <v>29</v>
      </c>
      <c r="B76" s="244" t="s">
        <v>235</v>
      </c>
      <c r="C76" s="245" t="s">
        <v>236</v>
      </c>
      <c r="D76" s="246" t="s">
        <v>232</v>
      </c>
      <c r="E76" s="247">
        <v>3</v>
      </c>
      <c r="F76" s="247"/>
      <c r="G76" s="248"/>
      <c r="H76" s="249">
        <v>0</v>
      </c>
      <c r="I76" s="250">
        <f t="shared" si="0"/>
        <v>0</v>
      </c>
      <c r="J76" s="249">
        <v>0</v>
      </c>
      <c r="K76" s="250">
        <f t="shared" si="1"/>
        <v>0</v>
      </c>
      <c r="O76" s="242">
        <v>2</v>
      </c>
      <c r="AA76" s="217">
        <v>1</v>
      </c>
      <c r="AB76" s="217">
        <v>7</v>
      </c>
      <c r="AC76" s="217">
        <v>7</v>
      </c>
      <c r="AZ76" s="217">
        <v>2</v>
      </c>
      <c r="BA76" s="217">
        <f t="shared" si="2"/>
        <v>0</v>
      </c>
      <c r="BB76" s="217">
        <f t="shared" si="3"/>
        <v>0</v>
      </c>
      <c r="BC76" s="217">
        <f t="shared" si="4"/>
        <v>0</v>
      </c>
      <c r="BD76" s="217">
        <f t="shared" si="5"/>
        <v>0</v>
      </c>
      <c r="BE76" s="217">
        <f t="shared" si="6"/>
        <v>0</v>
      </c>
      <c r="CA76" s="242">
        <v>1</v>
      </c>
      <c r="CB76" s="242">
        <v>7</v>
      </c>
    </row>
    <row r="77" spans="1:80">
      <c r="A77" s="243">
        <v>30</v>
      </c>
      <c r="B77" s="244" t="s">
        <v>237</v>
      </c>
      <c r="C77" s="245" t="s">
        <v>238</v>
      </c>
      <c r="D77" s="246" t="s">
        <v>190</v>
      </c>
      <c r="E77" s="247">
        <v>48</v>
      </c>
      <c r="F77" s="247"/>
      <c r="G77" s="248"/>
      <c r="H77" s="249">
        <v>3.6000000000000002E-4</v>
      </c>
      <c r="I77" s="250">
        <f t="shared" si="0"/>
        <v>1.728E-2</v>
      </c>
      <c r="J77" s="249">
        <v>0</v>
      </c>
      <c r="K77" s="250">
        <f t="shared" si="1"/>
        <v>0</v>
      </c>
      <c r="O77" s="242">
        <v>2</v>
      </c>
      <c r="AA77" s="217">
        <v>1</v>
      </c>
      <c r="AB77" s="217">
        <v>7</v>
      </c>
      <c r="AC77" s="217">
        <v>7</v>
      </c>
      <c r="AZ77" s="217">
        <v>2</v>
      </c>
      <c r="BA77" s="217">
        <f t="shared" si="2"/>
        <v>0</v>
      </c>
      <c r="BB77" s="217">
        <f t="shared" si="3"/>
        <v>0</v>
      </c>
      <c r="BC77" s="217">
        <f t="shared" si="4"/>
        <v>0</v>
      </c>
      <c r="BD77" s="217">
        <f t="shared" si="5"/>
        <v>0</v>
      </c>
      <c r="BE77" s="217">
        <f t="shared" si="6"/>
        <v>0</v>
      </c>
      <c r="CA77" s="242">
        <v>1</v>
      </c>
      <c r="CB77" s="242">
        <v>7</v>
      </c>
    </row>
    <row r="78" spans="1:80">
      <c r="A78" s="243">
        <v>31</v>
      </c>
      <c r="B78" s="244" t="s">
        <v>239</v>
      </c>
      <c r="C78" s="245" t="s">
        <v>240</v>
      </c>
      <c r="D78" s="246" t="s">
        <v>141</v>
      </c>
      <c r="E78" s="247">
        <v>2</v>
      </c>
      <c r="F78" s="247"/>
      <c r="G78" s="248"/>
      <c r="H78" s="249">
        <v>5.0000000000000002E-5</v>
      </c>
      <c r="I78" s="250">
        <f t="shared" si="0"/>
        <v>1E-4</v>
      </c>
      <c r="J78" s="249">
        <v>-2.3259999999999999E-2</v>
      </c>
      <c r="K78" s="250">
        <f t="shared" si="1"/>
        <v>-4.6519999999999999E-2</v>
      </c>
      <c r="O78" s="242">
        <v>2</v>
      </c>
      <c r="AA78" s="217">
        <v>1</v>
      </c>
      <c r="AB78" s="217">
        <v>0</v>
      </c>
      <c r="AC78" s="217">
        <v>0</v>
      </c>
      <c r="AZ78" s="217">
        <v>2</v>
      </c>
      <c r="BA78" s="217">
        <f t="shared" si="2"/>
        <v>0</v>
      </c>
      <c r="BB78" s="217">
        <f t="shared" si="3"/>
        <v>0</v>
      </c>
      <c r="BC78" s="217">
        <f t="shared" si="4"/>
        <v>0</v>
      </c>
      <c r="BD78" s="217">
        <f t="shared" si="5"/>
        <v>0</v>
      </c>
      <c r="BE78" s="217">
        <f t="shared" si="6"/>
        <v>0</v>
      </c>
      <c r="CA78" s="242">
        <v>1</v>
      </c>
      <c r="CB78" s="242">
        <v>0</v>
      </c>
    </row>
    <row r="79" spans="1:80">
      <c r="A79" s="243">
        <v>32</v>
      </c>
      <c r="B79" s="244" t="s">
        <v>241</v>
      </c>
      <c r="C79" s="245" t="s">
        <v>242</v>
      </c>
      <c r="D79" s="246" t="s">
        <v>141</v>
      </c>
      <c r="E79" s="247">
        <v>2</v>
      </c>
      <c r="F79" s="247"/>
      <c r="G79" s="248"/>
      <c r="H79" s="249">
        <v>4.1119999999999997E-2</v>
      </c>
      <c r="I79" s="250">
        <f t="shared" si="0"/>
        <v>8.2239999999999994E-2</v>
      </c>
      <c r="J79" s="249">
        <v>0</v>
      </c>
      <c r="K79" s="250">
        <f t="shared" si="1"/>
        <v>0</v>
      </c>
      <c r="O79" s="242">
        <v>2</v>
      </c>
      <c r="AA79" s="217">
        <v>1</v>
      </c>
      <c r="AB79" s="217">
        <v>7</v>
      </c>
      <c r="AC79" s="217">
        <v>7</v>
      </c>
      <c r="AZ79" s="217">
        <v>2</v>
      </c>
      <c r="BA79" s="217">
        <f t="shared" si="2"/>
        <v>0</v>
      </c>
      <c r="BB79" s="217">
        <f t="shared" si="3"/>
        <v>0</v>
      </c>
      <c r="BC79" s="217">
        <f t="shared" si="4"/>
        <v>0</v>
      </c>
      <c r="BD79" s="217">
        <f t="shared" si="5"/>
        <v>0</v>
      </c>
      <c r="BE79" s="217">
        <f t="shared" si="6"/>
        <v>0</v>
      </c>
      <c r="CA79" s="242">
        <v>1</v>
      </c>
      <c r="CB79" s="242">
        <v>7</v>
      </c>
    </row>
    <row r="80" spans="1:80">
      <c r="A80" s="243">
        <v>33</v>
      </c>
      <c r="B80" s="244" t="s">
        <v>243</v>
      </c>
      <c r="C80" s="245" t="s">
        <v>244</v>
      </c>
      <c r="D80" s="246" t="s">
        <v>141</v>
      </c>
      <c r="E80" s="247">
        <v>2</v>
      </c>
      <c r="F80" s="247"/>
      <c r="G80" s="248"/>
      <c r="H80" s="249">
        <v>0</v>
      </c>
      <c r="I80" s="250">
        <f t="shared" si="0"/>
        <v>0</v>
      </c>
      <c r="J80" s="249">
        <v>0</v>
      </c>
      <c r="K80" s="250">
        <f t="shared" si="1"/>
        <v>0</v>
      </c>
      <c r="O80" s="242">
        <v>2</v>
      </c>
      <c r="AA80" s="217">
        <v>1</v>
      </c>
      <c r="AB80" s="217">
        <v>0</v>
      </c>
      <c r="AC80" s="217">
        <v>0</v>
      </c>
      <c r="AZ80" s="217">
        <v>2</v>
      </c>
      <c r="BA80" s="217">
        <f t="shared" si="2"/>
        <v>0</v>
      </c>
      <c r="BB80" s="217">
        <f t="shared" si="3"/>
        <v>0</v>
      </c>
      <c r="BC80" s="217">
        <f t="shared" si="4"/>
        <v>0</v>
      </c>
      <c r="BD80" s="217">
        <f t="shared" si="5"/>
        <v>0</v>
      </c>
      <c r="BE80" s="217">
        <f t="shared" si="6"/>
        <v>0</v>
      </c>
      <c r="CA80" s="242">
        <v>1</v>
      </c>
      <c r="CB80" s="242">
        <v>0</v>
      </c>
    </row>
    <row r="81" spans="1:80">
      <c r="A81" s="243">
        <v>34</v>
      </c>
      <c r="B81" s="244" t="s">
        <v>245</v>
      </c>
      <c r="C81" s="245" t="s">
        <v>246</v>
      </c>
      <c r="D81" s="246" t="s">
        <v>141</v>
      </c>
      <c r="E81" s="247">
        <v>2</v>
      </c>
      <c r="F81" s="247"/>
      <c r="G81" s="248"/>
      <c r="H81" s="249">
        <v>0</v>
      </c>
      <c r="I81" s="250">
        <f t="shared" si="0"/>
        <v>0</v>
      </c>
      <c r="J81" s="249">
        <v>0</v>
      </c>
      <c r="K81" s="250">
        <f t="shared" si="1"/>
        <v>0</v>
      </c>
      <c r="O81" s="242">
        <v>2</v>
      </c>
      <c r="AA81" s="217">
        <v>1</v>
      </c>
      <c r="AB81" s="217">
        <v>0</v>
      </c>
      <c r="AC81" s="217">
        <v>0</v>
      </c>
      <c r="AZ81" s="217">
        <v>2</v>
      </c>
      <c r="BA81" s="217">
        <f t="shared" si="2"/>
        <v>0</v>
      </c>
      <c r="BB81" s="217">
        <f t="shared" si="3"/>
        <v>0</v>
      </c>
      <c r="BC81" s="217">
        <f t="shared" si="4"/>
        <v>0</v>
      </c>
      <c r="BD81" s="217">
        <f t="shared" si="5"/>
        <v>0</v>
      </c>
      <c r="BE81" s="217">
        <f t="shared" si="6"/>
        <v>0</v>
      </c>
      <c r="CA81" s="242">
        <v>1</v>
      </c>
      <c r="CB81" s="242">
        <v>0</v>
      </c>
    </row>
    <row r="82" spans="1:80">
      <c r="A82" s="243">
        <v>35</v>
      </c>
      <c r="B82" s="244" t="s">
        <v>247</v>
      </c>
      <c r="C82" s="245" t="s">
        <v>248</v>
      </c>
      <c r="D82" s="246" t="s">
        <v>126</v>
      </c>
      <c r="E82" s="247">
        <v>12</v>
      </c>
      <c r="F82" s="247"/>
      <c r="G82" s="248"/>
      <c r="H82" s="249">
        <v>0</v>
      </c>
      <c r="I82" s="250">
        <f t="shared" si="0"/>
        <v>0</v>
      </c>
      <c r="J82" s="249">
        <v>0</v>
      </c>
      <c r="K82" s="250">
        <f t="shared" si="1"/>
        <v>0</v>
      </c>
      <c r="O82" s="242">
        <v>2</v>
      </c>
      <c r="AA82" s="217">
        <v>1</v>
      </c>
      <c r="AB82" s="217">
        <v>7</v>
      </c>
      <c r="AC82" s="217">
        <v>7</v>
      </c>
      <c r="AZ82" s="217">
        <v>2</v>
      </c>
      <c r="BA82" s="217">
        <f t="shared" si="2"/>
        <v>0</v>
      </c>
      <c r="BB82" s="217">
        <f t="shared" si="3"/>
        <v>0</v>
      </c>
      <c r="BC82" s="217">
        <f t="shared" si="4"/>
        <v>0</v>
      </c>
      <c r="BD82" s="217">
        <f t="shared" si="5"/>
        <v>0</v>
      </c>
      <c r="BE82" s="217">
        <f t="shared" si="6"/>
        <v>0</v>
      </c>
      <c r="CA82" s="242">
        <v>1</v>
      </c>
      <c r="CB82" s="242">
        <v>7</v>
      </c>
    </row>
    <row r="83" spans="1:80">
      <c r="A83" s="243">
        <v>36</v>
      </c>
      <c r="B83" s="244" t="s">
        <v>249</v>
      </c>
      <c r="C83" s="245" t="s">
        <v>250</v>
      </c>
      <c r="D83" s="246" t="s">
        <v>126</v>
      </c>
      <c r="E83" s="247">
        <v>12</v>
      </c>
      <c r="F83" s="247"/>
      <c r="G83" s="248"/>
      <c r="H83" s="249">
        <v>0</v>
      </c>
      <c r="I83" s="250">
        <f t="shared" si="0"/>
        <v>0</v>
      </c>
      <c r="J83" s="249">
        <v>0</v>
      </c>
      <c r="K83" s="250">
        <f t="shared" si="1"/>
        <v>0</v>
      </c>
      <c r="O83" s="242">
        <v>2</v>
      </c>
      <c r="AA83" s="217">
        <v>1</v>
      </c>
      <c r="AB83" s="217">
        <v>7</v>
      </c>
      <c r="AC83" s="217">
        <v>7</v>
      </c>
      <c r="AZ83" s="217">
        <v>2</v>
      </c>
      <c r="BA83" s="217">
        <f t="shared" si="2"/>
        <v>0</v>
      </c>
      <c r="BB83" s="217">
        <f t="shared" si="3"/>
        <v>0</v>
      </c>
      <c r="BC83" s="217">
        <f t="shared" si="4"/>
        <v>0</v>
      </c>
      <c r="BD83" s="217">
        <f t="shared" si="5"/>
        <v>0</v>
      </c>
      <c r="BE83" s="217">
        <f t="shared" si="6"/>
        <v>0</v>
      </c>
      <c r="CA83" s="242">
        <v>1</v>
      </c>
      <c r="CB83" s="242">
        <v>7</v>
      </c>
    </row>
    <row r="84" spans="1:80" ht="20.399999999999999">
      <c r="A84" s="243">
        <v>37</v>
      </c>
      <c r="B84" s="244" t="s">
        <v>251</v>
      </c>
      <c r="C84" s="245" t="s">
        <v>252</v>
      </c>
      <c r="D84" s="246" t="s">
        <v>141</v>
      </c>
      <c r="E84" s="247">
        <v>2</v>
      </c>
      <c r="F84" s="247"/>
      <c r="G84" s="248"/>
      <c r="H84" s="249">
        <v>2.0000000000000001E-4</v>
      </c>
      <c r="I84" s="250">
        <f t="shared" si="0"/>
        <v>4.0000000000000002E-4</v>
      </c>
      <c r="J84" s="249"/>
      <c r="K84" s="250">
        <f t="shared" si="1"/>
        <v>0</v>
      </c>
      <c r="O84" s="242">
        <v>2</v>
      </c>
      <c r="AA84" s="217">
        <v>3</v>
      </c>
      <c r="AB84" s="217">
        <v>7</v>
      </c>
      <c r="AC84" s="217" t="s">
        <v>251</v>
      </c>
      <c r="AZ84" s="217">
        <v>2</v>
      </c>
      <c r="BA84" s="217">
        <f t="shared" si="2"/>
        <v>0</v>
      </c>
      <c r="BB84" s="217">
        <f t="shared" si="3"/>
        <v>0</v>
      </c>
      <c r="BC84" s="217">
        <f t="shared" si="4"/>
        <v>0</v>
      </c>
      <c r="BD84" s="217">
        <f t="shared" si="5"/>
        <v>0</v>
      </c>
      <c r="BE84" s="217">
        <f t="shared" si="6"/>
        <v>0</v>
      </c>
      <c r="CA84" s="242">
        <v>3</v>
      </c>
      <c r="CB84" s="242">
        <v>7</v>
      </c>
    </row>
    <row r="85" spans="1:80">
      <c r="A85" s="243">
        <v>38</v>
      </c>
      <c r="B85" s="244" t="s">
        <v>253</v>
      </c>
      <c r="C85" s="245" t="s">
        <v>254</v>
      </c>
      <c r="D85" s="246" t="s">
        <v>122</v>
      </c>
      <c r="E85" s="247">
        <v>0.10002</v>
      </c>
      <c r="F85" s="247"/>
      <c r="G85" s="248"/>
      <c r="H85" s="249">
        <v>0</v>
      </c>
      <c r="I85" s="250">
        <f t="shared" si="0"/>
        <v>0</v>
      </c>
      <c r="J85" s="249"/>
      <c r="K85" s="250">
        <f t="shared" si="1"/>
        <v>0</v>
      </c>
      <c r="O85" s="242">
        <v>2</v>
      </c>
      <c r="AA85" s="217">
        <v>7</v>
      </c>
      <c r="AB85" s="217">
        <v>1001</v>
      </c>
      <c r="AC85" s="217">
        <v>5</v>
      </c>
      <c r="AZ85" s="217">
        <v>2</v>
      </c>
      <c r="BA85" s="217">
        <f t="shared" si="2"/>
        <v>0</v>
      </c>
      <c r="BB85" s="217">
        <f t="shared" si="3"/>
        <v>0</v>
      </c>
      <c r="BC85" s="217">
        <f t="shared" si="4"/>
        <v>0</v>
      </c>
      <c r="BD85" s="217">
        <f t="shared" si="5"/>
        <v>0</v>
      </c>
      <c r="BE85" s="217">
        <f t="shared" si="6"/>
        <v>0</v>
      </c>
      <c r="CA85" s="242">
        <v>7</v>
      </c>
      <c r="CB85" s="242">
        <v>1001</v>
      </c>
    </row>
    <row r="86" spans="1:80">
      <c r="A86" s="260"/>
      <c r="B86" s="261" t="s">
        <v>98</v>
      </c>
      <c r="C86" s="262" t="s">
        <v>229</v>
      </c>
      <c r="D86" s="263"/>
      <c r="E86" s="264"/>
      <c r="F86" s="265"/>
      <c r="G86" s="266"/>
      <c r="H86" s="267"/>
      <c r="I86" s="268">
        <f>SUM(I73:I85)</f>
        <v>0.10001999999999998</v>
      </c>
      <c r="J86" s="267"/>
      <c r="K86" s="268">
        <f>SUM(K73:K85)</f>
        <v>-4.6519999999999999E-2</v>
      </c>
      <c r="O86" s="242">
        <v>4</v>
      </c>
      <c r="BA86" s="269">
        <f>SUM(BA73:BA85)</f>
        <v>0</v>
      </c>
      <c r="BB86" s="269">
        <f>SUM(BB73:BB85)</f>
        <v>0</v>
      </c>
      <c r="BC86" s="269">
        <f>SUM(BC73:BC85)</f>
        <v>0</v>
      </c>
      <c r="BD86" s="269">
        <f>SUM(BD73:BD85)</f>
        <v>0</v>
      </c>
      <c r="BE86" s="269">
        <f>SUM(BE73:BE85)</f>
        <v>0</v>
      </c>
    </row>
    <row r="87" spans="1:80">
      <c r="A87" s="232" t="s">
        <v>96</v>
      </c>
      <c r="B87" s="233" t="s">
        <v>255</v>
      </c>
      <c r="C87" s="234" t="s">
        <v>256</v>
      </c>
      <c r="D87" s="235"/>
      <c r="E87" s="236"/>
      <c r="F87" s="236"/>
      <c r="G87" s="237"/>
      <c r="H87" s="238"/>
      <c r="I87" s="239"/>
      <c r="J87" s="240"/>
      <c r="K87" s="241"/>
      <c r="O87" s="242">
        <v>1</v>
      </c>
    </row>
    <row r="88" spans="1:80">
      <c r="A88" s="243">
        <v>39</v>
      </c>
      <c r="B88" s="244" t="s">
        <v>260</v>
      </c>
      <c r="C88" s="245" t="s">
        <v>261</v>
      </c>
      <c r="D88" s="246" t="s">
        <v>262</v>
      </c>
      <c r="E88" s="247">
        <v>1</v>
      </c>
      <c r="F88" s="247"/>
      <c r="G88" s="248"/>
      <c r="H88" s="249">
        <v>0.8</v>
      </c>
      <c r="I88" s="250">
        <f>E88*H88</f>
        <v>0.8</v>
      </c>
      <c r="J88" s="249"/>
      <c r="K88" s="250">
        <f>E88*J88</f>
        <v>0</v>
      </c>
      <c r="O88" s="242">
        <v>2</v>
      </c>
      <c r="AA88" s="217">
        <v>12</v>
      </c>
      <c r="AB88" s="217">
        <v>0</v>
      </c>
      <c r="AC88" s="217">
        <v>62</v>
      </c>
      <c r="AZ88" s="217">
        <v>2</v>
      </c>
      <c r="BA88" s="217">
        <f>IF(AZ88=1,G88,0)</f>
        <v>0</v>
      </c>
      <c r="BB88" s="217">
        <f>IF(AZ88=2,G88,0)</f>
        <v>0</v>
      </c>
      <c r="BC88" s="217">
        <f>IF(AZ88=3,G88,0)</f>
        <v>0</v>
      </c>
      <c r="BD88" s="217">
        <f>IF(AZ88=4,G88,0)</f>
        <v>0</v>
      </c>
      <c r="BE88" s="217">
        <f>IF(AZ88=5,G88,0)</f>
        <v>0</v>
      </c>
      <c r="CA88" s="242">
        <v>12</v>
      </c>
      <c r="CB88" s="242">
        <v>0</v>
      </c>
    </row>
    <row r="89" spans="1:80" ht="21">
      <c r="A89" s="251"/>
      <c r="B89" s="254"/>
      <c r="C89" s="308" t="s">
        <v>398</v>
      </c>
      <c r="D89" s="309"/>
      <c r="E89" s="255">
        <v>1</v>
      </c>
      <c r="F89" s="256"/>
      <c r="G89" s="257"/>
      <c r="H89" s="258"/>
      <c r="I89" s="252"/>
      <c r="J89" s="259"/>
      <c r="K89" s="252"/>
      <c r="M89" s="253" t="s">
        <v>398</v>
      </c>
      <c r="O89" s="242"/>
    </row>
    <row r="90" spans="1:80" ht="20.399999999999999">
      <c r="A90" s="243">
        <v>40</v>
      </c>
      <c r="B90" s="244" t="s">
        <v>267</v>
      </c>
      <c r="C90" s="245" t="s">
        <v>268</v>
      </c>
      <c r="D90" s="246" t="s">
        <v>262</v>
      </c>
      <c r="E90" s="247">
        <v>1</v>
      </c>
      <c r="F90" s="247"/>
      <c r="G90" s="248"/>
      <c r="H90" s="249">
        <v>0.8</v>
      </c>
      <c r="I90" s="250">
        <f>E90*H90</f>
        <v>0.8</v>
      </c>
      <c r="J90" s="249"/>
      <c r="K90" s="250">
        <f>E90*J90</f>
        <v>0</v>
      </c>
      <c r="O90" s="242">
        <v>2</v>
      </c>
      <c r="AA90" s="217">
        <v>12</v>
      </c>
      <c r="AB90" s="217">
        <v>0</v>
      </c>
      <c r="AC90" s="217">
        <v>64</v>
      </c>
      <c r="AZ90" s="217">
        <v>2</v>
      </c>
      <c r="BA90" s="217">
        <f>IF(AZ90=1,G90,0)</f>
        <v>0</v>
      </c>
      <c r="BB90" s="217">
        <f>IF(AZ90=2,G90,0)</f>
        <v>0</v>
      </c>
      <c r="BC90" s="217">
        <f>IF(AZ90=3,G90,0)</f>
        <v>0</v>
      </c>
      <c r="BD90" s="217">
        <f>IF(AZ90=4,G90,0)</f>
        <v>0</v>
      </c>
      <c r="BE90" s="217">
        <f>IF(AZ90=5,G90,0)</f>
        <v>0</v>
      </c>
      <c r="CA90" s="242">
        <v>12</v>
      </c>
      <c r="CB90" s="242">
        <v>0</v>
      </c>
    </row>
    <row r="91" spans="1:80">
      <c r="A91" s="243">
        <v>41</v>
      </c>
      <c r="B91" s="244" t="s">
        <v>270</v>
      </c>
      <c r="C91" s="245" t="s">
        <v>271</v>
      </c>
      <c r="D91" s="246" t="s">
        <v>262</v>
      </c>
      <c r="E91" s="247">
        <v>1</v>
      </c>
      <c r="F91" s="247"/>
      <c r="G91" s="248"/>
      <c r="H91" s="249">
        <v>0.8</v>
      </c>
      <c r="I91" s="250">
        <f>E91*H91</f>
        <v>0.8</v>
      </c>
      <c r="J91" s="249"/>
      <c r="K91" s="250">
        <f>E91*J91</f>
        <v>0</v>
      </c>
      <c r="O91" s="242">
        <v>2</v>
      </c>
      <c r="AA91" s="217">
        <v>12</v>
      </c>
      <c r="AB91" s="217">
        <v>0</v>
      </c>
      <c r="AC91" s="217">
        <v>74</v>
      </c>
      <c r="AZ91" s="217">
        <v>2</v>
      </c>
      <c r="BA91" s="217">
        <f>IF(AZ91=1,G91,0)</f>
        <v>0</v>
      </c>
      <c r="BB91" s="217">
        <f>IF(AZ91=2,G91,0)</f>
        <v>0</v>
      </c>
      <c r="BC91" s="217">
        <f>IF(AZ91=3,G91,0)</f>
        <v>0</v>
      </c>
      <c r="BD91" s="217">
        <f>IF(AZ91=4,G91,0)</f>
        <v>0</v>
      </c>
      <c r="BE91" s="217">
        <f>IF(AZ91=5,G91,0)</f>
        <v>0</v>
      </c>
      <c r="CA91" s="242">
        <v>12</v>
      </c>
      <c r="CB91" s="242">
        <v>0</v>
      </c>
    </row>
    <row r="92" spans="1:80" ht="21">
      <c r="A92" s="251"/>
      <c r="B92" s="254"/>
      <c r="C92" s="308" t="s">
        <v>269</v>
      </c>
      <c r="D92" s="309"/>
      <c r="E92" s="255">
        <v>1</v>
      </c>
      <c r="F92" s="256"/>
      <c r="G92" s="257"/>
      <c r="H92" s="258"/>
      <c r="I92" s="252"/>
      <c r="J92" s="259"/>
      <c r="K92" s="252"/>
      <c r="M92" s="253" t="s">
        <v>269</v>
      </c>
      <c r="O92" s="242"/>
    </row>
    <row r="93" spans="1:80">
      <c r="A93" s="243">
        <v>42</v>
      </c>
      <c r="B93" s="244" t="s">
        <v>272</v>
      </c>
      <c r="C93" s="245" t="s">
        <v>273</v>
      </c>
      <c r="D93" s="246" t="s">
        <v>262</v>
      </c>
      <c r="E93" s="247">
        <v>1</v>
      </c>
      <c r="F93" s="247"/>
      <c r="G93" s="248"/>
      <c r="H93" s="249">
        <v>0.8</v>
      </c>
      <c r="I93" s="250">
        <f>E93*H93</f>
        <v>0.8</v>
      </c>
      <c r="J93" s="249"/>
      <c r="K93" s="250">
        <f>E93*J93</f>
        <v>0</v>
      </c>
      <c r="O93" s="242">
        <v>2</v>
      </c>
      <c r="AA93" s="217">
        <v>12</v>
      </c>
      <c r="AB93" s="217">
        <v>0</v>
      </c>
      <c r="AC93" s="217">
        <v>75</v>
      </c>
      <c r="AZ93" s="217">
        <v>2</v>
      </c>
      <c r="BA93" s="217">
        <f>IF(AZ93=1,G93,0)</f>
        <v>0</v>
      </c>
      <c r="BB93" s="217">
        <f>IF(AZ93=2,G93,0)</f>
        <v>0</v>
      </c>
      <c r="BC93" s="217">
        <f>IF(AZ93=3,G93,0)</f>
        <v>0</v>
      </c>
      <c r="BD93" s="217">
        <f>IF(AZ93=4,G93,0)</f>
        <v>0</v>
      </c>
      <c r="BE93" s="217">
        <f>IF(AZ93=5,G93,0)</f>
        <v>0</v>
      </c>
      <c r="CA93" s="242">
        <v>12</v>
      </c>
      <c r="CB93" s="242">
        <v>0</v>
      </c>
    </row>
    <row r="94" spans="1:80" ht="21">
      <c r="A94" s="251"/>
      <c r="B94" s="254"/>
      <c r="C94" s="308" t="s">
        <v>269</v>
      </c>
      <c r="D94" s="309"/>
      <c r="E94" s="255">
        <v>1</v>
      </c>
      <c r="F94" s="256"/>
      <c r="G94" s="257"/>
      <c r="H94" s="258"/>
      <c r="I94" s="252"/>
      <c r="J94" s="259"/>
      <c r="K94" s="252"/>
      <c r="M94" s="253" t="s">
        <v>269</v>
      </c>
      <c r="O94" s="242"/>
    </row>
    <row r="95" spans="1:80">
      <c r="A95" s="243">
        <v>43</v>
      </c>
      <c r="B95" s="244" t="s">
        <v>274</v>
      </c>
      <c r="C95" s="245" t="s">
        <v>275</v>
      </c>
      <c r="D95" s="246" t="s">
        <v>262</v>
      </c>
      <c r="E95" s="247">
        <v>1</v>
      </c>
      <c r="F95" s="247"/>
      <c r="G95" s="248"/>
      <c r="H95" s="249">
        <v>0.8</v>
      </c>
      <c r="I95" s="250">
        <f>E95*H95</f>
        <v>0.8</v>
      </c>
      <c r="J95" s="249"/>
      <c r="K95" s="250">
        <f>E95*J95</f>
        <v>0</v>
      </c>
      <c r="O95" s="242">
        <v>2</v>
      </c>
      <c r="AA95" s="217">
        <v>12</v>
      </c>
      <c r="AB95" s="217">
        <v>0</v>
      </c>
      <c r="AC95" s="217">
        <v>76</v>
      </c>
      <c r="AZ95" s="217">
        <v>2</v>
      </c>
      <c r="BA95" s="217">
        <f>IF(AZ95=1,G95,0)</f>
        <v>0</v>
      </c>
      <c r="BB95" s="217">
        <f>IF(AZ95=2,G95,0)</f>
        <v>0</v>
      </c>
      <c r="BC95" s="217">
        <f>IF(AZ95=3,G95,0)</f>
        <v>0</v>
      </c>
      <c r="BD95" s="217">
        <f>IF(AZ95=4,G95,0)</f>
        <v>0</v>
      </c>
      <c r="BE95" s="217">
        <f>IF(AZ95=5,G95,0)</f>
        <v>0</v>
      </c>
      <c r="CA95" s="242">
        <v>12</v>
      </c>
      <c r="CB95" s="242">
        <v>0</v>
      </c>
    </row>
    <row r="96" spans="1:80">
      <c r="A96" s="243">
        <v>44</v>
      </c>
      <c r="B96" s="244" t="s">
        <v>278</v>
      </c>
      <c r="C96" s="245" t="s">
        <v>279</v>
      </c>
      <c r="D96" s="246" t="s">
        <v>122</v>
      </c>
      <c r="E96" s="247">
        <v>4</v>
      </c>
      <c r="F96" s="247"/>
      <c r="G96" s="248"/>
      <c r="H96" s="249">
        <v>0</v>
      </c>
      <c r="I96" s="250">
        <f>E96*H96</f>
        <v>0</v>
      </c>
      <c r="J96" s="249"/>
      <c r="K96" s="250">
        <f>E96*J96</f>
        <v>0</v>
      </c>
      <c r="O96" s="242">
        <v>2</v>
      </c>
      <c r="AA96" s="217">
        <v>7</v>
      </c>
      <c r="AB96" s="217">
        <v>1001</v>
      </c>
      <c r="AC96" s="217">
        <v>5</v>
      </c>
      <c r="AZ96" s="217">
        <v>2</v>
      </c>
      <c r="BA96" s="217">
        <f>IF(AZ96=1,G96,0)</f>
        <v>0</v>
      </c>
      <c r="BB96" s="217">
        <f>IF(AZ96=2,G96,0)</f>
        <v>0</v>
      </c>
      <c r="BC96" s="217">
        <f>IF(AZ96=3,G96,0)</f>
        <v>0</v>
      </c>
      <c r="BD96" s="217">
        <f>IF(AZ96=4,G96,0)</f>
        <v>0</v>
      </c>
      <c r="BE96" s="217">
        <f>IF(AZ96=5,G96,0)</f>
        <v>0</v>
      </c>
      <c r="CA96" s="242">
        <v>7</v>
      </c>
      <c r="CB96" s="242">
        <v>1001</v>
      </c>
    </row>
    <row r="97" spans="1:80">
      <c r="A97" s="260"/>
      <c r="B97" s="261" t="s">
        <v>98</v>
      </c>
      <c r="C97" s="262" t="s">
        <v>257</v>
      </c>
      <c r="D97" s="263"/>
      <c r="E97" s="264"/>
      <c r="F97" s="265"/>
      <c r="G97" s="266"/>
      <c r="H97" s="267"/>
      <c r="I97" s="268">
        <f>SUM(I87:I96)</f>
        <v>4</v>
      </c>
      <c r="J97" s="267"/>
      <c r="K97" s="268">
        <f>SUM(K87:K96)</f>
        <v>0</v>
      </c>
      <c r="O97" s="242">
        <v>4</v>
      </c>
      <c r="BA97" s="269">
        <f>SUM(BA87:BA96)</f>
        <v>0</v>
      </c>
      <c r="BB97" s="269">
        <f>SUM(BB87:BB96)</f>
        <v>0</v>
      </c>
      <c r="BC97" s="269">
        <f>SUM(BC87:BC96)</f>
        <v>0</v>
      </c>
      <c r="BD97" s="269">
        <f>SUM(BD87:BD96)</f>
        <v>0</v>
      </c>
      <c r="BE97" s="269">
        <f>SUM(BE87:BE96)</f>
        <v>0</v>
      </c>
    </row>
    <row r="98" spans="1:80">
      <c r="A98" s="232" t="s">
        <v>96</v>
      </c>
      <c r="B98" s="233" t="s">
        <v>280</v>
      </c>
      <c r="C98" s="234" t="s">
        <v>281</v>
      </c>
      <c r="D98" s="235"/>
      <c r="E98" s="236"/>
      <c r="F98" s="236"/>
      <c r="G98" s="237"/>
      <c r="H98" s="238"/>
      <c r="I98" s="239"/>
      <c r="J98" s="240"/>
      <c r="K98" s="241"/>
      <c r="O98" s="242">
        <v>1</v>
      </c>
    </row>
    <row r="99" spans="1:80">
      <c r="A99" s="243">
        <v>45</v>
      </c>
      <c r="B99" s="244" t="s">
        <v>283</v>
      </c>
      <c r="C99" s="245" t="s">
        <v>284</v>
      </c>
      <c r="D99" s="246" t="s">
        <v>126</v>
      </c>
      <c r="E99" s="247">
        <v>21.002300000000002</v>
      </c>
      <c r="F99" s="247"/>
      <c r="G99" s="248"/>
      <c r="H99" s="249">
        <v>7.0000000000000001E-3</v>
      </c>
      <c r="I99" s="250">
        <f>E99*H99</f>
        <v>0.14701610000000001</v>
      </c>
      <c r="J99" s="249">
        <v>0</v>
      </c>
      <c r="K99" s="250">
        <f>E99*J99</f>
        <v>0</v>
      </c>
      <c r="O99" s="242">
        <v>2</v>
      </c>
      <c r="AA99" s="217">
        <v>2</v>
      </c>
      <c r="AB99" s="217">
        <v>7</v>
      </c>
      <c r="AC99" s="217">
        <v>7</v>
      </c>
      <c r="AZ99" s="217">
        <v>2</v>
      </c>
      <c r="BA99" s="217">
        <f>IF(AZ99=1,G99,0)</f>
        <v>0</v>
      </c>
      <c r="BB99" s="217">
        <f>IF(AZ99=2,G99,0)</f>
        <v>0</v>
      </c>
      <c r="BC99" s="217">
        <f>IF(AZ99=3,G99,0)</f>
        <v>0</v>
      </c>
      <c r="BD99" s="217">
        <f>IF(AZ99=4,G99,0)</f>
        <v>0</v>
      </c>
      <c r="BE99" s="217">
        <f>IF(AZ99=5,G99,0)</f>
        <v>0</v>
      </c>
      <c r="CA99" s="242">
        <v>2</v>
      </c>
      <c r="CB99" s="242">
        <v>7</v>
      </c>
    </row>
    <row r="100" spans="1:80">
      <c r="A100" s="251"/>
      <c r="B100" s="254"/>
      <c r="C100" s="308" t="s">
        <v>285</v>
      </c>
      <c r="D100" s="309"/>
      <c r="E100" s="255">
        <v>21.002300000000002</v>
      </c>
      <c r="F100" s="256"/>
      <c r="G100" s="257"/>
      <c r="H100" s="258"/>
      <c r="I100" s="252"/>
      <c r="J100" s="259"/>
      <c r="K100" s="252"/>
      <c r="M100" s="253" t="s">
        <v>285</v>
      </c>
      <c r="O100" s="242"/>
    </row>
    <row r="101" spans="1:80">
      <c r="A101" s="243">
        <v>46</v>
      </c>
      <c r="B101" s="244" t="s">
        <v>286</v>
      </c>
      <c r="C101" s="245" t="s">
        <v>287</v>
      </c>
      <c r="D101" s="246" t="s">
        <v>97</v>
      </c>
      <c r="E101" s="247">
        <v>1</v>
      </c>
      <c r="F101" s="247"/>
      <c r="G101" s="248"/>
      <c r="H101" s="249">
        <v>1.1000000000000001E-3</v>
      </c>
      <c r="I101" s="250">
        <f>E101*H101</f>
        <v>1.1000000000000001E-3</v>
      </c>
      <c r="J101" s="249"/>
      <c r="K101" s="250">
        <f>E101*J101</f>
        <v>0</v>
      </c>
      <c r="O101" s="242">
        <v>2</v>
      </c>
      <c r="AA101" s="217">
        <v>12</v>
      </c>
      <c r="AB101" s="217">
        <v>0</v>
      </c>
      <c r="AC101" s="217">
        <v>58</v>
      </c>
      <c r="AZ101" s="217">
        <v>2</v>
      </c>
      <c r="BA101" s="217">
        <f>IF(AZ101=1,G101,0)</f>
        <v>0</v>
      </c>
      <c r="BB101" s="217">
        <f>IF(AZ101=2,G101,0)</f>
        <v>0</v>
      </c>
      <c r="BC101" s="217">
        <f>IF(AZ101=3,G101,0)</f>
        <v>0</v>
      </c>
      <c r="BD101" s="217">
        <f>IF(AZ101=4,G101,0)</f>
        <v>0</v>
      </c>
      <c r="BE101" s="217">
        <f>IF(AZ101=5,G101,0)</f>
        <v>0</v>
      </c>
      <c r="CA101" s="242">
        <v>12</v>
      </c>
      <c r="CB101" s="242">
        <v>0</v>
      </c>
    </row>
    <row r="102" spans="1:80">
      <c r="A102" s="260"/>
      <c r="B102" s="261" t="s">
        <v>98</v>
      </c>
      <c r="C102" s="262" t="s">
        <v>282</v>
      </c>
      <c r="D102" s="263"/>
      <c r="E102" s="264"/>
      <c r="F102" s="265"/>
      <c r="G102" s="266"/>
      <c r="H102" s="267"/>
      <c r="I102" s="268">
        <f>SUM(I98:I101)</f>
        <v>0.1481161</v>
      </c>
      <c r="J102" s="267"/>
      <c r="K102" s="268">
        <f>SUM(K98:K101)</f>
        <v>0</v>
      </c>
      <c r="O102" s="242">
        <v>4</v>
      </c>
      <c r="BA102" s="269">
        <f>SUM(BA98:BA101)</f>
        <v>0</v>
      </c>
      <c r="BB102" s="269">
        <f>SUM(BB98:BB101)</f>
        <v>0</v>
      </c>
      <c r="BC102" s="269">
        <f>SUM(BC98:BC101)</f>
        <v>0</v>
      </c>
      <c r="BD102" s="269">
        <f>SUM(BD98:BD101)</f>
        <v>0</v>
      </c>
      <c r="BE102" s="269">
        <f>SUM(BE98:BE101)</f>
        <v>0</v>
      </c>
    </row>
    <row r="103" spans="1:80">
      <c r="A103" s="232" t="s">
        <v>96</v>
      </c>
      <c r="B103" s="233" t="s">
        <v>290</v>
      </c>
      <c r="C103" s="234" t="s">
        <v>291</v>
      </c>
      <c r="D103" s="235"/>
      <c r="E103" s="236"/>
      <c r="F103" s="236"/>
      <c r="G103" s="237"/>
      <c r="H103" s="238"/>
      <c r="I103" s="239"/>
      <c r="J103" s="240"/>
      <c r="K103" s="241"/>
      <c r="O103" s="242">
        <v>1</v>
      </c>
    </row>
    <row r="104" spans="1:80">
      <c r="A104" s="243">
        <v>47</v>
      </c>
      <c r="B104" s="244" t="s">
        <v>293</v>
      </c>
      <c r="C104" s="245" t="s">
        <v>294</v>
      </c>
      <c r="D104" s="246" t="s">
        <v>126</v>
      </c>
      <c r="E104" s="247">
        <v>19.1235</v>
      </c>
      <c r="F104" s="247"/>
      <c r="G104" s="248"/>
      <c r="H104" s="249">
        <v>0</v>
      </c>
      <c r="I104" s="250">
        <f>E104*H104</f>
        <v>0</v>
      </c>
      <c r="J104" s="249">
        <v>0</v>
      </c>
      <c r="K104" s="250">
        <f>E104*J104</f>
        <v>0</v>
      </c>
      <c r="O104" s="242">
        <v>2</v>
      </c>
      <c r="AA104" s="217">
        <v>1</v>
      </c>
      <c r="AB104" s="217">
        <v>0</v>
      </c>
      <c r="AC104" s="217">
        <v>0</v>
      </c>
      <c r="AZ104" s="217">
        <v>2</v>
      </c>
      <c r="BA104" s="217">
        <f>IF(AZ104=1,G104,0)</f>
        <v>0</v>
      </c>
      <c r="BB104" s="217">
        <f>IF(AZ104=2,G104,0)</f>
        <v>0</v>
      </c>
      <c r="BC104" s="217">
        <f>IF(AZ104=3,G104,0)</f>
        <v>0</v>
      </c>
      <c r="BD104" s="217">
        <f>IF(AZ104=4,G104,0)</f>
        <v>0</v>
      </c>
      <c r="BE104" s="217">
        <f>IF(AZ104=5,G104,0)</f>
        <v>0</v>
      </c>
      <c r="CA104" s="242">
        <v>1</v>
      </c>
      <c r="CB104" s="242">
        <v>0</v>
      </c>
    </row>
    <row r="105" spans="1:80">
      <c r="A105" s="251"/>
      <c r="B105" s="254"/>
      <c r="C105" s="308" t="s">
        <v>375</v>
      </c>
      <c r="D105" s="309"/>
      <c r="E105" s="255">
        <v>19.1235</v>
      </c>
      <c r="F105" s="256"/>
      <c r="G105" s="257"/>
      <c r="H105" s="258"/>
      <c r="I105" s="252"/>
      <c r="J105" s="259"/>
      <c r="K105" s="252"/>
      <c r="M105" s="253" t="s">
        <v>375</v>
      </c>
      <c r="O105" s="242"/>
    </row>
    <row r="106" spans="1:80" ht="20.399999999999999">
      <c r="A106" s="243">
        <v>48</v>
      </c>
      <c r="B106" s="244" t="s">
        <v>296</v>
      </c>
      <c r="C106" s="245" t="s">
        <v>297</v>
      </c>
      <c r="D106" s="246" t="s">
        <v>126</v>
      </c>
      <c r="E106" s="247">
        <v>19.1235</v>
      </c>
      <c r="F106" s="247"/>
      <c r="G106" s="248"/>
      <c r="H106" s="249">
        <v>1.018E-2</v>
      </c>
      <c r="I106" s="250">
        <f>E106*H106</f>
        <v>0.19467723000000001</v>
      </c>
      <c r="J106" s="249">
        <v>0</v>
      </c>
      <c r="K106" s="250">
        <f>E106*J106</f>
        <v>0</v>
      </c>
      <c r="O106" s="242">
        <v>2</v>
      </c>
      <c r="AA106" s="217">
        <v>2</v>
      </c>
      <c r="AB106" s="217">
        <v>7</v>
      </c>
      <c r="AC106" s="217">
        <v>7</v>
      </c>
      <c r="AZ106" s="217">
        <v>2</v>
      </c>
      <c r="BA106" s="217">
        <f>IF(AZ106=1,G106,0)</f>
        <v>0</v>
      </c>
      <c r="BB106" s="217">
        <f>IF(AZ106=2,G106,0)</f>
        <v>0</v>
      </c>
      <c r="BC106" s="217">
        <f>IF(AZ106=3,G106,0)</f>
        <v>0</v>
      </c>
      <c r="BD106" s="217">
        <f>IF(AZ106=4,G106,0)</f>
        <v>0</v>
      </c>
      <c r="BE106" s="217">
        <f>IF(AZ106=5,G106,0)</f>
        <v>0</v>
      </c>
      <c r="CA106" s="242">
        <v>2</v>
      </c>
      <c r="CB106" s="242">
        <v>7</v>
      </c>
    </row>
    <row r="107" spans="1:80">
      <c r="A107" s="251"/>
      <c r="B107" s="254"/>
      <c r="C107" s="308" t="s">
        <v>375</v>
      </c>
      <c r="D107" s="309"/>
      <c r="E107" s="255">
        <v>19.1235</v>
      </c>
      <c r="F107" s="256"/>
      <c r="G107" s="257"/>
      <c r="H107" s="258"/>
      <c r="I107" s="252"/>
      <c r="J107" s="259"/>
      <c r="K107" s="252"/>
      <c r="M107" s="253" t="s">
        <v>375</v>
      </c>
      <c r="O107" s="242"/>
    </row>
    <row r="108" spans="1:80">
      <c r="A108" s="243">
        <v>49</v>
      </c>
      <c r="B108" s="244" t="s">
        <v>298</v>
      </c>
      <c r="C108" s="245" t="s">
        <v>299</v>
      </c>
      <c r="D108" s="246" t="s">
        <v>126</v>
      </c>
      <c r="E108" s="247">
        <v>24.860499999999998</v>
      </c>
      <c r="F108" s="247"/>
      <c r="G108" s="248"/>
      <c r="H108" s="249">
        <v>1.9199999999999998E-2</v>
      </c>
      <c r="I108" s="250">
        <f>E108*H108</f>
        <v>0.4773215999999999</v>
      </c>
      <c r="J108" s="249"/>
      <c r="K108" s="250">
        <f>E108*J108</f>
        <v>0</v>
      </c>
      <c r="O108" s="242">
        <v>2</v>
      </c>
      <c r="AA108" s="217">
        <v>3</v>
      </c>
      <c r="AB108" s="217">
        <v>7</v>
      </c>
      <c r="AC108" s="217">
        <v>59764210</v>
      </c>
      <c r="AZ108" s="217">
        <v>2</v>
      </c>
      <c r="BA108" s="217">
        <f>IF(AZ108=1,G108,0)</f>
        <v>0</v>
      </c>
      <c r="BB108" s="217">
        <f>IF(AZ108=2,G108,0)</f>
        <v>0</v>
      </c>
      <c r="BC108" s="217">
        <f>IF(AZ108=3,G108,0)</f>
        <v>0</v>
      </c>
      <c r="BD108" s="217">
        <f>IF(AZ108=4,G108,0)</f>
        <v>0</v>
      </c>
      <c r="BE108" s="217">
        <f>IF(AZ108=5,G108,0)</f>
        <v>0</v>
      </c>
      <c r="CA108" s="242">
        <v>3</v>
      </c>
      <c r="CB108" s="242">
        <v>7</v>
      </c>
    </row>
    <row r="109" spans="1:80">
      <c r="A109" s="251"/>
      <c r="B109" s="254"/>
      <c r="C109" s="308" t="s">
        <v>378</v>
      </c>
      <c r="D109" s="309"/>
      <c r="E109" s="255">
        <v>24.860499999999998</v>
      </c>
      <c r="F109" s="256"/>
      <c r="G109" s="257"/>
      <c r="H109" s="258"/>
      <c r="I109" s="252"/>
      <c r="J109" s="259"/>
      <c r="K109" s="252"/>
      <c r="M109" s="253" t="s">
        <v>378</v>
      </c>
      <c r="O109" s="242"/>
    </row>
    <row r="110" spans="1:80">
      <c r="A110" s="243">
        <v>50</v>
      </c>
      <c r="B110" s="244" t="s">
        <v>301</v>
      </c>
      <c r="C110" s="245" t="s">
        <v>302</v>
      </c>
      <c r="D110" s="246" t="s">
        <v>122</v>
      </c>
      <c r="E110" s="247">
        <v>0.47732160000000001</v>
      </c>
      <c r="F110" s="247"/>
      <c r="G110" s="248"/>
      <c r="H110" s="249">
        <v>0</v>
      </c>
      <c r="I110" s="250">
        <f>E110*H110</f>
        <v>0</v>
      </c>
      <c r="J110" s="249"/>
      <c r="K110" s="250">
        <f>E110*J110</f>
        <v>0</v>
      </c>
      <c r="O110" s="242">
        <v>2</v>
      </c>
      <c r="AA110" s="217">
        <v>7</v>
      </c>
      <c r="AB110" s="217">
        <v>1001</v>
      </c>
      <c r="AC110" s="217">
        <v>5</v>
      </c>
      <c r="AZ110" s="217">
        <v>2</v>
      </c>
      <c r="BA110" s="217">
        <f>IF(AZ110=1,G110,0)</f>
        <v>0</v>
      </c>
      <c r="BB110" s="217">
        <f>IF(AZ110=2,G110,0)</f>
        <v>0</v>
      </c>
      <c r="BC110" s="217">
        <f>IF(AZ110=3,G110,0)</f>
        <v>0</v>
      </c>
      <c r="BD110" s="217">
        <f>IF(AZ110=4,G110,0)</f>
        <v>0</v>
      </c>
      <c r="BE110" s="217">
        <f>IF(AZ110=5,G110,0)</f>
        <v>0</v>
      </c>
      <c r="CA110" s="242">
        <v>7</v>
      </c>
      <c r="CB110" s="242">
        <v>1001</v>
      </c>
    </row>
    <row r="111" spans="1:80">
      <c r="A111" s="260"/>
      <c r="B111" s="261" t="s">
        <v>98</v>
      </c>
      <c r="C111" s="262" t="s">
        <v>292</v>
      </c>
      <c r="D111" s="263"/>
      <c r="E111" s="264"/>
      <c r="F111" s="265"/>
      <c r="G111" s="266"/>
      <c r="H111" s="267"/>
      <c r="I111" s="268">
        <f>SUM(I103:I110)</f>
        <v>0.67199882999999994</v>
      </c>
      <c r="J111" s="267"/>
      <c r="K111" s="268">
        <f>SUM(K103:K110)</f>
        <v>0</v>
      </c>
      <c r="O111" s="242">
        <v>4</v>
      </c>
      <c r="BA111" s="269">
        <f>SUM(BA103:BA110)</f>
        <v>0</v>
      </c>
      <c r="BB111" s="269">
        <f>SUM(BB103:BB110)</f>
        <v>0</v>
      </c>
      <c r="BC111" s="269">
        <f>SUM(BC103:BC110)</f>
        <v>0</v>
      </c>
      <c r="BD111" s="269">
        <f>SUM(BD103:BD110)</f>
        <v>0</v>
      </c>
      <c r="BE111" s="269">
        <f>SUM(BE103:BE110)</f>
        <v>0</v>
      </c>
    </row>
    <row r="112" spans="1:80">
      <c r="A112" s="232" t="s">
        <v>96</v>
      </c>
      <c r="B112" s="233" t="s">
        <v>303</v>
      </c>
      <c r="C112" s="234" t="s">
        <v>304</v>
      </c>
      <c r="D112" s="235"/>
      <c r="E112" s="236"/>
      <c r="F112" s="236"/>
      <c r="G112" s="237"/>
      <c r="H112" s="238"/>
      <c r="I112" s="239"/>
      <c r="J112" s="240"/>
      <c r="K112" s="241"/>
      <c r="O112" s="242">
        <v>1</v>
      </c>
    </row>
    <row r="113" spans="1:80">
      <c r="A113" s="243">
        <v>51</v>
      </c>
      <c r="B113" s="244" t="s">
        <v>306</v>
      </c>
      <c r="C113" s="245" t="s">
        <v>307</v>
      </c>
      <c r="D113" s="246" t="s">
        <v>126</v>
      </c>
      <c r="E113" s="247">
        <v>38.478000000000002</v>
      </c>
      <c r="F113" s="247"/>
      <c r="G113" s="248"/>
      <c r="H113" s="249">
        <v>2.7999999999999998E-4</v>
      </c>
      <c r="I113" s="250">
        <f>E113*H113</f>
        <v>1.077384E-2</v>
      </c>
      <c r="J113" s="249">
        <v>0</v>
      </c>
      <c r="K113" s="250">
        <f>E113*J113</f>
        <v>0</v>
      </c>
      <c r="O113" s="242">
        <v>2</v>
      </c>
      <c r="AA113" s="217">
        <v>1</v>
      </c>
      <c r="AB113" s="217">
        <v>0</v>
      </c>
      <c r="AC113" s="217">
        <v>0</v>
      </c>
      <c r="AZ113" s="217">
        <v>2</v>
      </c>
      <c r="BA113" s="217">
        <f>IF(AZ113=1,G113,0)</f>
        <v>0</v>
      </c>
      <c r="BB113" s="217">
        <f>IF(AZ113=2,G113,0)</f>
        <v>0</v>
      </c>
      <c r="BC113" s="217">
        <f>IF(AZ113=3,G113,0)</f>
        <v>0</v>
      </c>
      <c r="BD113" s="217">
        <f>IF(AZ113=4,G113,0)</f>
        <v>0</v>
      </c>
      <c r="BE113" s="217">
        <f>IF(AZ113=5,G113,0)</f>
        <v>0</v>
      </c>
      <c r="CA113" s="242">
        <v>1</v>
      </c>
      <c r="CB113" s="242">
        <v>0</v>
      </c>
    </row>
    <row r="114" spans="1:80">
      <c r="A114" s="251"/>
      <c r="B114" s="254"/>
      <c r="C114" s="308" t="s">
        <v>379</v>
      </c>
      <c r="D114" s="309"/>
      <c r="E114" s="255">
        <v>38.478000000000002</v>
      </c>
      <c r="F114" s="256"/>
      <c r="G114" s="257"/>
      <c r="H114" s="258"/>
      <c r="I114" s="252"/>
      <c r="J114" s="259"/>
      <c r="K114" s="252"/>
      <c r="M114" s="253" t="s">
        <v>379</v>
      </c>
      <c r="O114" s="242"/>
    </row>
    <row r="115" spans="1:80">
      <c r="A115" s="243">
        <v>52</v>
      </c>
      <c r="B115" s="244" t="s">
        <v>309</v>
      </c>
      <c r="C115" s="245" t="s">
        <v>310</v>
      </c>
      <c r="D115" s="246" t="s">
        <v>190</v>
      </c>
      <c r="E115" s="247">
        <v>58.24</v>
      </c>
      <c r="F115" s="247"/>
      <c r="G115" s="248"/>
      <c r="H115" s="249">
        <v>0</v>
      </c>
      <c r="I115" s="250">
        <f>E115*H115</f>
        <v>0</v>
      </c>
      <c r="J115" s="249">
        <v>0</v>
      </c>
      <c r="K115" s="250">
        <f>E115*J115</f>
        <v>0</v>
      </c>
      <c r="O115" s="242">
        <v>2</v>
      </c>
      <c r="AA115" s="217">
        <v>1</v>
      </c>
      <c r="AB115" s="217">
        <v>7</v>
      </c>
      <c r="AC115" s="217">
        <v>7</v>
      </c>
      <c r="AZ115" s="217">
        <v>2</v>
      </c>
      <c r="BA115" s="217">
        <f>IF(AZ115=1,G115,0)</f>
        <v>0</v>
      </c>
      <c r="BB115" s="217">
        <f>IF(AZ115=2,G115,0)</f>
        <v>0</v>
      </c>
      <c r="BC115" s="217">
        <f>IF(AZ115=3,G115,0)</f>
        <v>0</v>
      </c>
      <c r="BD115" s="217">
        <f>IF(AZ115=4,G115,0)</f>
        <v>0</v>
      </c>
      <c r="BE115" s="217">
        <f>IF(AZ115=5,G115,0)</f>
        <v>0</v>
      </c>
      <c r="CA115" s="242">
        <v>1</v>
      </c>
      <c r="CB115" s="242">
        <v>7</v>
      </c>
    </row>
    <row r="116" spans="1:80">
      <c r="A116" s="251"/>
      <c r="B116" s="254"/>
      <c r="C116" s="308" t="s">
        <v>380</v>
      </c>
      <c r="D116" s="309"/>
      <c r="E116" s="255">
        <v>58.24</v>
      </c>
      <c r="F116" s="256"/>
      <c r="G116" s="257"/>
      <c r="H116" s="258"/>
      <c r="I116" s="252"/>
      <c r="J116" s="259"/>
      <c r="K116" s="252"/>
      <c r="M116" s="253" t="s">
        <v>380</v>
      </c>
      <c r="O116" s="242"/>
    </row>
    <row r="117" spans="1:80">
      <c r="A117" s="243">
        <v>53</v>
      </c>
      <c r="B117" s="244" t="s">
        <v>312</v>
      </c>
      <c r="C117" s="245" t="s">
        <v>313</v>
      </c>
      <c r="D117" s="246" t="s">
        <v>126</v>
      </c>
      <c r="E117" s="247">
        <v>38.588000000000001</v>
      </c>
      <c r="F117" s="247"/>
      <c r="G117" s="248"/>
      <c r="H117" s="249">
        <v>0</v>
      </c>
      <c r="I117" s="250">
        <f>E117*H117</f>
        <v>0</v>
      </c>
      <c r="J117" s="249">
        <v>0</v>
      </c>
      <c r="K117" s="250">
        <f>E117*J117</f>
        <v>0</v>
      </c>
      <c r="O117" s="242">
        <v>2</v>
      </c>
      <c r="AA117" s="217">
        <v>1</v>
      </c>
      <c r="AB117" s="217">
        <v>7</v>
      </c>
      <c r="AC117" s="217">
        <v>7</v>
      </c>
      <c r="AZ117" s="217">
        <v>2</v>
      </c>
      <c r="BA117" s="217">
        <f>IF(AZ117=1,G117,0)</f>
        <v>0</v>
      </c>
      <c r="BB117" s="217">
        <f>IF(AZ117=2,G117,0)</f>
        <v>0</v>
      </c>
      <c r="BC117" s="217">
        <f>IF(AZ117=3,G117,0)</f>
        <v>0</v>
      </c>
      <c r="BD117" s="217">
        <f>IF(AZ117=4,G117,0)</f>
        <v>0</v>
      </c>
      <c r="BE117" s="217">
        <f>IF(AZ117=5,G117,0)</f>
        <v>0</v>
      </c>
      <c r="CA117" s="242">
        <v>1</v>
      </c>
      <c r="CB117" s="242">
        <v>7</v>
      </c>
    </row>
    <row r="118" spans="1:80">
      <c r="A118" s="251"/>
      <c r="B118" s="254"/>
      <c r="C118" s="308" t="s">
        <v>381</v>
      </c>
      <c r="D118" s="309"/>
      <c r="E118" s="255">
        <v>38.588000000000001</v>
      </c>
      <c r="F118" s="256"/>
      <c r="G118" s="257"/>
      <c r="H118" s="258"/>
      <c r="I118" s="252"/>
      <c r="J118" s="259"/>
      <c r="K118" s="252"/>
      <c r="M118" s="253" t="s">
        <v>381</v>
      </c>
      <c r="O118" s="242"/>
    </row>
    <row r="119" spans="1:80">
      <c r="A119" s="243">
        <v>54</v>
      </c>
      <c r="B119" s="244" t="s">
        <v>314</v>
      </c>
      <c r="C119" s="245" t="s">
        <v>315</v>
      </c>
      <c r="D119" s="246" t="s">
        <v>112</v>
      </c>
      <c r="E119" s="247">
        <v>2</v>
      </c>
      <c r="F119" s="247"/>
      <c r="G119" s="248"/>
      <c r="H119" s="249">
        <v>0</v>
      </c>
      <c r="I119" s="250">
        <f>E119*H119</f>
        <v>0</v>
      </c>
      <c r="J119" s="249"/>
      <c r="K119" s="250">
        <f>E119*J119</f>
        <v>0</v>
      </c>
      <c r="O119" s="242">
        <v>2</v>
      </c>
      <c r="AA119" s="217">
        <v>12</v>
      </c>
      <c r="AB119" s="217">
        <v>0</v>
      </c>
      <c r="AC119" s="217">
        <v>65</v>
      </c>
      <c r="AZ119" s="217">
        <v>2</v>
      </c>
      <c r="BA119" s="217">
        <f>IF(AZ119=1,G119,0)</f>
        <v>0</v>
      </c>
      <c r="BB119" s="217">
        <f>IF(AZ119=2,G119,0)</f>
        <v>0</v>
      </c>
      <c r="BC119" s="217">
        <f>IF(AZ119=3,G119,0)</f>
        <v>0</v>
      </c>
      <c r="BD119" s="217">
        <f>IF(AZ119=4,G119,0)</f>
        <v>0</v>
      </c>
      <c r="BE119" s="217">
        <f>IF(AZ119=5,G119,0)</f>
        <v>0</v>
      </c>
      <c r="CA119" s="242">
        <v>12</v>
      </c>
      <c r="CB119" s="242">
        <v>0</v>
      </c>
    </row>
    <row r="120" spans="1:80">
      <c r="A120" s="243">
        <v>55</v>
      </c>
      <c r="B120" s="244" t="s">
        <v>316</v>
      </c>
      <c r="C120" s="245" t="s">
        <v>317</v>
      </c>
      <c r="D120" s="246" t="s">
        <v>190</v>
      </c>
      <c r="E120" s="247">
        <v>64.042000000000002</v>
      </c>
      <c r="F120" s="247"/>
      <c r="G120" s="248"/>
      <c r="H120" s="249">
        <v>2.2000000000000001E-4</v>
      </c>
      <c r="I120" s="250">
        <f>E120*H120</f>
        <v>1.4089240000000001E-2</v>
      </c>
      <c r="J120" s="249"/>
      <c r="K120" s="250">
        <f>E120*J120</f>
        <v>0</v>
      </c>
      <c r="O120" s="242">
        <v>2</v>
      </c>
      <c r="AA120" s="217">
        <v>3</v>
      </c>
      <c r="AB120" s="217">
        <v>7</v>
      </c>
      <c r="AC120" s="217" t="s">
        <v>316</v>
      </c>
      <c r="AZ120" s="217">
        <v>2</v>
      </c>
      <c r="BA120" s="217">
        <f>IF(AZ120=1,G120,0)</f>
        <v>0</v>
      </c>
      <c r="BB120" s="217">
        <f>IF(AZ120=2,G120,0)</f>
        <v>0</v>
      </c>
      <c r="BC120" s="217">
        <f>IF(AZ120=3,G120,0)</f>
        <v>0</v>
      </c>
      <c r="BD120" s="217">
        <f>IF(AZ120=4,G120,0)</f>
        <v>0</v>
      </c>
      <c r="BE120" s="217">
        <f>IF(AZ120=5,G120,0)</f>
        <v>0</v>
      </c>
      <c r="CA120" s="242">
        <v>3</v>
      </c>
      <c r="CB120" s="242">
        <v>7</v>
      </c>
    </row>
    <row r="121" spans="1:80">
      <c r="A121" s="251"/>
      <c r="B121" s="254"/>
      <c r="C121" s="308" t="s">
        <v>382</v>
      </c>
      <c r="D121" s="309"/>
      <c r="E121" s="255">
        <v>64.042000000000002</v>
      </c>
      <c r="F121" s="256"/>
      <c r="G121" s="257"/>
      <c r="H121" s="258"/>
      <c r="I121" s="252"/>
      <c r="J121" s="259"/>
      <c r="K121" s="252"/>
      <c r="M121" s="253" t="s">
        <v>382</v>
      </c>
      <c r="O121" s="242"/>
    </row>
    <row r="122" spans="1:80">
      <c r="A122" s="243">
        <v>56</v>
      </c>
      <c r="B122" s="244" t="s">
        <v>319</v>
      </c>
      <c r="C122" s="245" t="s">
        <v>320</v>
      </c>
      <c r="D122" s="246" t="s">
        <v>126</v>
      </c>
      <c r="E122" s="247">
        <v>46.569600000000001</v>
      </c>
      <c r="F122" s="247"/>
      <c r="G122" s="248"/>
      <c r="H122" s="249">
        <v>1.9199999999999998E-2</v>
      </c>
      <c r="I122" s="250">
        <f>E122*H122</f>
        <v>0.89413631999999998</v>
      </c>
      <c r="J122" s="249"/>
      <c r="K122" s="250">
        <f>E122*J122</f>
        <v>0</v>
      </c>
      <c r="O122" s="242">
        <v>2</v>
      </c>
      <c r="AA122" s="217">
        <v>3</v>
      </c>
      <c r="AB122" s="217">
        <v>7</v>
      </c>
      <c r="AC122" s="217" t="s">
        <v>319</v>
      </c>
      <c r="AZ122" s="217">
        <v>2</v>
      </c>
      <c r="BA122" s="217">
        <f>IF(AZ122=1,G122,0)</f>
        <v>0</v>
      </c>
      <c r="BB122" s="217">
        <f>IF(AZ122=2,G122,0)</f>
        <v>0</v>
      </c>
      <c r="BC122" s="217">
        <f>IF(AZ122=3,G122,0)</f>
        <v>0</v>
      </c>
      <c r="BD122" s="217">
        <f>IF(AZ122=4,G122,0)</f>
        <v>0</v>
      </c>
      <c r="BE122" s="217">
        <f>IF(AZ122=5,G122,0)</f>
        <v>0</v>
      </c>
      <c r="CA122" s="242">
        <v>3</v>
      </c>
      <c r="CB122" s="242">
        <v>7</v>
      </c>
    </row>
    <row r="123" spans="1:80">
      <c r="A123" s="251"/>
      <c r="B123" s="254"/>
      <c r="C123" s="308" t="s">
        <v>383</v>
      </c>
      <c r="D123" s="309"/>
      <c r="E123" s="255">
        <v>46.569600000000001</v>
      </c>
      <c r="F123" s="256"/>
      <c r="G123" s="257"/>
      <c r="H123" s="258"/>
      <c r="I123" s="252"/>
      <c r="J123" s="259"/>
      <c r="K123" s="252"/>
      <c r="M123" s="253" t="s">
        <v>383</v>
      </c>
      <c r="O123" s="242"/>
    </row>
    <row r="124" spans="1:80">
      <c r="A124" s="243">
        <v>57</v>
      </c>
      <c r="B124" s="244" t="s">
        <v>322</v>
      </c>
      <c r="C124" s="245" t="s">
        <v>323</v>
      </c>
      <c r="D124" s="246" t="s">
        <v>122</v>
      </c>
      <c r="E124" s="247">
        <v>0.91899940000000002</v>
      </c>
      <c r="F124" s="247"/>
      <c r="G124" s="248"/>
      <c r="H124" s="249">
        <v>0</v>
      </c>
      <c r="I124" s="250">
        <f>E124*H124</f>
        <v>0</v>
      </c>
      <c r="J124" s="249"/>
      <c r="K124" s="250">
        <f>E124*J124</f>
        <v>0</v>
      </c>
      <c r="O124" s="242">
        <v>2</v>
      </c>
      <c r="AA124" s="217">
        <v>7</v>
      </c>
      <c r="AB124" s="217">
        <v>1001</v>
      </c>
      <c r="AC124" s="217">
        <v>5</v>
      </c>
      <c r="AZ124" s="217">
        <v>2</v>
      </c>
      <c r="BA124" s="217">
        <f>IF(AZ124=1,G124,0)</f>
        <v>0</v>
      </c>
      <c r="BB124" s="217">
        <f>IF(AZ124=2,G124,0)</f>
        <v>0</v>
      </c>
      <c r="BC124" s="217">
        <f>IF(AZ124=3,G124,0)</f>
        <v>0</v>
      </c>
      <c r="BD124" s="217">
        <f>IF(AZ124=4,G124,0)</f>
        <v>0</v>
      </c>
      <c r="BE124" s="217">
        <f>IF(AZ124=5,G124,0)</f>
        <v>0</v>
      </c>
      <c r="CA124" s="242">
        <v>7</v>
      </c>
      <c r="CB124" s="242">
        <v>1001</v>
      </c>
    </row>
    <row r="125" spans="1:80">
      <c r="A125" s="260"/>
      <c r="B125" s="261" t="s">
        <v>98</v>
      </c>
      <c r="C125" s="262" t="s">
        <v>305</v>
      </c>
      <c r="D125" s="263"/>
      <c r="E125" s="264"/>
      <c r="F125" s="265"/>
      <c r="G125" s="266"/>
      <c r="H125" s="267"/>
      <c r="I125" s="268">
        <f>SUM(I112:I124)</f>
        <v>0.91899940000000002</v>
      </c>
      <c r="J125" s="267"/>
      <c r="K125" s="268">
        <f>SUM(K112:K124)</f>
        <v>0</v>
      </c>
      <c r="O125" s="242">
        <v>4</v>
      </c>
      <c r="BA125" s="269">
        <f>SUM(BA112:BA124)</f>
        <v>0</v>
      </c>
      <c r="BB125" s="269">
        <f>SUM(BB112:BB124)</f>
        <v>0</v>
      </c>
      <c r="BC125" s="269">
        <f>SUM(BC112:BC124)</f>
        <v>0</v>
      </c>
      <c r="BD125" s="269">
        <f>SUM(BD112:BD124)</f>
        <v>0</v>
      </c>
      <c r="BE125" s="269">
        <f>SUM(BE112:BE124)</f>
        <v>0</v>
      </c>
    </row>
    <row r="126" spans="1:80">
      <c r="A126" s="232" t="s">
        <v>96</v>
      </c>
      <c r="B126" s="233" t="s">
        <v>384</v>
      </c>
      <c r="C126" s="234" t="s">
        <v>385</v>
      </c>
      <c r="D126" s="235"/>
      <c r="E126" s="236"/>
      <c r="F126" s="236"/>
      <c r="G126" s="237"/>
      <c r="H126" s="238"/>
      <c r="I126" s="239"/>
      <c r="J126" s="240"/>
      <c r="K126" s="241"/>
      <c r="O126" s="242">
        <v>1</v>
      </c>
    </row>
    <row r="127" spans="1:80">
      <c r="A127" s="243">
        <v>58</v>
      </c>
      <c r="B127" s="244" t="s">
        <v>387</v>
      </c>
      <c r="C127" s="245" t="s">
        <v>388</v>
      </c>
      <c r="D127" s="246" t="s">
        <v>126</v>
      </c>
      <c r="E127" s="247">
        <v>7.91</v>
      </c>
      <c r="F127" s="247"/>
      <c r="G127" s="248"/>
      <c r="H127" s="249">
        <v>3.1E-4</v>
      </c>
      <c r="I127" s="250">
        <f>E127*H127</f>
        <v>2.4521E-3</v>
      </c>
      <c r="J127" s="249">
        <v>0</v>
      </c>
      <c r="K127" s="250">
        <f>E127*J127</f>
        <v>0</v>
      </c>
      <c r="O127" s="242">
        <v>2</v>
      </c>
      <c r="AA127" s="217">
        <v>1</v>
      </c>
      <c r="AB127" s="217">
        <v>7</v>
      </c>
      <c r="AC127" s="217">
        <v>7</v>
      </c>
      <c r="AZ127" s="217">
        <v>2</v>
      </c>
      <c r="BA127" s="217">
        <f>IF(AZ127=1,G127,0)</f>
        <v>0</v>
      </c>
      <c r="BB127" s="217">
        <f>IF(AZ127=2,G127,0)</f>
        <v>0</v>
      </c>
      <c r="BC127" s="217">
        <f>IF(AZ127=3,G127,0)</f>
        <v>0</v>
      </c>
      <c r="BD127" s="217">
        <f>IF(AZ127=4,G127,0)</f>
        <v>0</v>
      </c>
      <c r="BE127" s="217">
        <f>IF(AZ127=5,G127,0)</f>
        <v>0</v>
      </c>
      <c r="CA127" s="242">
        <v>1</v>
      </c>
      <c r="CB127" s="242">
        <v>7</v>
      </c>
    </row>
    <row r="128" spans="1:80">
      <c r="A128" s="251"/>
      <c r="B128" s="254"/>
      <c r="C128" s="308" t="s">
        <v>389</v>
      </c>
      <c r="D128" s="309"/>
      <c r="E128" s="255">
        <v>5.0599999999999996</v>
      </c>
      <c r="F128" s="256"/>
      <c r="G128" s="257"/>
      <c r="H128" s="258"/>
      <c r="I128" s="252"/>
      <c r="J128" s="259"/>
      <c r="K128" s="252"/>
      <c r="M128" s="253" t="s">
        <v>389</v>
      </c>
      <c r="O128" s="242"/>
    </row>
    <row r="129" spans="1:80">
      <c r="A129" s="251"/>
      <c r="B129" s="254"/>
      <c r="C129" s="308" t="s">
        <v>390</v>
      </c>
      <c r="D129" s="309"/>
      <c r="E129" s="255">
        <v>2.85</v>
      </c>
      <c r="F129" s="256"/>
      <c r="G129" s="257"/>
      <c r="H129" s="258"/>
      <c r="I129" s="252"/>
      <c r="J129" s="259"/>
      <c r="K129" s="252"/>
      <c r="M129" s="253" t="s">
        <v>390</v>
      </c>
      <c r="O129" s="242"/>
    </row>
    <row r="130" spans="1:80">
      <c r="A130" s="243">
        <v>59</v>
      </c>
      <c r="B130" s="244" t="s">
        <v>391</v>
      </c>
      <c r="C130" s="245" t="s">
        <v>392</v>
      </c>
      <c r="D130" s="246" t="s">
        <v>126</v>
      </c>
      <c r="E130" s="247">
        <v>7.91</v>
      </c>
      <c r="F130" s="247"/>
      <c r="G130" s="248"/>
      <c r="H130" s="249">
        <v>5.4000000000000001E-4</v>
      </c>
      <c r="I130" s="250">
        <f>E130*H130</f>
        <v>4.2713999999999998E-3</v>
      </c>
      <c r="J130" s="249">
        <v>0</v>
      </c>
      <c r="K130" s="250">
        <f>E130*J130</f>
        <v>0</v>
      </c>
      <c r="O130" s="242">
        <v>2</v>
      </c>
      <c r="AA130" s="217">
        <v>1</v>
      </c>
      <c r="AB130" s="217">
        <v>7</v>
      </c>
      <c r="AC130" s="217">
        <v>7</v>
      </c>
      <c r="AZ130" s="217">
        <v>2</v>
      </c>
      <c r="BA130" s="217">
        <f>IF(AZ130=1,G130,0)</f>
        <v>0</v>
      </c>
      <c r="BB130" s="217">
        <f>IF(AZ130=2,G130,0)</f>
        <v>0</v>
      </c>
      <c r="BC130" s="217">
        <f>IF(AZ130=3,G130,0)</f>
        <v>0</v>
      </c>
      <c r="BD130" s="217">
        <f>IF(AZ130=4,G130,0)</f>
        <v>0</v>
      </c>
      <c r="BE130" s="217">
        <f>IF(AZ130=5,G130,0)</f>
        <v>0</v>
      </c>
      <c r="CA130" s="242">
        <v>1</v>
      </c>
      <c r="CB130" s="242">
        <v>7</v>
      </c>
    </row>
    <row r="131" spans="1:80">
      <c r="A131" s="251"/>
      <c r="B131" s="254"/>
      <c r="C131" s="308" t="s">
        <v>389</v>
      </c>
      <c r="D131" s="309"/>
      <c r="E131" s="255">
        <v>5.0599999999999996</v>
      </c>
      <c r="F131" s="256"/>
      <c r="G131" s="257"/>
      <c r="H131" s="258"/>
      <c r="I131" s="252"/>
      <c r="J131" s="259"/>
      <c r="K131" s="252"/>
      <c r="M131" s="253" t="s">
        <v>389</v>
      </c>
      <c r="O131" s="242"/>
    </row>
    <row r="132" spans="1:80">
      <c r="A132" s="251"/>
      <c r="B132" s="254"/>
      <c r="C132" s="308" t="s">
        <v>390</v>
      </c>
      <c r="D132" s="309"/>
      <c r="E132" s="255">
        <v>2.85</v>
      </c>
      <c r="F132" s="256"/>
      <c r="G132" s="257"/>
      <c r="H132" s="258"/>
      <c r="I132" s="252"/>
      <c r="J132" s="259"/>
      <c r="K132" s="252"/>
      <c r="M132" s="253" t="s">
        <v>390</v>
      </c>
      <c r="O132" s="242"/>
    </row>
    <row r="133" spans="1:80">
      <c r="A133" s="260"/>
      <c r="B133" s="261" t="s">
        <v>98</v>
      </c>
      <c r="C133" s="262" t="s">
        <v>386</v>
      </c>
      <c r="D133" s="263"/>
      <c r="E133" s="264"/>
      <c r="F133" s="265"/>
      <c r="G133" s="266"/>
      <c r="H133" s="267"/>
      <c r="I133" s="268">
        <f>SUM(I126:I132)</f>
        <v>6.7235000000000003E-3</v>
      </c>
      <c r="J133" s="267"/>
      <c r="K133" s="268">
        <f>SUM(K126:K132)</f>
        <v>0</v>
      </c>
      <c r="O133" s="242">
        <v>4</v>
      </c>
      <c r="BA133" s="269">
        <f>SUM(BA126:BA132)</f>
        <v>0</v>
      </c>
      <c r="BB133" s="269">
        <f>SUM(BB126:BB132)</f>
        <v>0</v>
      </c>
      <c r="BC133" s="269">
        <f>SUM(BC126:BC132)</f>
        <v>0</v>
      </c>
      <c r="BD133" s="269">
        <f>SUM(BD126:BD132)</f>
        <v>0</v>
      </c>
      <c r="BE133" s="269">
        <f>SUM(BE126:BE132)</f>
        <v>0</v>
      </c>
    </row>
    <row r="134" spans="1:80">
      <c r="A134" s="232" t="s">
        <v>96</v>
      </c>
      <c r="B134" s="233" t="s">
        <v>324</v>
      </c>
      <c r="C134" s="234" t="s">
        <v>325</v>
      </c>
      <c r="D134" s="235"/>
      <c r="E134" s="236"/>
      <c r="F134" s="236"/>
      <c r="G134" s="237"/>
      <c r="H134" s="238"/>
      <c r="I134" s="239"/>
      <c r="J134" s="240"/>
      <c r="K134" s="241"/>
      <c r="O134" s="242">
        <v>1</v>
      </c>
    </row>
    <row r="135" spans="1:80">
      <c r="A135" s="243">
        <v>60</v>
      </c>
      <c r="B135" s="244" t="s">
        <v>327</v>
      </c>
      <c r="C135" s="245" t="s">
        <v>328</v>
      </c>
      <c r="D135" s="246" t="s">
        <v>126</v>
      </c>
      <c r="E135" s="247">
        <v>35.415999999999997</v>
      </c>
      <c r="F135" s="247"/>
      <c r="G135" s="248"/>
      <c r="H135" s="249">
        <v>1.1E-4</v>
      </c>
      <c r="I135" s="250">
        <f>E135*H135</f>
        <v>3.8957599999999998E-3</v>
      </c>
      <c r="J135" s="249">
        <v>0</v>
      </c>
      <c r="K135" s="250">
        <f>E135*J135</f>
        <v>0</v>
      </c>
      <c r="O135" s="242">
        <v>2</v>
      </c>
      <c r="AA135" s="217">
        <v>1</v>
      </c>
      <c r="AB135" s="217">
        <v>0</v>
      </c>
      <c r="AC135" s="217">
        <v>0</v>
      </c>
      <c r="AZ135" s="217">
        <v>2</v>
      </c>
      <c r="BA135" s="217">
        <f>IF(AZ135=1,G135,0)</f>
        <v>0</v>
      </c>
      <c r="BB135" s="217">
        <f>IF(AZ135=2,G135,0)</f>
        <v>0</v>
      </c>
      <c r="BC135" s="217">
        <f>IF(AZ135=3,G135,0)</f>
        <v>0</v>
      </c>
      <c r="BD135" s="217">
        <f>IF(AZ135=4,G135,0)</f>
        <v>0</v>
      </c>
      <c r="BE135" s="217">
        <f>IF(AZ135=5,G135,0)</f>
        <v>0</v>
      </c>
      <c r="CA135" s="242">
        <v>1</v>
      </c>
      <c r="CB135" s="242">
        <v>0</v>
      </c>
    </row>
    <row r="136" spans="1:80">
      <c r="A136" s="251"/>
      <c r="B136" s="254"/>
      <c r="C136" s="308" t="s">
        <v>393</v>
      </c>
      <c r="D136" s="309"/>
      <c r="E136" s="255">
        <v>35.415999999999997</v>
      </c>
      <c r="F136" s="256"/>
      <c r="G136" s="257"/>
      <c r="H136" s="258"/>
      <c r="I136" s="252"/>
      <c r="J136" s="259"/>
      <c r="K136" s="252"/>
      <c r="M136" s="253" t="s">
        <v>393</v>
      </c>
      <c r="O136" s="242"/>
    </row>
    <row r="137" spans="1:80" ht="20.399999999999999">
      <c r="A137" s="243">
        <v>61</v>
      </c>
      <c r="B137" s="244" t="s">
        <v>330</v>
      </c>
      <c r="C137" s="245" t="s">
        <v>331</v>
      </c>
      <c r="D137" s="246" t="s">
        <v>126</v>
      </c>
      <c r="E137" s="247">
        <v>35.415999999999997</v>
      </c>
      <c r="F137" s="247"/>
      <c r="G137" s="248"/>
      <c r="H137" s="249">
        <v>2.5999999999999998E-4</v>
      </c>
      <c r="I137" s="250">
        <f>E137*H137</f>
        <v>9.2081599999999982E-3</v>
      </c>
      <c r="J137" s="249">
        <v>0</v>
      </c>
      <c r="K137" s="250">
        <f>E137*J137</f>
        <v>0</v>
      </c>
      <c r="O137" s="242">
        <v>2</v>
      </c>
      <c r="AA137" s="217">
        <v>2</v>
      </c>
      <c r="AB137" s="217">
        <v>7</v>
      </c>
      <c r="AC137" s="217">
        <v>7</v>
      </c>
      <c r="AZ137" s="217">
        <v>2</v>
      </c>
      <c r="BA137" s="217">
        <f>IF(AZ137=1,G137,0)</f>
        <v>0</v>
      </c>
      <c r="BB137" s="217">
        <f>IF(AZ137=2,G137,0)</f>
        <v>0</v>
      </c>
      <c r="BC137" s="217">
        <f>IF(AZ137=3,G137,0)</f>
        <v>0</v>
      </c>
      <c r="BD137" s="217">
        <f>IF(AZ137=4,G137,0)</f>
        <v>0</v>
      </c>
      <c r="BE137" s="217">
        <f>IF(AZ137=5,G137,0)</f>
        <v>0</v>
      </c>
      <c r="CA137" s="242">
        <v>2</v>
      </c>
      <c r="CB137" s="242">
        <v>7</v>
      </c>
    </row>
    <row r="138" spans="1:80">
      <c r="A138" s="251"/>
      <c r="B138" s="254"/>
      <c r="C138" s="308" t="s">
        <v>393</v>
      </c>
      <c r="D138" s="309"/>
      <c r="E138" s="255">
        <v>35.415999999999997</v>
      </c>
      <c r="F138" s="256"/>
      <c r="G138" s="257"/>
      <c r="H138" s="258"/>
      <c r="I138" s="252"/>
      <c r="J138" s="259"/>
      <c r="K138" s="252"/>
      <c r="M138" s="253" t="s">
        <v>393</v>
      </c>
      <c r="O138" s="242"/>
    </row>
    <row r="139" spans="1:80">
      <c r="A139" s="260"/>
      <c r="B139" s="261" t="s">
        <v>98</v>
      </c>
      <c r="C139" s="262" t="s">
        <v>326</v>
      </c>
      <c r="D139" s="263"/>
      <c r="E139" s="264"/>
      <c r="F139" s="265"/>
      <c r="G139" s="266"/>
      <c r="H139" s="267"/>
      <c r="I139" s="268">
        <f>SUM(I134:I138)</f>
        <v>1.3103919999999998E-2</v>
      </c>
      <c r="J139" s="267"/>
      <c r="K139" s="268">
        <f>SUM(K134:K138)</f>
        <v>0</v>
      </c>
      <c r="O139" s="242">
        <v>4</v>
      </c>
      <c r="BA139" s="269">
        <f>SUM(BA134:BA138)</f>
        <v>0</v>
      </c>
      <c r="BB139" s="269">
        <f>SUM(BB134:BB138)</f>
        <v>0</v>
      </c>
      <c r="BC139" s="269">
        <f>SUM(BC134:BC138)</f>
        <v>0</v>
      </c>
      <c r="BD139" s="269">
        <f>SUM(BD134:BD138)</f>
        <v>0</v>
      </c>
      <c r="BE139" s="269">
        <f>SUM(BE134:BE138)</f>
        <v>0</v>
      </c>
    </row>
    <row r="140" spans="1:80">
      <c r="A140" s="232" t="s">
        <v>96</v>
      </c>
      <c r="B140" s="233" t="s">
        <v>337</v>
      </c>
      <c r="C140" s="234" t="s">
        <v>338</v>
      </c>
      <c r="D140" s="235"/>
      <c r="E140" s="236"/>
      <c r="F140" s="236"/>
      <c r="G140" s="237"/>
      <c r="H140" s="238"/>
      <c r="I140" s="239"/>
      <c r="J140" s="240"/>
      <c r="K140" s="241"/>
      <c r="O140" s="242">
        <v>1</v>
      </c>
    </row>
    <row r="141" spans="1:80">
      <c r="A141" s="243">
        <v>62</v>
      </c>
      <c r="B141" s="244" t="s">
        <v>340</v>
      </c>
      <c r="C141" s="245" t="s">
        <v>341</v>
      </c>
      <c r="D141" s="246" t="s">
        <v>112</v>
      </c>
      <c r="E141" s="247">
        <v>1</v>
      </c>
      <c r="F141" s="247"/>
      <c r="G141" s="248"/>
      <c r="H141" s="249">
        <v>0</v>
      </c>
      <c r="I141" s="250">
        <f>E141*H141</f>
        <v>0</v>
      </c>
      <c r="J141" s="249"/>
      <c r="K141" s="250">
        <f>E141*J141</f>
        <v>0</v>
      </c>
      <c r="O141" s="242">
        <v>2</v>
      </c>
      <c r="AA141" s="217">
        <v>12</v>
      </c>
      <c r="AB141" s="217">
        <v>0</v>
      </c>
      <c r="AC141" s="217">
        <v>73</v>
      </c>
      <c r="AZ141" s="217">
        <v>4</v>
      </c>
      <c r="BA141" s="217">
        <f>IF(AZ141=1,G141,0)</f>
        <v>0</v>
      </c>
      <c r="BB141" s="217">
        <f>IF(AZ141=2,G141,0)</f>
        <v>0</v>
      </c>
      <c r="BC141" s="217">
        <f>IF(AZ141=3,G141,0)</f>
        <v>0</v>
      </c>
      <c r="BD141" s="217">
        <f>IF(AZ141=4,G141,0)</f>
        <v>0</v>
      </c>
      <c r="BE141" s="217">
        <f>IF(AZ141=5,G141,0)</f>
        <v>0</v>
      </c>
      <c r="CA141" s="242">
        <v>12</v>
      </c>
      <c r="CB141" s="242">
        <v>0</v>
      </c>
    </row>
    <row r="142" spans="1:80">
      <c r="A142" s="260"/>
      <c r="B142" s="261" t="s">
        <v>98</v>
      </c>
      <c r="C142" s="262" t="s">
        <v>339</v>
      </c>
      <c r="D142" s="263"/>
      <c r="E142" s="264"/>
      <c r="F142" s="265"/>
      <c r="G142" s="266"/>
      <c r="H142" s="267"/>
      <c r="I142" s="268">
        <f>SUM(I140:I141)</f>
        <v>0</v>
      </c>
      <c r="J142" s="267"/>
      <c r="K142" s="268">
        <f>SUM(K140:K141)</f>
        <v>0</v>
      </c>
      <c r="O142" s="242">
        <v>4</v>
      </c>
      <c r="BA142" s="269">
        <f>SUM(BA140:BA141)</f>
        <v>0</v>
      </c>
      <c r="BB142" s="269">
        <f>SUM(BB140:BB141)</f>
        <v>0</v>
      </c>
      <c r="BC142" s="269">
        <f>SUM(BC140:BC141)</f>
        <v>0</v>
      </c>
      <c r="BD142" s="269">
        <f>SUM(BD140:BD141)</f>
        <v>0</v>
      </c>
      <c r="BE142" s="269">
        <f>SUM(BE140:BE141)</f>
        <v>0</v>
      </c>
    </row>
    <row r="143" spans="1:80">
      <c r="A143" s="232" t="s">
        <v>96</v>
      </c>
      <c r="B143" s="233" t="s">
        <v>342</v>
      </c>
      <c r="C143" s="234" t="s">
        <v>343</v>
      </c>
      <c r="D143" s="235"/>
      <c r="E143" s="236"/>
      <c r="F143" s="236"/>
      <c r="G143" s="237"/>
      <c r="H143" s="238"/>
      <c r="I143" s="239"/>
      <c r="J143" s="240"/>
      <c r="K143" s="241"/>
      <c r="O143" s="242">
        <v>1</v>
      </c>
    </row>
    <row r="144" spans="1:80">
      <c r="A144" s="243">
        <v>63</v>
      </c>
      <c r="B144" s="244" t="s">
        <v>345</v>
      </c>
      <c r="C144" s="245" t="s">
        <v>346</v>
      </c>
      <c r="D144" s="246" t="s">
        <v>112</v>
      </c>
      <c r="E144" s="247">
        <v>1</v>
      </c>
      <c r="F144" s="247"/>
      <c r="G144" s="248"/>
      <c r="H144" s="249">
        <v>0</v>
      </c>
      <c r="I144" s="250">
        <f>E144*H144</f>
        <v>0</v>
      </c>
      <c r="J144" s="249"/>
      <c r="K144" s="250">
        <f>E144*J144</f>
        <v>0</v>
      </c>
      <c r="O144" s="242">
        <v>2</v>
      </c>
      <c r="AA144" s="217">
        <v>12</v>
      </c>
      <c r="AB144" s="217">
        <v>0</v>
      </c>
      <c r="AC144" s="217">
        <v>92</v>
      </c>
      <c r="AZ144" s="217">
        <v>4</v>
      </c>
      <c r="BA144" s="217">
        <f>IF(AZ144=1,G144,0)</f>
        <v>0</v>
      </c>
      <c r="BB144" s="217">
        <f>IF(AZ144=2,G144,0)</f>
        <v>0</v>
      </c>
      <c r="BC144" s="217">
        <f>IF(AZ144=3,G144,0)</f>
        <v>0</v>
      </c>
      <c r="BD144" s="217">
        <f>IF(AZ144=4,G144,0)</f>
        <v>0</v>
      </c>
      <c r="BE144" s="217">
        <f>IF(AZ144=5,G144,0)</f>
        <v>0</v>
      </c>
      <c r="CA144" s="242">
        <v>12</v>
      </c>
      <c r="CB144" s="242">
        <v>0</v>
      </c>
    </row>
    <row r="145" spans="1:80">
      <c r="A145" s="260"/>
      <c r="B145" s="261" t="s">
        <v>98</v>
      </c>
      <c r="C145" s="262" t="s">
        <v>344</v>
      </c>
      <c r="D145" s="263"/>
      <c r="E145" s="264"/>
      <c r="F145" s="265"/>
      <c r="G145" s="266"/>
      <c r="H145" s="267"/>
      <c r="I145" s="268">
        <f>SUM(I143:I144)</f>
        <v>0</v>
      </c>
      <c r="J145" s="267"/>
      <c r="K145" s="268">
        <f>SUM(K143:K144)</f>
        <v>0</v>
      </c>
      <c r="O145" s="242">
        <v>4</v>
      </c>
      <c r="BA145" s="269">
        <f>SUM(BA143:BA144)</f>
        <v>0</v>
      </c>
      <c r="BB145" s="269">
        <f>SUM(BB143:BB144)</f>
        <v>0</v>
      </c>
      <c r="BC145" s="269">
        <f>SUM(BC143:BC144)</f>
        <v>0</v>
      </c>
      <c r="BD145" s="269">
        <f>SUM(BD143:BD144)</f>
        <v>0</v>
      </c>
      <c r="BE145" s="269">
        <f>SUM(BE143:BE144)</f>
        <v>0</v>
      </c>
    </row>
    <row r="146" spans="1:80">
      <c r="A146" s="232" t="s">
        <v>96</v>
      </c>
      <c r="B146" s="233" t="s">
        <v>347</v>
      </c>
      <c r="C146" s="234" t="s">
        <v>348</v>
      </c>
      <c r="D146" s="235"/>
      <c r="E146" s="236"/>
      <c r="F146" s="236"/>
      <c r="G146" s="237"/>
      <c r="H146" s="238"/>
      <c r="I146" s="239"/>
      <c r="J146" s="240"/>
      <c r="K146" s="241"/>
      <c r="O146" s="242">
        <v>1</v>
      </c>
    </row>
    <row r="147" spans="1:80">
      <c r="A147" s="243">
        <v>64</v>
      </c>
      <c r="B147" s="244" t="s">
        <v>350</v>
      </c>
      <c r="C147" s="245" t="s">
        <v>351</v>
      </c>
      <c r="D147" s="246" t="s">
        <v>122</v>
      </c>
      <c r="E147" s="247">
        <v>14.94</v>
      </c>
      <c r="F147" s="247"/>
      <c r="G147" s="248"/>
      <c r="H147" s="249">
        <v>0</v>
      </c>
      <c r="I147" s="250">
        <f t="shared" ref="I147:I152" si="7">E147*H147</f>
        <v>0</v>
      </c>
      <c r="J147" s="249"/>
      <c r="K147" s="250">
        <f t="shared" ref="K147:K152" si="8">E147*J147</f>
        <v>0</v>
      </c>
      <c r="O147" s="242">
        <v>2</v>
      </c>
      <c r="AA147" s="217">
        <v>12</v>
      </c>
      <c r="AB147" s="217">
        <v>0</v>
      </c>
      <c r="AC147" s="217">
        <v>5</v>
      </c>
      <c r="AZ147" s="217">
        <v>1</v>
      </c>
      <c r="BA147" s="217">
        <f t="shared" ref="BA147:BA152" si="9">IF(AZ147=1,G147,0)</f>
        <v>0</v>
      </c>
      <c r="BB147" s="217">
        <f t="shared" ref="BB147:BB152" si="10">IF(AZ147=2,G147,0)</f>
        <v>0</v>
      </c>
      <c r="BC147" s="217">
        <f t="shared" ref="BC147:BC152" si="11">IF(AZ147=3,G147,0)</f>
        <v>0</v>
      </c>
      <c r="BD147" s="217">
        <f t="shared" ref="BD147:BD152" si="12">IF(AZ147=4,G147,0)</f>
        <v>0</v>
      </c>
      <c r="BE147" s="217">
        <f t="shared" ref="BE147:BE152" si="13">IF(AZ147=5,G147,0)</f>
        <v>0</v>
      </c>
      <c r="CA147" s="242">
        <v>12</v>
      </c>
      <c r="CB147" s="242">
        <v>0</v>
      </c>
    </row>
    <row r="148" spans="1:80">
      <c r="A148" s="243">
        <v>65</v>
      </c>
      <c r="B148" s="244" t="s">
        <v>352</v>
      </c>
      <c r="C148" s="245" t="s">
        <v>353</v>
      </c>
      <c r="D148" s="246" t="s">
        <v>122</v>
      </c>
      <c r="E148" s="247">
        <v>14.942396</v>
      </c>
      <c r="F148" s="247"/>
      <c r="G148" s="248"/>
      <c r="H148" s="249">
        <v>0</v>
      </c>
      <c r="I148" s="250">
        <f t="shared" si="7"/>
        <v>0</v>
      </c>
      <c r="J148" s="249"/>
      <c r="K148" s="250">
        <f t="shared" si="8"/>
        <v>0</v>
      </c>
      <c r="O148" s="242">
        <v>2</v>
      </c>
      <c r="AA148" s="217">
        <v>8</v>
      </c>
      <c r="AB148" s="217">
        <v>0</v>
      </c>
      <c r="AC148" s="217">
        <v>3</v>
      </c>
      <c r="AZ148" s="217">
        <v>1</v>
      </c>
      <c r="BA148" s="217">
        <f t="shared" si="9"/>
        <v>0</v>
      </c>
      <c r="BB148" s="217">
        <f t="shared" si="10"/>
        <v>0</v>
      </c>
      <c r="BC148" s="217">
        <f t="shared" si="11"/>
        <v>0</v>
      </c>
      <c r="BD148" s="217">
        <f t="shared" si="12"/>
        <v>0</v>
      </c>
      <c r="BE148" s="217">
        <f t="shared" si="13"/>
        <v>0</v>
      </c>
      <c r="CA148" s="242">
        <v>8</v>
      </c>
      <c r="CB148" s="242">
        <v>0</v>
      </c>
    </row>
    <row r="149" spans="1:80">
      <c r="A149" s="243">
        <v>66</v>
      </c>
      <c r="B149" s="244" t="s">
        <v>354</v>
      </c>
      <c r="C149" s="245" t="s">
        <v>355</v>
      </c>
      <c r="D149" s="246" t="s">
        <v>122</v>
      </c>
      <c r="E149" s="247">
        <v>14.942396</v>
      </c>
      <c r="F149" s="247"/>
      <c r="G149" s="248"/>
      <c r="H149" s="249">
        <v>0</v>
      </c>
      <c r="I149" s="250">
        <f t="shared" si="7"/>
        <v>0</v>
      </c>
      <c r="J149" s="249"/>
      <c r="K149" s="250">
        <f t="shared" si="8"/>
        <v>0</v>
      </c>
      <c r="O149" s="242">
        <v>2</v>
      </c>
      <c r="AA149" s="217">
        <v>8</v>
      </c>
      <c r="AB149" s="217">
        <v>0</v>
      </c>
      <c r="AC149" s="217">
        <v>3</v>
      </c>
      <c r="AZ149" s="217">
        <v>1</v>
      </c>
      <c r="BA149" s="217">
        <f t="shared" si="9"/>
        <v>0</v>
      </c>
      <c r="BB149" s="217">
        <f t="shared" si="10"/>
        <v>0</v>
      </c>
      <c r="BC149" s="217">
        <f t="shared" si="11"/>
        <v>0</v>
      </c>
      <c r="BD149" s="217">
        <f t="shared" si="12"/>
        <v>0</v>
      </c>
      <c r="BE149" s="217">
        <f t="shared" si="13"/>
        <v>0</v>
      </c>
      <c r="CA149" s="242">
        <v>8</v>
      </c>
      <c r="CB149" s="242">
        <v>0</v>
      </c>
    </row>
    <row r="150" spans="1:80">
      <c r="A150" s="243">
        <v>67</v>
      </c>
      <c r="B150" s="244" t="s">
        <v>356</v>
      </c>
      <c r="C150" s="245" t="s">
        <v>357</v>
      </c>
      <c r="D150" s="246" t="s">
        <v>122</v>
      </c>
      <c r="E150" s="247">
        <v>149.42395999999999</v>
      </c>
      <c r="F150" s="247"/>
      <c r="G150" s="248"/>
      <c r="H150" s="249">
        <v>0</v>
      </c>
      <c r="I150" s="250">
        <f t="shared" si="7"/>
        <v>0</v>
      </c>
      <c r="J150" s="249"/>
      <c r="K150" s="250">
        <f t="shared" si="8"/>
        <v>0</v>
      </c>
      <c r="O150" s="242">
        <v>2</v>
      </c>
      <c r="AA150" s="217">
        <v>8</v>
      </c>
      <c r="AB150" s="217">
        <v>0</v>
      </c>
      <c r="AC150" s="217">
        <v>3</v>
      </c>
      <c r="AZ150" s="217">
        <v>1</v>
      </c>
      <c r="BA150" s="217">
        <f t="shared" si="9"/>
        <v>0</v>
      </c>
      <c r="BB150" s="217">
        <f t="shared" si="10"/>
        <v>0</v>
      </c>
      <c r="BC150" s="217">
        <f t="shared" si="11"/>
        <v>0</v>
      </c>
      <c r="BD150" s="217">
        <f t="shared" si="12"/>
        <v>0</v>
      </c>
      <c r="BE150" s="217">
        <f t="shared" si="13"/>
        <v>0</v>
      </c>
      <c r="CA150" s="242">
        <v>8</v>
      </c>
      <c r="CB150" s="242">
        <v>0</v>
      </c>
    </row>
    <row r="151" spans="1:80">
      <c r="A151" s="243">
        <v>68</v>
      </c>
      <c r="B151" s="244" t="s">
        <v>358</v>
      </c>
      <c r="C151" s="245" t="s">
        <v>359</v>
      </c>
      <c r="D151" s="246" t="s">
        <v>122</v>
      </c>
      <c r="E151" s="247">
        <v>14.942396</v>
      </c>
      <c r="F151" s="247"/>
      <c r="G151" s="248"/>
      <c r="H151" s="249">
        <v>0</v>
      </c>
      <c r="I151" s="250">
        <f t="shared" si="7"/>
        <v>0</v>
      </c>
      <c r="J151" s="249"/>
      <c r="K151" s="250">
        <f t="shared" si="8"/>
        <v>0</v>
      </c>
      <c r="O151" s="242">
        <v>2</v>
      </c>
      <c r="AA151" s="217">
        <v>8</v>
      </c>
      <c r="AB151" s="217">
        <v>0</v>
      </c>
      <c r="AC151" s="217">
        <v>3</v>
      </c>
      <c r="AZ151" s="217">
        <v>1</v>
      </c>
      <c r="BA151" s="217">
        <f t="shared" si="9"/>
        <v>0</v>
      </c>
      <c r="BB151" s="217">
        <f t="shared" si="10"/>
        <v>0</v>
      </c>
      <c r="BC151" s="217">
        <f t="shared" si="11"/>
        <v>0</v>
      </c>
      <c r="BD151" s="217">
        <f t="shared" si="12"/>
        <v>0</v>
      </c>
      <c r="BE151" s="217">
        <f t="shared" si="13"/>
        <v>0</v>
      </c>
      <c r="CA151" s="242">
        <v>8</v>
      </c>
      <c r="CB151" s="242">
        <v>0</v>
      </c>
    </row>
    <row r="152" spans="1:80">
      <c r="A152" s="243">
        <v>69</v>
      </c>
      <c r="B152" s="244" t="s">
        <v>360</v>
      </c>
      <c r="C152" s="245" t="s">
        <v>361</v>
      </c>
      <c r="D152" s="246" t="s">
        <v>122</v>
      </c>
      <c r="E152" s="247">
        <v>149.42395999999999</v>
      </c>
      <c r="F152" s="247"/>
      <c r="G152" s="248"/>
      <c r="H152" s="249">
        <v>0</v>
      </c>
      <c r="I152" s="250">
        <f t="shared" si="7"/>
        <v>0</v>
      </c>
      <c r="J152" s="249"/>
      <c r="K152" s="250">
        <f t="shared" si="8"/>
        <v>0</v>
      </c>
      <c r="O152" s="242">
        <v>2</v>
      </c>
      <c r="AA152" s="217">
        <v>8</v>
      </c>
      <c r="AB152" s="217">
        <v>0</v>
      </c>
      <c r="AC152" s="217">
        <v>3</v>
      </c>
      <c r="AZ152" s="217">
        <v>1</v>
      </c>
      <c r="BA152" s="217">
        <f t="shared" si="9"/>
        <v>0</v>
      </c>
      <c r="BB152" s="217">
        <f t="shared" si="10"/>
        <v>0</v>
      </c>
      <c r="BC152" s="217">
        <f t="shared" si="11"/>
        <v>0</v>
      </c>
      <c r="BD152" s="217">
        <f t="shared" si="12"/>
        <v>0</v>
      </c>
      <c r="BE152" s="217">
        <f t="shared" si="13"/>
        <v>0</v>
      </c>
      <c r="CA152" s="242">
        <v>8</v>
      </c>
      <c r="CB152" s="242">
        <v>0</v>
      </c>
    </row>
    <row r="153" spans="1:80">
      <c r="A153" s="260"/>
      <c r="B153" s="261" t="s">
        <v>98</v>
      </c>
      <c r="C153" s="262" t="s">
        <v>349</v>
      </c>
      <c r="D153" s="263"/>
      <c r="E153" s="264"/>
      <c r="F153" s="265"/>
      <c r="G153" s="266"/>
      <c r="H153" s="267"/>
      <c r="I153" s="268">
        <f>SUM(I146:I152)</f>
        <v>0</v>
      </c>
      <c r="J153" s="267"/>
      <c r="K153" s="268">
        <f>SUM(K146:K152)</f>
        <v>0</v>
      </c>
      <c r="O153" s="242">
        <v>4</v>
      </c>
      <c r="BA153" s="269">
        <f>SUM(BA146:BA152)</f>
        <v>0</v>
      </c>
      <c r="BB153" s="269">
        <f>SUM(BB146:BB152)</f>
        <v>0</v>
      </c>
      <c r="BC153" s="269">
        <f>SUM(BC146:BC152)</f>
        <v>0</v>
      </c>
      <c r="BD153" s="269">
        <f>SUM(BD146:BD152)</f>
        <v>0</v>
      </c>
      <c r="BE153" s="269">
        <f>SUM(BE146:BE152)</f>
        <v>0</v>
      </c>
    </row>
    <row r="154" spans="1:80">
      <c r="E154" s="217"/>
    </row>
    <row r="155" spans="1:80">
      <c r="E155" s="217"/>
    </row>
    <row r="156" spans="1:80">
      <c r="E156" s="217"/>
    </row>
    <row r="157" spans="1:80">
      <c r="E157" s="217"/>
    </row>
    <row r="158" spans="1:80">
      <c r="E158" s="217"/>
    </row>
    <row r="159" spans="1:80">
      <c r="E159" s="217"/>
    </row>
    <row r="160" spans="1:80">
      <c r="E160" s="217"/>
    </row>
    <row r="161" spans="5:5">
      <c r="E161" s="217"/>
    </row>
    <row r="162" spans="5:5">
      <c r="E162" s="217"/>
    </row>
    <row r="163" spans="5:5">
      <c r="E163" s="217"/>
    </row>
    <row r="164" spans="5:5">
      <c r="E164" s="217"/>
    </row>
    <row r="165" spans="5:5">
      <c r="E165" s="217"/>
    </row>
    <row r="166" spans="5:5">
      <c r="E166" s="217"/>
    </row>
    <row r="167" spans="5:5">
      <c r="E167" s="217"/>
    </row>
    <row r="168" spans="5:5">
      <c r="E168" s="217"/>
    </row>
    <row r="169" spans="5:5">
      <c r="E169" s="217"/>
    </row>
    <row r="170" spans="5:5">
      <c r="E170" s="217"/>
    </row>
    <row r="171" spans="5:5">
      <c r="E171" s="217"/>
    </row>
    <row r="172" spans="5:5">
      <c r="E172" s="217"/>
    </row>
    <row r="173" spans="5:5">
      <c r="E173" s="217"/>
    </row>
    <row r="174" spans="5:5">
      <c r="E174" s="217"/>
    </row>
    <row r="175" spans="5:5">
      <c r="E175" s="217"/>
    </row>
    <row r="176" spans="5:5">
      <c r="E176" s="217"/>
    </row>
    <row r="177" spans="1:7">
      <c r="A177" s="259"/>
      <c r="B177" s="259"/>
      <c r="C177" s="259"/>
      <c r="D177" s="259"/>
      <c r="E177" s="259"/>
      <c r="F177" s="259"/>
      <c r="G177" s="259"/>
    </row>
    <row r="178" spans="1:7">
      <c r="A178" s="259"/>
      <c r="B178" s="259"/>
      <c r="C178" s="259"/>
      <c r="D178" s="259"/>
      <c r="E178" s="259"/>
      <c r="F178" s="259"/>
      <c r="G178" s="259"/>
    </row>
    <row r="179" spans="1:7">
      <c r="A179" s="259"/>
      <c r="B179" s="259"/>
      <c r="C179" s="259"/>
      <c r="D179" s="259"/>
      <c r="E179" s="259"/>
      <c r="F179" s="259"/>
      <c r="G179" s="259"/>
    </row>
    <row r="180" spans="1:7">
      <c r="A180" s="259"/>
      <c r="B180" s="259"/>
      <c r="C180" s="259"/>
      <c r="D180" s="259"/>
      <c r="E180" s="259"/>
      <c r="F180" s="259"/>
      <c r="G180" s="259"/>
    </row>
    <row r="181" spans="1:7">
      <c r="E181" s="217"/>
    </row>
    <row r="182" spans="1:7">
      <c r="E182" s="217"/>
    </row>
    <row r="183" spans="1:7">
      <c r="E183" s="217"/>
    </row>
    <row r="184" spans="1:7">
      <c r="E184" s="217"/>
    </row>
    <row r="185" spans="1:7">
      <c r="E185" s="217"/>
    </row>
    <row r="186" spans="1:7">
      <c r="E186" s="217"/>
    </row>
    <row r="187" spans="1:7">
      <c r="E187" s="217"/>
    </row>
    <row r="188" spans="1:7">
      <c r="E188" s="217"/>
    </row>
    <row r="189" spans="1:7">
      <c r="E189" s="217"/>
    </row>
    <row r="190" spans="1:7">
      <c r="E190" s="217"/>
    </row>
    <row r="191" spans="1:7">
      <c r="E191" s="217"/>
    </row>
    <row r="192" spans="1:7">
      <c r="E192" s="217"/>
    </row>
    <row r="193" spans="5:5">
      <c r="E193" s="217"/>
    </row>
    <row r="194" spans="5:5">
      <c r="E194" s="217"/>
    </row>
    <row r="195" spans="5:5">
      <c r="E195" s="217"/>
    </row>
    <row r="196" spans="5:5">
      <c r="E196" s="217"/>
    </row>
    <row r="197" spans="5:5">
      <c r="E197" s="217"/>
    </row>
    <row r="198" spans="5:5">
      <c r="E198" s="217"/>
    </row>
    <row r="199" spans="5:5">
      <c r="E199" s="217"/>
    </row>
    <row r="200" spans="5:5">
      <c r="E200" s="217"/>
    </row>
    <row r="201" spans="5:5">
      <c r="E201" s="217"/>
    </row>
    <row r="202" spans="5:5">
      <c r="E202" s="217"/>
    </row>
    <row r="203" spans="5:5">
      <c r="E203" s="217"/>
    </row>
    <row r="204" spans="5:5">
      <c r="E204" s="217"/>
    </row>
    <row r="205" spans="5:5">
      <c r="E205" s="217"/>
    </row>
    <row r="206" spans="5:5">
      <c r="E206" s="217"/>
    </row>
    <row r="207" spans="5:5">
      <c r="E207" s="217"/>
    </row>
    <row r="208" spans="5:5">
      <c r="E208" s="217"/>
    </row>
    <row r="209" spans="1:7">
      <c r="E209" s="217"/>
    </row>
    <row r="210" spans="1:7">
      <c r="E210" s="217"/>
    </row>
    <row r="211" spans="1:7">
      <c r="E211" s="217"/>
    </row>
    <row r="212" spans="1:7">
      <c r="A212" s="270"/>
      <c r="B212" s="270"/>
    </row>
    <row r="213" spans="1:7">
      <c r="A213" s="259"/>
      <c r="B213" s="259"/>
      <c r="C213" s="271"/>
      <c r="D213" s="271"/>
      <c r="E213" s="272"/>
      <c r="F213" s="271"/>
      <c r="G213" s="273"/>
    </row>
    <row r="214" spans="1:7">
      <c r="A214" s="274"/>
      <c r="B214" s="274"/>
      <c r="C214" s="259"/>
      <c r="D214" s="259"/>
      <c r="E214" s="275"/>
      <c r="F214" s="259"/>
      <c r="G214" s="259"/>
    </row>
    <row r="215" spans="1:7">
      <c r="A215" s="259"/>
      <c r="B215" s="259"/>
      <c r="C215" s="259"/>
      <c r="D215" s="259"/>
      <c r="E215" s="275"/>
      <c r="F215" s="259"/>
      <c r="G215" s="259"/>
    </row>
    <row r="216" spans="1:7">
      <c r="A216" s="259"/>
      <c r="B216" s="259"/>
      <c r="C216" s="259"/>
      <c r="D216" s="259"/>
      <c r="E216" s="275"/>
      <c r="F216" s="259"/>
      <c r="G216" s="259"/>
    </row>
    <row r="217" spans="1:7">
      <c r="A217" s="259"/>
      <c r="B217" s="259"/>
      <c r="C217" s="259"/>
      <c r="D217" s="259"/>
      <c r="E217" s="275"/>
      <c r="F217" s="259"/>
      <c r="G217" s="259"/>
    </row>
    <row r="218" spans="1:7">
      <c r="A218" s="259"/>
      <c r="B218" s="259"/>
      <c r="C218" s="259"/>
      <c r="D218" s="259"/>
      <c r="E218" s="275"/>
      <c r="F218" s="259"/>
      <c r="G218" s="259"/>
    </row>
    <row r="219" spans="1:7">
      <c r="A219" s="259"/>
      <c r="B219" s="259"/>
      <c r="C219" s="259"/>
      <c r="D219" s="259"/>
      <c r="E219" s="275"/>
      <c r="F219" s="259"/>
      <c r="G219" s="259"/>
    </row>
    <row r="220" spans="1:7">
      <c r="A220" s="259"/>
      <c r="B220" s="259"/>
      <c r="C220" s="259"/>
      <c r="D220" s="259"/>
      <c r="E220" s="275"/>
      <c r="F220" s="259"/>
      <c r="G220" s="259"/>
    </row>
    <row r="221" spans="1:7">
      <c r="A221" s="259"/>
      <c r="B221" s="259"/>
      <c r="C221" s="259"/>
      <c r="D221" s="259"/>
      <c r="E221" s="275"/>
      <c r="F221" s="259"/>
      <c r="G221" s="259"/>
    </row>
    <row r="222" spans="1:7">
      <c r="A222" s="259"/>
      <c r="B222" s="259"/>
      <c r="C222" s="259"/>
      <c r="D222" s="259"/>
      <c r="E222" s="275"/>
      <c r="F222" s="259"/>
      <c r="G222" s="259"/>
    </row>
    <row r="223" spans="1:7">
      <c r="A223" s="259"/>
      <c r="B223" s="259"/>
      <c r="C223" s="259"/>
      <c r="D223" s="259"/>
      <c r="E223" s="275"/>
      <c r="F223" s="259"/>
      <c r="G223" s="259"/>
    </row>
    <row r="224" spans="1:7">
      <c r="A224" s="259"/>
      <c r="B224" s="259"/>
      <c r="C224" s="259"/>
      <c r="D224" s="259"/>
      <c r="E224" s="275"/>
      <c r="F224" s="259"/>
      <c r="G224" s="259"/>
    </row>
    <row r="225" spans="1:7">
      <c r="A225" s="259"/>
      <c r="B225" s="259"/>
      <c r="C225" s="259"/>
      <c r="D225" s="259"/>
      <c r="E225" s="275"/>
      <c r="F225" s="259"/>
      <c r="G225" s="259"/>
    </row>
    <row r="226" spans="1:7">
      <c r="A226" s="259"/>
      <c r="B226" s="259"/>
      <c r="C226" s="259"/>
      <c r="D226" s="259"/>
      <c r="E226" s="275"/>
      <c r="F226" s="259"/>
      <c r="G226" s="259"/>
    </row>
  </sheetData>
  <mergeCells count="42">
    <mergeCell ref="C136:D136"/>
    <mergeCell ref="C138:D138"/>
    <mergeCell ref="C128:D128"/>
    <mergeCell ref="C129:D129"/>
    <mergeCell ref="C131:D131"/>
    <mergeCell ref="C132:D132"/>
    <mergeCell ref="C114:D114"/>
    <mergeCell ref="C116:D116"/>
    <mergeCell ref="C118:D118"/>
    <mergeCell ref="C121:D121"/>
    <mergeCell ref="C123:D123"/>
    <mergeCell ref="C100:D100"/>
    <mergeCell ref="C105:D105"/>
    <mergeCell ref="C107:D107"/>
    <mergeCell ref="C109:D109"/>
    <mergeCell ref="C89:D89"/>
    <mergeCell ref="C92:D92"/>
    <mergeCell ref="C94:D94"/>
    <mergeCell ref="C58:D58"/>
    <mergeCell ref="C60:D60"/>
    <mergeCell ref="C62:D62"/>
    <mergeCell ref="C64:D64"/>
    <mergeCell ref="C66:D66"/>
    <mergeCell ref="C49:D49"/>
    <mergeCell ref="C51:D51"/>
    <mergeCell ref="C32:D32"/>
    <mergeCell ref="C34:D34"/>
    <mergeCell ref="C36:D36"/>
    <mergeCell ref="C38:D38"/>
    <mergeCell ref="C40:D40"/>
    <mergeCell ref="C42:D42"/>
    <mergeCell ref="C43:D43"/>
    <mergeCell ref="C45:D45"/>
    <mergeCell ref="A1:G1"/>
    <mergeCell ref="A3:B3"/>
    <mergeCell ref="A4:B4"/>
    <mergeCell ref="E4:G4"/>
    <mergeCell ref="C28:D28"/>
    <mergeCell ref="C12:D12"/>
    <mergeCell ref="C14:D14"/>
    <mergeCell ref="C18:D18"/>
    <mergeCell ref="C19:D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28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400</v>
      </c>
      <c r="D2" s="83" t="s">
        <v>401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04.4-ZK_ZT Rek'!E12</f>
        <v>0</v>
      </c>
      <c r="D15" s="134" t="str">
        <f>'024 04.4-ZK_ZT Rek'!A17</f>
        <v>Ztížené výrobní podmínky</v>
      </c>
      <c r="E15" s="135"/>
      <c r="F15" s="136"/>
      <c r="G15" s="133">
        <f>'024 04.4-ZK_ZT Rek'!I17</f>
        <v>0</v>
      </c>
    </row>
    <row r="16" spans="1:57" ht="15.9" customHeight="1">
      <c r="A16" s="131" t="s">
        <v>50</v>
      </c>
      <c r="B16" s="132" t="s">
        <v>51</v>
      </c>
      <c r="C16" s="133">
        <f>'024 04.4-ZK_ZT Rek'!F12</f>
        <v>0</v>
      </c>
      <c r="D16" s="86" t="str">
        <f>'024 04.4-ZK_ZT Rek'!A18</f>
        <v>Oborová přirážka</v>
      </c>
      <c r="E16" s="137"/>
      <c r="F16" s="138"/>
      <c r="G16" s="133">
        <f>'024 04.4-ZK_ZT Rek'!I18</f>
        <v>0</v>
      </c>
    </row>
    <row r="17" spans="1:7" ht="15.9" customHeight="1">
      <c r="A17" s="131" t="s">
        <v>52</v>
      </c>
      <c r="B17" s="132" t="s">
        <v>53</v>
      </c>
      <c r="C17" s="133">
        <f>'024 04.4-ZK_ZT Rek'!H12</f>
        <v>0</v>
      </c>
      <c r="D17" s="86" t="str">
        <f>'024 04.4-ZK_ZT Rek'!A19</f>
        <v>Přesun stavebních kapacit</v>
      </c>
      <c r="E17" s="137"/>
      <c r="F17" s="138"/>
      <c r="G17" s="133">
        <f>'024 04.4-ZK_ZT Rek'!I19</f>
        <v>0</v>
      </c>
    </row>
    <row r="18" spans="1:7" ht="15.9" customHeight="1">
      <c r="A18" s="139" t="s">
        <v>54</v>
      </c>
      <c r="B18" s="140" t="s">
        <v>55</v>
      </c>
      <c r="C18" s="133">
        <f>'024 04.4-ZK_ZT Rek'!G12</f>
        <v>0</v>
      </c>
      <c r="D18" s="86" t="str">
        <f>'024 04.4-ZK_ZT Rek'!A20</f>
        <v>Mimostaveništní doprava</v>
      </c>
      <c r="E18" s="137"/>
      <c r="F18" s="138"/>
      <c r="G18" s="133">
        <f>'024 04.4-ZK_ZT Rek'!I20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04.4-ZK_ZT Rek'!A21</f>
        <v>Zařízení staveniště</v>
      </c>
      <c r="E19" s="137"/>
      <c r="F19" s="138"/>
      <c r="G19" s="133">
        <f>'024 04.4-ZK_ZT Rek'!I21</f>
        <v>0</v>
      </c>
    </row>
    <row r="20" spans="1:7" ht="15.9" customHeight="1">
      <c r="A20" s="141"/>
      <c r="B20" s="132"/>
      <c r="C20" s="133"/>
      <c r="D20" s="86" t="str">
        <f>'024 04.4-ZK_ZT Rek'!A22</f>
        <v>Provoz investora</v>
      </c>
      <c r="E20" s="137"/>
      <c r="F20" s="138"/>
      <c r="G20" s="133">
        <f>'024 04.4-ZK_ZT Rek'!I22</f>
        <v>0</v>
      </c>
    </row>
    <row r="21" spans="1:7" ht="15.9" customHeight="1">
      <c r="A21" s="141" t="s">
        <v>28</v>
      </c>
      <c r="B21" s="132"/>
      <c r="C21" s="133">
        <f>'024 04.4-ZK_ZT Rek'!I12</f>
        <v>0</v>
      </c>
      <c r="D21" s="86" t="str">
        <f>'024 04.4-ZK_ZT Rek'!A23</f>
        <v>Kompletační činnost (IČD)</v>
      </c>
      <c r="E21" s="137"/>
      <c r="F21" s="138"/>
      <c r="G21" s="133">
        <f>'024 04.4-ZK_ZT Rek'!I23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04.4-ZK_ZT Rek'!H25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76"/>
  <sheetViews>
    <sheetView workbookViewId="0">
      <selection activeCell="G17" sqref="G17:G24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400</v>
      </c>
      <c r="I1" s="176"/>
    </row>
    <row r="2" spans="1:57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401</v>
      </c>
      <c r="H2" s="304"/>
      <c r="I2" s="305"/>
    </row>
    <row r="3" spans="1:57" ht="13.8" thickTop="1">
      <c r="F3" s="112"/>
    </row>
    <row r="4" spans="1:57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57" ht="13.8" thickBot="1"/>
    <row r="6" spans="1:57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57" s="112" customFormat="1">
      <c r="A7" s="276" t="str">
        <f>'024 04.4-ZK_ZT Pol'!B7</f>
        <v>96</v>
      </c>
      <c r="B7" s="60" t="str">
        <f>'024 04.4-ZK_ZT Pol'!C7</f>
        <v>Bourání konstrukcí</v>
      </c>
      <c r="D7" s="189"/>
      <c r="E7" s="277">
        <f>'024 04.4-ZK_ZT Pol'!BA9</f>
        <v>0</v>
      </c>
      <c r="F7" s="278">
        <f>'024 04.4-ZK_ZT Pol'!BB9</f>
        <v>0</v>
      </c>
      <c r="G7" s="278">
        <f>'024 04.4-ZK_ZT Pol'!BC9</f>
        <v>0</v>
      </c>
      <c r="H7" s="278">
        <f>'024 04.4-ZK_ZT Pol'!BD9</f>
        <v>0</v>
      </c>
      <c r="I7" s="279">
        <f>'024 04.4-ZK_ZT Pol'!BE9</f>
        <v>0</v>
      </c>
    </row>
    <row r="8" spans="1:57" s="112" customFormat="1">
      <c r="A8" s="276" t="str">
        <f>'024 04.4-ZK_ZT Pol'!B10</f>
        <v>97</v>
      </c>
      <c r="B8" s="60" t="str">
        <f>'024 04.4-ZK_ZT Pol'!C10</f>
        <v>prorážení otvorů</v>
      </c>
      <c r="D8" s="189"/>
      <c r="E8" s="277">
        <f>'024 04.4-ZK_ZT Pol'!BA12</f>
        <v>0</v>
      </c>
      <c r="F8" s="278">
        <f>'024 04.4-ZK_ZT Pol'!BB12</f>
        <v>0</v>
      </c>
      <c r="G8" s="278">
        <f>'024 04.4-ZK_ZT Pol'!BC12</f>
        <v>0</v>
      </c>
      <c r="H8" s="278">
        <f>'024 04.4-ZK_ZT Pol'!BD12</f>
        <v>0</v>
      </c>
      <c r="I8" s="279">
        <f>'024 04.4-ZK_ZT Pol'!BE12</f>
        <v>0</v>
      </c>
    </row>
    <row r="9" spans="1:57" s="112" customFormat="1">
      <c r="A9" s="276" t="str">
        <f>'024 04.4-ZK_ZT Pol'!B13</f>
        <v>721</v>
      </c>
      <c r="B9" s="60" t="str">
        <f>'024 04.4-ZK_ZT Pol'!C13</f>
        <v>Vnitřní kanalizace</v>
      </c>
      <c r="D9" s="189"/>
      <c r="E9" s="277">
        <f>'024 04.4-ZK_ZT Pol'!BA30</f>
        <v>0</v>
      </c>
      <c r="F9" s="278">
        <f>'024 04.4-ZK_ZT Pol'!BB30</f>
        <v>0</v>
      </c>
      <c r="G9" s="278">
        <f>'024 04.4-ZK_ZT Pol'!BC30</f>
        <v>0</v>
      </c>
      <c r="H9" s="278">
        <f>'024 04.4-ZK_ZT Pol'!BD30</f>
        <v>0</v>
      </c>
      <c r="I9" s="279">
        <f>'024 04.4-ZK_ZT Pol'!BE30</f>
        <v>0</v>
      </c>
    </row>
    <row r="10" spans="1:57" s="112" customFormat="1">
      <c r="A10" s="276" t="str">
        <f>'024 04.4-ZK_ZT Pol'!B31</f>
        <v>722</v>
      </c>
      <c r="B10" s="60" t="str">
        <f>'024 04.4-ZK_ZT Pol'!C31</f>
        <v>Vnitřní vodovod</v>
      </c>
      <c r="D10" s="189"/>
      <c r="E10" s="277">
        <f>'024 04.4-ZK_ZT Pol'!BA52</f>
        <v>0</v>
      </c>
      <c r="F10" s="278">
        <f>'024 04.4-ZK_ZT Pol'!BB52</f>
        <v>0</v>
      </c>
      <c r="G10" s="278">
        <f>'024 04.4-ZK_ZT Pol'!BC52</f>
        <v>0</v>
      </c>
      <c r="H10" s="278">
        <f>'024 04.4-ZK_ZT Pol'!BD52</f>
        <v>0</v>
      </c>
      <c r="I10" s="279">
        <f>'024 04.4-ZK_ZT Pol'!BE52</f>
        <v>0</v>
      </c>
    </row>
    <row r="11" spans="1:57" s="112" customFormat="1" ht="13.8" thickBot="1">
      <c r="A11" s="276" t="str">
        <f>'024 04.4-ZK_ZT Pol'!B53</f>
        <v>725</v>
      </c>
      <c r="B11" s="60" t="str">
        <f>'024 04.4-ZK_ZT Pol'!C53</f>
        <v>Zařizovací předměty</v>
      </c>
      <c r="D11" s="189"/>
      <c r="E11" s="277">
        <f>'024 04.4-ZK_ZT Pol'!BA82</f>
        <v>0</v>
      </c>
      <c r="F11" s="278">
        <f>'024 04.4-ZK_ZT Pol'!BB82</f>
        <v>0</v>
      </c>
      <c r="G11" s="278">
        <f>'024 04.4-ZK_ZT Pol'!BC82</f>
        <v>0</v>
      </c>
      <c r="H11" s="278">
        <f>'024 04.4-ZK_ZT Pol'!BD82</f>
        <v>0</v>
      </c>
      <c r="I11" s="279">
        <f>'024 04.4-ZK_ZT Pol'!BE82</f>
        <v>0</v>
      </c>
    </row>
    <row r="12" spans="1:57" s="14" customFormat="1" ht="13.8" thickBot="1">
      <c r="A12" s="190"/>
      <c r="B12" s="191" t="s">
        <v>77</v>
      </c>
      <c r="C12" s="191"/>
      <c r="D12" s="192"/>
      <c r="E12" s="193">
        <f>SUM(E7:E11)</f>
        <v>0</v>
      </c>
      <c r="F12" s="194">
        <f>SUM(F7:F11)</f>
        <v>0</v>
      </c>
      <c r="G12" s="194">
        <f>SUM(G7:G11)</f>
        <v>0</v>
      </c>
      <c r="H12" s="194">
        <f>SUM(H7:H11)</f>
        <v>0</v>
      </c>
      <c r="I12" s="195">
        <f>SUM(I7:I11)</f>
        <v>0</v>
      </c>
    </row>
    <row r="13" spans="1:57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57" ht="19.5" customHeight="1">
      <c r="A14" s="181" t="s">
        <v>78</v>
      </c>
      <c r="B14" s="181"/>
      <c r="C14" s="181"/>
      <c r="D14" s="181"/>
      <c r="E14" s="181"/>
      <c r="F14" s="181"/>
      <c r="G14" s="196"/>
      <c r="H14" s="181"/>
      <c r="I14" s="181"/>
      <c r="BA14" s="118"/>
      <c r="BB14" s="118"/>
      <c r="BC14" s="118"/>
      <c r="BD14" s="118"/>
      <c r="BE14" s="118"/>
    </row>
    <row r="15" spans="1:57" ht="13.8" thickBot="1"/>
    <row r="16" spans="1:57">
      <c r="A16" s="147" t="s">
        <v>79</v>
      </c>
      <c r="B16" s="148"/>
      <c r="C16" s="148"/>
      <c r="D16" s="197"/>
      <c r="E16" s="198" t="s">
        <v>80</v>
      </c>
      <c r="F16" s="199" t="s">
        <v>13</v>
      </c>
      <c r="G16" s="200" t="s">
        <v>81</v>
      </c>
      <c r="H16" s="201"/>
      <c r="I16" s="202" t="s">
        <v>80</v>
      </c>
    </row>
    <row r="17" spans="1:53">
      <c r="A17" s="141" t="s">
        <v>362</v>
      </c>
      <c r="B17" s="132"/>
      <c r="C17" s="132"/>
      <c r="D17" s="203"/>
      <c r="E17" s="204">
        <v>0</v>
      </c>
      <c r="F17" s="205">
        <v>0</v>
      </c>
      <c r="G17" s="206"/>
      <c r="H17" s="207"/>
      <c r="I17" s="208">
        <f t="shared" ref="I17:I24" si="0">E17+F17*G17/100</f>
        <v>0</v>
      </c>
      <c r="BA17" s="1">
        <v>0</v>
      </c>
    </row>
    <row r="18" spans="1:53">
      <c r="A18" s="141" t="s">
        <v>363</v>
      </c>
      <c r="B18" s="132"/>
      <c r="C18" s="132"/>
      <c r="D18" s="203"/>
      <c r="E18" s="204">
        <v>0</v>
      </c>
      <c r="F18" s="205">
        <v>0</v>
      </c>
      <c r="G18" s="206"/>
      <c r="H18" s="207"/>
      <c r="I18" s="208">
        <f t="shared" si="0"/>
        <v>0</v>
      </c>
      <c r="BA18" s="1">
        <v>0</v>
      </c>
    </row>
    <row r="19" spans="1:53">
      <c r="A19" s="141" t="s">
        <v>364</v>
      </c>
      <c r="B19" s="132"/>
      <c r="C19" s="132"/>
      <c r="D19" s="203"/>
      <c r="E19" s="204">
        <v>0</v>
      </c>
      <c r="F19" s="205">
        <v>0</v>
      </c>
      <c r="G19" s="206"/>
      <c r="H19" s="207"/>
      <c r="I19" s="208">
        <f t="shared" si="0"/>
        <v>0</v>
      </c>
      <c r="BA19" s="1">
        <v>0</v>
      </c>
    </row>
    <row r="20" spans="1:53">
      <c r="A20" s="141" t="s">
        <v>365</v>
      </c>
      <c r="B20" s="132"/>
      <c r="C20" s="132"/>
      <c r="D20" s="203"/>
      <c r="E20" s="204">
        <v>0</v>
      </c>
      <c r="F20" s="205">
        <v>0</v>
      </c>
      <c r="G20" s="206"/>
      <c r="H20" s="207"/>
      <c r="I20" s="208">
        <f t="shared" si="0"/>
        <v>0</v>
      </c>
      <c r="BA20" s="1">
        <v>0</v>
      </c>
    </row>
    <row r="21" spans="1:53">
      <c r="A21" s="141" t="s">
        <v>366</v>
      </c>
      <c r="B21" s="132"/>
      <c r="C21" s="132"/>
      <c r="D21" s="203"/>
      <c r="E21" s="204">
        <v>0</v>
      </c>
      <c r="F21" s="205">
        <v>0</v>
      </c>
      <c r="G21" s="206"/>
      <c r="H21" s="207"/>
      <c r="I21" s="208">
        <f t="shared" si="0"/>
        <v>0</v>
      </c>
      <c r="BA21" s="1">
        <v>1</v>
      </c>
    </row>
    <row r="22" spans="1:53">
      <c r="A22" s="141" t="s">
        <v>367</v>
      </c>
      <c r="B22" s="132"/>
      <c r="C22" s="132"/>
      <c r="D22" s="203"/>
      <c r="E22" s="204">
        <v>0</v>
      </c>
      <c r="F22" s="205">
        <v>0</v>
      </c>
      <c r="G22" s="206"/>
      <c r="H22" s="207"/>
      <c r="I22" s="208">
        <f t="shared" si="0"/>
        <v>0</v>
      </c>
      <c r="BA22" s="1">
        <v>1</v>
      </c>
    </row>
    <row r="23" spans="1:53">
      <c r="A23" s="141" t="s">
        <v>368</v>
      </c>
      <c r="B23" s="132"/>
      <c r="C23" s="132"/>
      <c r="D23" s="203"/>
      <c r="E23" s="204">
        <v>0</v>
      </c>
      <c r="F23" s="205">
        <v>0</v>
      </c>
      <c r="G23" s="206"/>
      <c r="H23" s="207"/>
      <c r="I23" s="208">
        <f t="shared" si="0"/>
        <v>0</v>
      </c>
      <c r="BA23" s="1">
        <v>2</v>
      </c>
    </row>
    <row r="24" spans="1:53">
      <c r="A24" s="141" t="s">
        <v>369</v>
      </c>
      <c r="B24" s="132"/>
      <c r="C24" s="132"/>
      <c r="D24" s="203"/>
      <c r="E24" s="204">
        <v>0</v>
      </c>
      <c r="F24" s="205">
        <v>0</v>
      </c>
      <c r="G24" s="206"/>
      <c r="H24" s="207"/>
      <c r="I24" s="208">
        <f t="shared" si="0"/>
        <v>0</v>
      </c>
      <c r="BA24" s="1">
        <v>2</v>
      </c>
    </row>
    <row r="25" spans="1:53" ht="13.8" thickBot="1">
      <c r="A25" s="209"/>
      <c r="B25" s="210" t="s">
        <v>82</v>
      </c>
      <c r="C25" s="211"/>
      <c r="D25" s="212"/>
      <c r="E25" s="213"/>
      <c r="F25" s="214"/>
      <c r="G25" s="214"/>
      <c r="H25" s="306">
        <f>SUM(I17:I24)</f>
        <v>0</v>
      </c>
      <c r="I25" s="307"/>
    </row>
    <row r="27" spans="1:53">
      <c r="B27" s="14"/>
      <c r="F27" s="215"/>
      <c r="G27" s="216"/>
      <c r="H27" s="216"/>
      <c r="I27" s="46"/>
    </row>
    <row r="28" spans="1:53">
      <c r="F28" s="215"/>
      <c r="G28" s="216"/>
      <c r="H28" s="216"/>
      <c r="I28" s="46"/>
    </row>
    <row r="29" spans="1:53">
      <c r="F29" s="215"/>
      <c r="G29" s="216"/>
      <c r="H29" s="216"/>
      <c r="I29" s="46"/>
    </row>
    <row r="30" spans="1:53">
      <c r="F30" s="215"/>
      <c r="G30" s="216"/>
      <c r="H30" s="216"/>
      <c r="I30" s="46"/>
    </row>
    <row r="31" spans="1:53">
      <c r="F31" s="215"/>
      <c r="G31" s="216"/>
      <c r="H31" s="216"/>
      <c r="I31" s="46"/>
    </row>
    <row r="32" spans="1:53">
      <c r="F32" s="215"/>
      <c r="G32" s="216"/>
      <c r="H32" s="216"/>
      <c r="I32" s="46"/>
    </row>
    <row r="33" spans="6:9">
      <c r="F33" s="215"/>
      <c r="G33" s="216"/>
      <c r="H33" s="216"/>
      <c r="I33" s="46"/>
    </row>
    <row r="34" spans="6:9">
      <c r="F34" s="215"/>
      <c r="G34" s="216"/>
      <c r="H34" s="216"/>
      <c r="I34" s="46"/>
    </row>
    <row r="35" spans="6:9">
      <c r="F35" s="215"/>
      <c r="G35" s="216"/>
      <c r="H35" s="216"/>
      <c r="I35" s="46"/>
    </row>
    <row r="36" spans="6:9">
      <c r="F36" s="215"/>
      <c r="G36" s="216"/>
      <c r="H36" s="216"/>
      <c r="I36" s="46"/>
    </row>
    <row r="37" spans="6:9">
      <c r="F37" s="215"/>
      <c r="G37" s="216"/>
      <c r="H37" s="216"/>
      <c r="I37" s="46"/>
    </row>
    <row r="38" spans="6:9">
      <c r="F38" s="215"/>
      <c r="G38" s="216"/>
      <c r="H38" s="216"/>
      <c r="I38" s="46"/>
    </row>
    <row r="39" spans="6:9">
      <c r="F39" s="215"/>
      <c r="G39" s="216"/>
      <c r="H39" s="216"/>
      <c r="I39" s="46"/>
    </row>
    <row r="40" spans="6:9">
      <c r="F40" s="215"/>
      <c r="G40" s="216"/>
      <c r="H40" s="216"/>
      <c r="I40" s="46"/>
    </row>
    <row r="41" spans="6:9">
      <c r="F41" s="215"/>
      <c r="G41" s="216"/>
      <c r="H41" s="216"/>
      <c r="I41" s="46"/>
    </row>
    <row r="42" spans="6:9">
      <c r="F42" s="215"/>
      <c r="G42" s="216"/>
      <c r="H42" s="216"/>
      <c r="I42" s="46"/>
    </row>
    <row r="43" spans="6:9">
      <c r="F43" s="215"/>
      <c r="G43" s="216"/>
      <c r="H43" s="216"/>
      <c r="I43" s="46"/>
    </row>
    <row r="44" spans="6:9">
      <c r="F44" s="215"/>
      <c r="G44" s="216"/>
      <c r="H44" s="216"/>
      <c r="I44" s="46"/>
    </row>
    <row r="45" spans="6:9">
      <c r="F45" s="215"/>
      <c r="G45" s="216"/>
      <c r="H45" s="216"/>
      <c r="I45" s="46"/>
    </row>
    <row r="46" spans="6:9">
      <c r="F46" s="215"/>
      <c r="G46" s="216"/>
      <c r="H46" s="216"/>
      <c r="I46" s="46"/>
    </row>
    <row r="47" spans="6:9">
      <c r="F47" s="215"/>
      <c r="G47" s="216"/>
      <c r="H47" s="216"/>
      <c r="I47" s="46"/>
    </row>
    <row r="48" spans="6:9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155"/>
  <sheetViews>
    <sheetView showGridLines="0" showZeros="0" topLeftCell="A66" zoomScaleNormal="100" zoomScaleSheetLayoutView="100" workbookViewId="0">
      <selection activeCell="G82" sqref="F8:G82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04.4-ZK_ZT Rek'!H1</f>
        <v>04.4-ZK_ZT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04.4-ZK_ZT Rek'!G2</f>
        <v>Rekonstrukce soc. prostor-ZTI-2E-prizemi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158</v>
      </c>
      <c r="C7" s="234" t="s">
        <v>159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>
      <c r="A8" s="243">
        <v>1</v>
      </c>
      <c r="B8" s="244" t="s">
        <v>402</v>
      </c>
      <c r="C8" s="245" t="s">
        <v>403</v>
      </c>
      <c r="D8" s="246" t="s">
        <v>118</v>
      </c>
      <c r="E8" s="247">
        <v>4.2</v>
      </c>
      <c r="F8" s="247"/>
      <c r="G8" s="248"/>
      <c r="H8" s="249">
        <v>0</v>
      </c>
      <c r="I8" s="250">
        <f>E8*H8</f>
        <v>0</v>
      </c>
      <c r="J8" s="249">
        <v>-2.2000000000000002</v>
      </c>
      <c r="K8" s="250">
        <f>E8*J8</f>
        <v>-9.240000000000002</v>
      </c>
      <c r="O8" s="242">
        <v>2</v>
      </c>
      <c r="AA8" s="217">
        <v>2</v>
      </c>
      <c r="AB8" s="217">
        <v>1</v>
      </c>
      <c r="AC8" s="217">
        <v>1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2</v>
      </c>
      <c r="CB8" s="242">
        <v>1</v>
      </c>
    </row>
    <row r="9" spans="1:80">
      <c r="A9" s="260"/>
      <c r="B9" s="261" t="s">
        <v>98</v>
      </c>
      <c r="C9" s="262" t="s">
        <v>160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-9.240000000000002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185</v>
      </c>
      <c r="C10" s="234" t="s">
        <v>186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188</v>
      </c>
      <c r="C11" s="245" t="s">
        <v>404</v>
      </c>
      <c r="D11" s="246" t="s">
        <v>190</v>
      </c>
      <c r="E11" s="247">
        <v>6</v>
      </c>
      <c r="F11" s="247"/>
      <c r="G11" s="248"/>
      <c r="H11" s="249">
        <v>4.8999999999999998E-4</v>
      </c>
      <c r="I11" s="250">
        <f>E11*H11</f>
        <v>2.9399999999999999E-3</v>
      </c>
      <c r="J11" s="249">
        <v>-5.3999999999999999E-2</v>
      </c>
      <c r="K11" s="250">
        <f>E11*J11</f>
        <v>-0.32400000000000001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60"/>
      <c r="B12" s="261" t="s">
        <v>98</v>
      </c>
      <c r="C12" s="262" t="s">
        <v>187</v>
      </c>
      <c r="D12" s="263"/>
      <c r="E12" s="264"/>
      <c r="F12" s="265"/>
      <c r="G12" s="266"/>
      <c r="H12" s="267"/>
      <c r="I12" s="268">
        <f>SUM(I10:I11)</f>
        <v>2.9399999999999999E-3</v>
      </c>
      <c r="J12" s="267"/>
      <c r="K12" s="268">
        <f>SUM(K10:K11)</f>
        <v>-0.32400000000000001</v>
      </c>
      <c r="O12" s="242">
        <v>4</v>
      </c>
      <c r="BA12" s="269">
        <f>SUM(BA10:BA11)</f>
        <v>0</v>
      </c>
      <c r="BB12" s="269">
        <f>SUM(BB10:BB11)</f>
        <v>0</v>
      </c>
      <c r="BC12" s="269">
        <f>SUM(BC10:BC11)</f>
        <v>0</v>
      </c>
      <c r="BD12" s="269">
        <f>SUM(BD10:BD11)</f>
        <v>0</v>
      </c>
      <c r="BE12" s="269">
        <f>SUM(BE10:BE11)</f>
        <v>0</v>
      </c>
    </row>
    <row r="13" spans="1:80">
      <c r="A13" s="232" t="s">
        <v>96</v>
      </c>
      <c r="B13" s="233" t="s">
        <v>405</v>
      </c>
      <c r="C13" s="234" t="s">
        <v>406</v>
      </c>
      <c r="D13" s="235"/>
      <c r="E13" s="236"/>
      <c r="F13" s="236"/>
      <c r="G13" s="237"/>
      <c r="H13" s="238"/>
      <c r="I13" s="239"/>
      <c r="J13" s="240"/>
      <c r="K13" s="241"/>
      <c r="O13" s="242">
        <v>1</v>
      </c>
    </row>
    <row r="14" spans="1:80">
      <c r="A14" s="243">
        <v>3</v>
      </c>
      <c r="B14" s="244" t="s">
        <v>408</v>
      </c>
      <c r="C14" s="245" t="s">
        <v>409</v>
      </c>
      <c r="D14" s="246" t="s">
        <v>190</v>
      </c>
      <c r="E14" s="247">
        <v>40</v>
      </c>
      <c r="F14" s="247"/>
      <c r="G14" s="248"/>
      <c r="H14" s="249">
        <v>0</v>
      </c>
      <c r="I14" s="250">
        <f t="shared" ref="I14:I29" si="0">E14*H14</f>
        <v>0</v>
      </c>
      <c r="J14" s="249">
        <v>-1.4919999999999999E-2</v>
      </c>
      <c r="K14" s="250">
        <f t="shared" ref="K14:K29" si="1">E14*J14</f>
        <v>-0.5968</v>
      </c>
      <c r="O14" s="242">
        <v>2</v>
      </c>
      <c r="AA14" s="217">
        <v>1</v>
      </c>
      <c r="AB14" s="217">
        <v>7</v>
      </c>
      <c r="AC14" s="217">
        <v>7</v>
      </c>
      <c r="AZ14" s="217">
        <v>2</v>
      </c>
      <c r="BA14" s="217">
        <f t="shared" ref="BA14:BA29" si="2">IF(AZ14=1,G14,0)</f>
        <v>0</v>
      </c>
      <c r="BB14" s="217">
        <f t="shared" ref="BB14:BB29" si="3">IF(AZ14=2,G14,0)</f>
        <v>0</v>
      </c>
      <c r="BC14" s="217">
        <f t="shared" ref="BC14:BC29" si="4">IF(AZ14=3,G14,0)</f>
        <v>0</v>
      </c>
      <c r="BD14" s="217">
        <f t="shared" ref="BD14:BD29" si="5">IF(AZ14=4,G14,0)</f>
        <v>0</v>
      </c>
      <c r="BE14" s="217">
        <f t="shared" ref="BE14:BE29" si="6">IF(AZ14=5,G14,0)</f>
        <v>0</v>
      </c>
      <c r="CA14" s="242">
        <v>1</v>
      </c>
      <c r="CB14" s="242">
        <v>7</v>
      </c>
    </row>
    <row r="15" spans="1:80">
      <c r="A15" s="243">
        <v>4</v>
      </c>
      <c r="B15" s="244" t="s">
        <v>410</v>
      </c>
      <c r="C15" s="245" t="s">
        <v>411</v>
      </c>
      <c r="D15" s="246" t="s">
        <v>190</v>
      </c>
      <c r="E15" s="247">
        <v>12</v>
      </c>
      <c r="F15" s="247"/>
      <c r="G15" s="248"/>
      <c r="H15" s="249">
        <v>4.6999999999999999E-4</v>
      </c>
      <c r="I15" s="250">
        <f t="shared" si="0"/>
        <v>5.64E-3</v>
      </c>
      <c r="J15" s="249">
        <v>0</v>
      </c>
      <c r="K15" s="250">
        <f t="shared" si="1"/>
        <v>0</v>
      </c>
      <c r="O15" s="242">
        <v>2</v>
      </c>
      <c r="AA15" s="217">
        <v>1</v>
      </c>
      <c r="AB15" s="217">
        <v>0</v>
      </c>
      <c r="AC15" s="217">
        <v>0</v>
      </c>
      <c r="AZ15" s="217">
        <v>2</v>
      </c>
      <c r="BA15" s="217">
        <f t="shared" si="2"/>
        <v>0</v>
      </c>
      <c r="BB15" s="217">
        <f t="shared" si="3"/>
        <v>0</v>
      </c>
      <c r="BC15" s="217">
        <f t="shared" si="4"/>
        <v>0</v>
      </c>
      <c r="BD15" s="217">
        <f t="shared" si="5"/>
        <v>0</v>
      </c>
      <c r="BE15" s="217">
        <f t="shared" si="6"/>
        <v>0</v>
      </c>
      <c r="CA15" s="242">
        <v>1</v>
      </c>
      <c r="CB15" s="242">
        <v>0</v>
      </c>
    </row>
    <row r="16" spans="1:80">
      <c r="A16" s="243">
        <v>5</v>
      </c>
      <c r="B16" s="244" t="s">
        <v>412</v>
      </c>
      <c r="C16" s="245" t="s">
        <v>413</v>
      </c>
      <c r="D16" s="246" t="s">
        <v>190</v>
      </c>
      <c r="E16" s="247">
        <v>15</v>
      </c>
      <c r="F16" s="247"/>
      <c r="G16" s="248"/>
      <c r="H16" s="249">
        <v>6.9999999999999999E-4</v>
      </c>
      <c r="I16" s="250">
        <f t="shared" si="0"/>
        <v>1.0500000000000001E-2</v>
      </c>
      <c r="J16" s="249">
        <v>0</v>
      </c>
      <c r="K16" s="250">
        <f t="shared" si="1"/>
        <v>0</v>
      </c>
      <c r="O16" s="242">
        <v>2</v>
      </c>
      <c r="AA16" s="217">
        <v>1</v>
      </c>
      <c r="AB16" s="217">
        <v>0</v>
      </c>
      <c r="AC16" s="217">
        <v>0</v>
      </c>
      <c r="AZ16" s="217">
        <v>2</v>
      </c>
      <c r="BA16" s="217">
        <f t="shared" si="2"/>
        <v>0</v>
      </c>
      <c r="BB16" s="217">
        <f t="shared" si="3"/>
        <v>0</v>
      </c>
      <c r="BC16" s="217">
        <f t="shared" si="4"/>
        <v>0</v>
      </c>
      <c r="BD16" s="217">
        <f t="shared" si="5"/>
        <v>0</v>
      </c>
      <c r="BE16" s="217">
        <f t="shared" si="6"/>
        <v>0</v>
      </c>
      <c r="CA16" s="242">
        <v>1</v>
      </c>
      <c r="CB16" s="242">
        <v>0</v>
      </c>
    </row>
    <row r="17" spans="1:80">
      <c r="A17" s="243">
        <v>6</v>
      </c>
      <c r="B17" s="244" t="s">
        <v>414</v>
      </c>
      <c r="C17" s="245" t="s">
        <v>415</v>
      </c>
      <c r="D17" s="246" t="s">
        <v>190</v>
      </c>
      <c r="E17" s="247">
        <v>14</v>
      </c>
      <c r="F17" s="247"/>
      <c r="G17" s="248"/>
      <c r="H17" s="249">
        <v>1.5200000000000001E-3</v>
      </c>
      <c r="I17" s="250">
        <f t="shared" si="0"/>
        <v>2.128E-2</v>
      </c>
      <c r="J17" s="249">
        <v>0</v>
      </c>
      <c r="K17" s="250">
        <f t="shared" si="1"/>
        <v>0</v>
      </c>
      <c r="O17" s="242">
        <v>2</v>
      </c>
      <c r="AA17" s="217">
        <v>1</v>
      </c>
      <c r="AB17" s="217">
        <v>7</v>
      </c>
      <c r="AC17" s="217">
        <v>7</v>
      </c>
      <c r="AZ17" s="217">
        <v>2</v>
      </c>
      <c r="BA17" s="217">
        <f t="shared" si="2"/>
        <v>0</v>
      </c>
      <c r="BB17" s="217">
        <f t="shared" si="3"/>
        <v>0</v>
      </c>
      <c r="BC17" s="217">
        <f t="shared" si="4"/>
        <v>0</v>
      </c>
      <c r="BD17" s="217">
        <f t="shared" si="5"/>
        <v>0</v>
      </c>
      <c r="BE17" s="217">
        <f t="shared" si="6"/>
        <v>0</v>
      </c>
      <c r="CA17" s="242">
        <v>1</v>
      </c>
      <c r="CB17" s="242">
        <v>7</v>
      </c>
    </row>
    <row r="18" spans="1:80">
      <c r="A18" s="243">
        <v>7</v>
      </c>
      <c r="B18" s="244" t="s">
        <v>416</v>
      </c>
      <c r="C18" s="245" t="s">
        <v>417</v>
      </c>
      <c r="D18" s="246" t="s">
        <v>141</v>
      </c>
      <c r="E18" s="247">
        <v>1</v>
      </c>
      <c r="F18" s="247"/>
      <c r="G18" s="248"/>
      <c r="H18" s="249">
        <v>1.1199999999999999E-3</v>
      </c>
      <c r="I18" s="250">
        <f t="shared" si="0"/>
        <v>1.1199999999999999E-3</v>
      </c>
      <c r="J18" s="249">
        <v>0</v>
      </c>
      <c r="K18" s="250">
        <f t="shared" si="1"/>
        <v>0</v>
      </c>
      <c r="O18" s="242">
        <v>2</v>
      </c>
      <c r="AA18" s="217">
        <v>1</v>
      </c>
      <c r="AB18" s="217">
        <v>7</v>
      </c>
      <c r="AC18" s="217">
        <v>7</v>
      </c>
      <c r="AZ18" s="217">
        <v>2</v>
      </c>
      <c r="BA18" s="217">
        <f t="shared" si="2"/>
        <v>0</v>
      </c>
      <c r="BB18" s="217">
        <f t="shared" si="3"/>
        <v>0</v>
      </c>
      <c r="BC18" s="217">
        <f t="shared" si="4"/>
        <v>0</v>
      </c>
      <c r="BD18" s="217">
        <f t="shared" si="5"/>
        <v>0</v>
      </c>
      <c r="BE18" s="217">
        <f t="shared" si="6"/>
        <v>0</v>
      </c>
      <c r="CA18" s="242">
        <v>1</v>
      </c>
      <c r="CB18" s="242">
        <v>7</v>
      </c>
    </row>
    <row r="19" spans="1:80">
      <c r="A19" s="243">
        <v>8</v>
      </c>
      <c r="B19" s="244" t="s">
        <v>418</v>
      </c>
      <c r="C19" s="245" t="s">
        <v>419</v>
      </c>
      <c r="D19" s="246" t="s">
        <v>190</v>
      </c>
      <c r="E19" s="247">
        <v>326</v>
      </c>
      <c r="F19" s="247"/>
      <c r="G19" s="248"/>
      <c r="H19" s="249">
        <v>0</v>
      </c>
      <c r="I19" s="250">
        <f t="shared" si="0"/>
        <v>0</v>
      </c>
      <c r="J19" s="249">
        <v>0</v>
      </c>
      <c r="K19" s="250">
        <f t="shared" si="1"/>
        <v>0</v>
      </c>
      <c r="O19" s="242">
        <v>2</v>
      </c>
      <c r="AA19" s="217">
        <v>1</v>
      </c>
      <c r="AB19" s="217">
        <v>1</v>
      </c>
      <c r="AC19" s="217">
        <v>1</v>
      </c>
      <c r="AZ19" s="217">
        <v>2</v>
      </c>
      <c r="BA19" s="217">
        <f t="shared" si="2"/>
        <v>0</v>
      </c>
      <c r="BB19" s="217">
        <f t="shared" si="3"/>
        <v>0</v>
      </c>
      <c r="BC19" s="217">
        <f t="shared" si="4"/>
        <v>0</v>
      </c>
      <c r="BD19" s="217">
        <f t="shared" si="5"/>
        <v>0</v>
      </c>
      <c r="BE19" s="217">
        <f t="shared" si="6"/>
        <v>0</v>
      </c>
      <c r="CA19" s="242">
        <v>1</v>
      </c>
      <c r="CB19" s="242">
        <v>1</v>
      </c>
    </row>
    <row r="20" spans="1:80">
      <c r="A20" s="243">
        <v>9</v>
      </c>
      <c r="B20" s="244" t="s">
        <v>420</v>
      </c>
      <c r="C20" s="245" t="s">
        <v>421</v>
      </c>
      <c r="D20" s="246" t="s">
        <v>232</v>
      </c>
      <c r="E20" s="247">
        <v>2</v>
      </c>
      <c r="F20" s="247"/>
      <c r="G20" s="248"/>
      <c r="H20" s="249">
        <v>0</v>
      </c>
      <c r="I20" s="250">
        <f t="shared" si="0"/>
        <v>0</v>
      </c>
      <c r="J20" s="249"/>
      <c r="K20" s="250">
        <f t="shared" si="1"/>
        <v>0</v>
      </c>
      <c r="O20" s="242">
        <v>2</v>
      </c>
      <c r="AA20" s="217">
        <v>12</v>
      </c>
      <c r="AB20" s="217">
        <v>0</v>
      </c>
      <c r="AC20" s="217">
        <v>1</v>
      </c>
      <c r="AZ20" s="217">
        <v>2</v>
      </c>
      <c r="BA20" s="217">
        <f t="shared" si="2"/>
        <v>0</v>
      </c>
      <c r="BB20" s="217">
        <f t="shared" si="3"/>
        <v>0</v>
      </c>
      <c r="BC20" s="217">
        <f t="shared" si="4"/>
        <v>0</v>
      </c>
      <c r="BD20" s="217">
        <f t="shared" si="5"/>
        <v>0</v>
      </c>
      <c r="BE20" s="217">
        <f t="shared" si="6"/>
        <v>0</v>
      </c>
      <c r="CA20" s="242">
        <v>12</v>
      </c>
      <c r="CB20" s="242">
        <v>0</v>
      </c>
    </row>
    <row r="21" spans="1:80">
      <c r="A21" s="243">
        <v>10</v>
      </c>
      <c r="B21" s="244" t="s">
        <v>422</v>
      </c>
      <c r="C21" s="245" t="s">
        <v>423</v>
      </c>
      <c r="D21" s="246" t="s">
        <v>232</v>
      </c>
      <c r="E21" s="247">
        <v>2</v>
      </c>
      <c r="F21" s="247"/>
      <c r="G21" s="248"/>
      <c r="H21" s="249">
        <v>0</v>
      </c>
      <c r="I21" s="250">
        <f t="shared" si="0"/>
        <v>0</v>
      </c>
      <c r="J21" s="249"/>
      <c r="K21" s="250">
        <f t="shared" si="1"/>
        <v>0</v>
      </c>
      <c r="O21" s="242">
        <v>2</v>
      </c>
      <c r="AA21" s="217">
        <v>12</v>
      </c>
      <c r="AB21" s="217">
        <v>0</v>
      </c>
      <c r="AC21" s="217">
        <v>2</v>
      </c>
      <c r="AZ21" s="217">
        <v>2</v>
      </c>
      <c r="BA21" s="217">
        <f t="shared" si="2"/>
        <v>0</v>
      </c>
      <c r="BB21" s="217">
        <f t="shared" si="3"/>
        <v>0</v>
      </c>
      <c r="BC21" s="217">
        <f t="shared" si="4"/>
        <v>0</v>
      </c>
      <c r="BD21" s="217">
        <f t="shared" si="5"/>
        <v>0</v>
      </c>
      <c r="BE21" s="217">
        <f t="shared" si="6"/>
        <v>0</v>
      </c>
      <c r="CA21" s="242">
        <v>12</v>
      </c>
      <c r="CB21" s="242">
        <v>0</v>
      </c>
    </row>
    <row r="22" spans="1:80">
      <c r="A22" s="243">
        <v>11</v>
      </c>
      <c r="B22" s="244" t="s">
        <v>424</v>
      </c>
      <c r="C22" s="245" t="s">
        <v>425</v>
      </c>
      <c r="D22" s="246" t="s">
        <v>112</v>
      </c>
      <c r="E22" s="247">
        <v>2</v>
      </c>
      <c r="F22" s="247"/>
      <c r="G22" s="248"/>
      <c r="H22" s="249">
        <v>3.4000000000000002E-4</v>
      </c>
      <c r="I22" s="250">
        <f t="shared" si="0"/>
        <v>6.8000000000000005E-4</v>
      </c>
      <c r="J22" s="249"/>
      <c r="K22" s="250">
        <f t="shared" si="1"/>
        <v>0</v>
      </c>
      <c r="O22" s="242">
        <v>2</v>
      </c>
      <c r="AA22" s="217">
        <v>3</v>
      </c>
      <c r="AB22" s="217">
        <v>7</v>
      </c>
      <c r="AC22" s="217" t="s">
        <v>424</v>
      </c>
      <c r="AZ22" s="217">
        <v>2</v>
      </c>
      <c r="BA22" s="217">
        <f t="shared" si="2"/>
        <v>0</v>
      </c>
      <c r="BB22" s="217">
        <f t="shared" si="3"/>
        <v>0</v>
      </c>
      <c r="BC22" s="217">
        <f t="shared" si="4"/>
        <v>0</v>
      </c>
      <c r="BD22" s="217">
        <f t="shared" si="5"/>
        <v>0</v>
      </c>
      <c r="BE22" s="217">
        <f t="shared" si="6"/>
        <v>0</v>
      </c>
      <c r="CA22" s="242">
        <v>3</v>
      </c>
      <c r="CB22" s="242">
        <v>7</v>
      </c>
    </row>
    <row r="23" spans="1:80">
      <c r="A23" s="243">
        <v>12</v>
      </c>
      <c r="B23" s="244" t="s">
        <v>426</v>
      </c>
      <c r="C23" s="245" t="s">
        <v>427</v>
      </c>
      <c r="D23" s="246" t="s">
        <v>112</v>
      </c>
      <c r="E23" s="247">
        <v>3</v>
      </c>
      <c r="F23" s="247"/>
      <c r="G23" s="248"/>
      <c r="H23" s="249">
        <v>3.4000000000000002E-4</v>
      </c>
      <c r="I23" s="250">
        <f t="shared" si="0"/>
        <v>1.0200000000000001E-3</v>
      </c>
      <c r="J23" s="249"/>
      <c r="K23" s="250">
        <f t="shared" si="1"/>
        <v>0</v>
      </c>
      <c r="O23" s="242">
        <v>2</v>
      </c>
      <c r="AA23" s="217">
        <v>3</v>
      </c>
      <c r="AB23" s="217">
        <v>7</v>
      </c>
      <c r="AC23" s="217" t="s">
        <v>426</v>
      </c>
      <c r="AZ23" s="217">
        <v>2</v>
      </c>
      <c r="BA23" s="217">
        <f t="shared" si="2"/>
        <v>0</v>
      </c>
      <c r="BB23" s="217">
        <f t="shared" si="3"/>
        <v>0</v>
      </c>
      <c r="BC23" s="217">
        <f t="shared" si="4"/>
        <v>0</v>
      </c>
      <c r="BD23" s="217">
        <f t="shared" si="5"/>
        <v>0</v>
      </c>
      <c r="BE23" s="217">
        <f t="shared" si="6"/>
        <v>0</v>
      </c>
      <c r="CA23" s="242">
        <v>3</v>
      </c>
      <c r="CB23" s="242">
        <v>7</v>
      </c>
    </row>
    <row r="24" spans="1:80">
      <c r="A24" s="243">
        <v>13</v>
      </c>
      <c r="B24" s="244" t="s">
        <v>428</v>
      </c>
      <c r="C24" s="245" t="s">
        <v>429</v>
      </c>
      <c r="D24" s="246" t="s">
        <v>141</v>
      </c>
      <c r="E24" s="247">
        <v>3</v>
      </c>
      <c r="F24" s="247"/>
      <c r="G24" s="248"/>
      <c r="H24" s="249">
        <v>2.0000000000000001E-4</v>
      </c>
      <c r="I24" s="250">
        <f t="shared" si="0"/>
        <v>6.0000000000000006E-4</v>
      </c>
      <c r="J24" s="249"/>
      <c r="K24" s="250">
        <f t="shared" si="1"/>
        <v>0</v>
      </c>
      <c r="O24" s="242">
        <v>2</v>
      </c>
      <c r="AA24" s="217">
        <v>3</v>
      </c>
      <c r="AB24" s="217">
        <v>7</v>
      </c>
      <c r="AC24" s="217" t="s">
        <v>428</v>
      </c>
      <c r="AZ24" s="217">
        <v>2</v>
      </c>
      <c r="BA24" s="217">
        <f t="shared" si="2"/>
        <v>0</v>
      </c>
      <c r="BB24" s="217">
        <f t="shared" si="3"/>
        <v>0</v>
      </c>
      <c r="BC24" s="217">
        <f t="shared" si="4"/>
        <v>0</v>
      </c>
      <c r="BD24" s="217">
        <f t="shared" si="5"/>
        <v>0</v>
      </c>
      <c r="BE24" s="217">
        <f t="shared" si="6"/>
        <v>0</v>
      </c>
      <c r="CA24" s="242">
        <v>3</v>
      </c>
      <c r="CB24" s="242">
        <v>7</v>
      </c>
    </row>
    <row r="25" spans="1:80">
      <c r="A25" s="243">
        <v>14</v>
      </c>
      <c r="B25" s="244" t="s">
        <v>430</v>
      </c>
      <c r="C25" s="245" t="s">
        <v>431</v>
      </c>
      <c r="D25" s="246" t="s">
        <v>141</v>
      </c>
      <c r="E25" s="247">
        <v>3</v>
      </c>
      <c r="F25" s="247"/>
      <c r="G25" s="248"/>
      <c r="H25" s="249">
        <v>3.3E-4</v>
      </c>
      <c r="I25" s="250">
        <f t="shared" si="0"/>
        <v>9.8999999999999999E-4</v>
      </c>
      <c r="J25" s="249"/>
      <c r="K25" s="250">
        <f t="shared" si="1"/>
        <v>0</v>
      </c>
      <c r="O25" s="242">
        <v>2</v>
      </c>
      <c r="AA25" s="217">
        <v>3</v>
      </c>
      <c r="AB25" s="217">
        <v>7</v>
      </c>
      <c r="AC25" s="217" t="s">
        <v>430</v>
      </c>
      <c r="AZ25" s="217">
        <v>2</v>
      </c>
      <c r="BA25" s="217">
        <f t="shared" si="2"/>
        <v>0</v>
      </c>
      <c r="BB25" s="217">
        <f t="shared" si="3"/>
        <v>0</v>
      </c>
      <c r="BC25" s="217">
        <f t="shared" si="4"/>
        <v>0</v>
      </c>
      <c r="BD25" s="217">
        <f t="shared" si="5"/>
        <v>0</v>
      </c>
      <c r="BE25" s="217">
        <f t="shared" si="6"/>
        <v>0</v>
      </c>
      <c r="CA25" s="242">
        <v>3</v>
      </c>
      <c r="CB25" s="242">
        <v>7</v>
      </c>
    </row>
    <row r="26" spans="1:80" ht="20.399999999999999">
      <c r="A26" s="243">
        <v>15</v>
      </c>
      <c r="B26" s="244" t="s">
        <v>432</v>
      </c>
      <c r="C26" s="245" t="s">
        <v>433</v>
      </c>
      <c r="D26" s="246" t="s">
        <v>141</v>
      </c>
      <c r="E26" s="247">
        <v>1</v>
      </c>
      <c r="F26" s="247"/>
      <c r="G26" s="248"/>
      <c r="H26" s="249">
        <v>7.2000000000000005E-4</v>
      </c>
      <c r="I26" s="250">
        <f t="shared" si="0"/>
        <v>7.2000000000000005E-4</v>
      </c>
      <c r="J26" s="249"/>
      <c r="K26" s="250">
        <f t="shared" si="1"/>
        <v>0</v>
      </c>
      <c r="O26" s="242">
        <v>2</v>
      </c>
      <c r="AA26" s="217">
        <v>3</v>
      </c>
      <c r="AB26" s="217">
        <v>7</v>
      </c>
      <c r="AC26" s="217" t="s">
        <v>432</v>
      </c>
      <c r="AZ26" s="217">
        <v>2</v>
      </c>
      <c r="BA26" s="217">
        <f t="shared" si="2"/>
        <v>0</v>
      </c>
      <c r="BB26" s="217">
        <f t="shared" si="3"/>
        <v>0</v>
      </c>
      <c r="BC26" s="217">
        <f t="shared" si="4"/>
        <v>0</v>
      </c>
      <c r="BD26" s="217">
        <f t="shared" si="5"/>
        <v>0</v>
      </c>
      <c r="BE26" s="217">
        <f t="shared" si="6"/>
        <v>0</v>
      </c>
      <c r="CA26" s="242">
        <v>3</v>
      </c>
      <c r="CB26" s="242">
        <v>7</v>
      </c>
    </row>
    <row r="27" spans="1:80">
      <c r="A27" s="243">
        <v>16</v>
      </c>
      <c r="B27" s="244" t="s">
        <v>434</v>
      </c>
      <c r="C27" s="245" t="s">
        <v>435</v>
      </c>
      <c r="D27" s="246" t="s">
        <v>141</v>
      </c>
      <c r="E27" s="247">
        <v>3</v>
      </c>
      <c r="F27" s="247"/>
      <c r="G27" s="248"/>
      <c r="H27" s="249">
        <v>1.8000000000000001E-4</v>
      </c>
      <c r="I27" s="250">
        <f t="shared" si="0"/>
        <v>5.4000000000000001E-4</v>
      </c>
      <c r="J27" s="249"/>
      <c r="K27" s="250">
        <f t="shared" si="1"/>
        <v>0</v>
      </c>
      <c r="O27" s="242">
        <v>2</v>
      </c>
      <c r="AA27" s="217">
        <v>3</v>
      </c>
      <c r="AB27" s="217">
        <v>7</v>
      </c>
      <c r="AC27" s="217" t="s">
        <v>434</v>
      </c>
      <c r="AZ27" s="217">
        <v>2</v>
      </c>
      <c r="BA27" s="217">
        <f t="shared" si="2"/>
        <v>0</v>
      </c>
      <c r="BB27" s="217">
        <f t="shared" si="3"/>
        <v>0</v>
      </c>
      <c r="BC27" s="217">
        <f t="shared" si="4"/>
        <v>0</v>
      </c>
      <c r="BD27" s="217">
        <f t="shared" si="5"/>
        <v>0</v>
      </c>
      <c r="BE27" s="217">
        <f t="shared" si="6"/>
        <v>0</v>
      </c>
      <c r="CA27" s="242">
        <v>3</v>
      </c>
      <c r="CB27" s="242">
        <v>7</v>
      </c>
    </row>
    <row r="28" spans="1:80">
      <c r="A28" s="243">
        <v>17</v>
      </c>
      <c r="B28" s="244" t="s">
        <v>436</v>
      </c>
      <c r="C28" s="245" t="s">
        <v>437</v>
      </c>
      <c r="D28" s="246" t="s">
        <v>141</v>
      </c>
      <c r="E28" s="247">
        <v>1</v>
      </c>
      <c r="F28" s="247"/>
      <c r="G28" s="248"/>
      <c r="H28" s="249">
        <v>0</v>
      </c>
      <c r="I28" s="250">
        <f t="shared" si="0"/>
        <v>0</v>
      </c>
      <c r="J28" s="249"/>
      <c r="K28" s="250">
        <f t="shared" si="1"/>
        <v>0</v>
      </c>
      <c r="O28" s="242">
        <v>2</v>
      </c>
      <c r="AA28" s="217">
        <v>3</v>
      </c>
      <c r="AB28" s="217">
        <v>7</v>
      </c>
      <c r="AC28" s="217">
        <v>55347607</v>
      </c>
      <c r="AZ28" s="217">
        <v>2</v>
      </c>
      <c r="BA28" s="217">
        <f t="shared" si="2"/>
        <v>0</v>
      </c>
      <c r="BB28" s="217">
        <f t="shared" si="3"/>
        <v>0</v>
      </c>
      <c r="BC28" s="217">
        <f t="shared" si="4"/>
        <v>0</v>
      </c>
      <c r="BD28" s="217">
        <f t="shared" si="5"/>
        <v>0</v>
      </c>
      <c r="BE28" s="217">
        <f t="shared" si="6"/>
        <v>0</v>
      </c>
      <c r="CA28" s="242">
        <v>3</v>
      </c>
      <c r="CB28" s="242">
        <v>7</v>
      </c>
    </row>
    <row r="29" spans="1:80">
      <c r="A29" s="243">
        <v>18</v>
      </c>
      <c r="B29" s="244" t="s">
        <v>438</v>
      </c>
      <c r="C29" s="245" t="s">
        <v>439</v>
      </c>
      <c r="D29" s="246" t="s">
        <v>122</v>
      </c>
      <c r="E29" s="247">
        <v>4.3090000000000003E-2</v>
      </c>
      <c r="F29" s="247"/>
      <c r="G29" s="248"/>
      <c r="H29" s="249">
        <v>0</v>
      </c>
      <c r="I29" s="250">
        <f t="shared" si="0"/>
        <v>0</v>
      </c>
      <c r="J29" s="249"/>
      <c r="K29" s="250">
        <f t="shared" si="1"/>
        <v>0</v>
      </c>
      <c r="O29" s="242">
        <v>2</v>
      </c>
      <c r="AA29" s="217">
        <v>7</v>
      </c>
      <c r="AB29" s="217">
        <v>1001</v>
      </c>
      <c r="AC29" s="217">
        <v>5</v>
      </c>
      <c r="AZ29" s="217">
        <v>2</v>
      </c>
      <c r="BA29" s="217">
        <f t="shared" si="2"/>
        <v>0</v>
      </c>
      <c r="BB29" s="217">
        <f t="shared" si="3"/>
        <v>0</v>
      </c>
      <c r="BC29" s="217">
        <f t="shared" si="4"/>
        <v>0</v>
      </c>
      <c r="BD29" s="217">
        <f t="shared" si="5"/>
        <v>0</v>
      </c>
      <c r="BE29" s="217">
        <f t="shared" si="6"/>
        <v>0</v>
      </c>
      <c r="CA29" s="242">
        <v>7</v>
      </c>
      <c r="CB29" s="242">
        <v>1001</v>
      </c>
    </row>
    <row r="30" spans="1:80">
      <c r="A30" s="260"/>
      <c r="B30" s="261" t="s">
        <v>98</v>
      </c>
      <c r="C30" s="262" t="s">
        <v>407</v>
      </c>
      <c r="D30" s="263"/>
      <c r="E30" s="264"/>
      <c r="F30" s="265"/>
      <c r="G30" s="266"/>
      <c r="H30" s="267"/>
      <c r="I30" s="268">
        <f>SUM(I13:I29)</f>
        <v>4.3090000000000003E-2</v>
      </c>
      <c r="J30" s="267"/>
      <c r="K30" s="268">
        <f>SUM(K13:K29)</f>
        <v>-0.5968</v>
      </c>
      <c r="O30" s="242">
        <v>4</v>
      </c>
      <c r="BA30" s="269">
        <f>SUM(BA13:BA29)</f>
        <v>0</v>
      </c>
      <c r="BB30" s="269">
        <f>SUM(BB13:BB29)</f>
        <v>0</v>
      </c>
      <c r="BC30" s="269">
        <f>SUM(BC13:BC29)</f>
        <v>0</v>
      </c>
      <c r="BD30" s="269">
        <f>SUM(BD13:BD29)</f>
        <v>0</v>
      </c>
      <c r="BE30" s="269">
        <f>SUM(BE13:BE29)</f>
        <v>0</v>
      </c>
    </row>
    <row r="31" spans="1:80">
      <c r="A31" s="232" t="s">
        <v>96</v>
      </c>
      <c r="B31" s="233" t="s">
        <v>440</v>
      </c>
      <c r="C31" s="234" t="s">
        <v>441</v>
      </c>
      <c r="D31" s="235"/>
      <c r="E31" s="236"/>
      <c r="F31" s="236"/>
      <c r="G31" s="237"/>
      <c r="H31" s="238"/>
      <c r="I31" s="239"/>
      <c r="J31" s="240"/>
      <c r="K31" s="241"/>
      <c r="O31" s="242">
        <v>1</v>
      </c>
    </row>
    <row r="32" spans="1:80">
      <c r="A32" s="243">
        <v>19</v>
      </c>
      <c r="B32" s="244" t="s">
        <v>443</v>
      </c>
      <c r="C32" s="245" t="s">
        <v>444</v>
      </c>
      <c r="D32" s="246" t="s">
        <v>190</v>
      </c>
      <c r="E32" s="247">
        <v>40</v>
      </c>
      <c r="F32" s="247"/>
      <c r="G32" s="248"/>
      <c r="H32" s="249">
        <v>0</v>
      </c>
      <c r="I32" s="250">
        <f t="shared" ref="I32:I51" si="7">E32*H32</f>
        <v>0</v>
      </c>
      <c r="J32" s="249">
        <v>-4.9699999999999996E-3</v>
      </c>
      <c r="K32" s="250">
        <f t="shared" ref="K32:K51" si="8">E32*J32</f>
        <v>-0.19879999999999998</v>
      </c>
      <c r="O32" s="242">
        <v>2</v>
      </c>
      <c r="AA32" s="217">
        <v>1</v>
      </c>
      <c r="AB32" s="217">
        <v>7</v>
      </c>
      <c r="AC32" s="217">
        <v>7</v>
      </c>
      <c r="AZ32" s="217">
        <v>2</v>
      </c>
      <c r="BA32" s="217">
        <f t="shared" ref="BA32:BA51" si="9">IF(AZ32=1,G32,0)</f>
        <v>0</v>
      </c>
      <c r="BB32" s="217">
        <f t="shared" ref="BB32:BB51" si="10">IF(AZ32=2,G32,0)</f>
        <v>0</v>
      </c>
      <c r="BC32" s="217">
        <f t="shared" ref="BC32:BC51" si="11">IF(AZ32=3,G32,0)</f>
        <v>0</v>
      </c>
      <c r="BD32" s="217">
        <f t="shared" ref="BD32:BD51" si="12">IF(AZ32=4,G32,0)</f>
        <v>0</v>
      </c>
      <c r="BE32" s="217">
        <f t="shared" ref="BE32:BE51" si="13">IF(AZ32=5,G32,0)</f>
        <v>0</v>
      </c>
      <c r="CA32" s="242">
        <v>1</v>
      </c>
      <c r="CB32" s="242">
        <v>7</v>
      </c>
    </row>
    <row r="33" spans="1:80">
      <c r="A33" s="243">
        <v>20</v>
      </c>
      <c r="B33" s="244" t="s">
        <v>445</v>
      </c>
      <c r="C33" s="245" t="s">
        <v>446</v>
      </c>
      <c r="D33" s="246" t="s">
        <v>112</v>
      </c>
      <c r="E33" s="247">
        <v>6</v>
      </c>
      <c r="F33" s="247"/>
      <c r="G33" s="248"/>
      <c r="H33" s="249">
        <v>0</v>
      </c>
      <c r="I33" s="250">
        <f t="shared" si="7"/>
        <v>0</v>
      </c>
      <c r="J33" s="249">
        <v>0</v>
      </c>
      <c r="K33" s="250">
        <f t="shared" si="8"/>
        <v>0</v>
      </c>
      <c r="O33" s="242">
        <v>2</v>
      </c>
      <c r="AA33" s="217">
        <v>1</v>
      </c>
      <c r="AB33" s="217">
        <v>7</v>
      </c>
      <c r="AC33" s="217">
        <v>7</v>
      </c>
      <c r="AZ33" s="217">
        <v>2</v>
      </c>
      <c r="BA33" s="217">
        <f t="shared" si="9"/>
        <v>0</v>
      </c>
      <c r="BB33" s="217">
        <f t="shared" si="10"/>
        <v>0</v>
      </c>
      <c r="BC33" s="217">
        <f t="shared" si="11"/>
        <v>0</v>
      </c>
      <c r="BD33" s="217">
        <f t="shared" si="12"/>
        <v>0</v>
      </c>
      <c r="BE33" s="217">
        <f t="shared" si="13"/>
        <v>0</v>
      </c>
      <c r="CA33" s="242">
        <v>1</v>
      </c>
      <c r="CB33" s="242">
        <v>7</v>
      </c>
    </row>
    <row r="34" spans="1:80">
      <c r="A34" s="243">
        <v>21</v>
      </c>
      <c r="B34" s="244" t="s">
        <v>447</v>
      </c>
      <c r="C34" s="245" t="s">
        <v>448</v>
      </c>
      <c r="D34" s="246" t="s">
        <v>141</v>
      </c>
      <c r="E34" s="247">
        <v>15</v>
      </c>
      <c r="F34" s="247"/>
      <c r="G34" s="248"/>
      <c r="H34" s="249">
        <v>0</v>
      </c>
      <c r="I34" s="250">
        <f t="shared" si="7"/>
        <v>0</v>
      </c>
      <c r="J34" s="249">
        <v>0</v>
      </c>
      <c r="K34" s="250">
        <f t="shared" si="8"/>
        <v>0</v>
      </c>
      <c r="O34" s="242">
        <v>2</v>
      </c>
      <c r="AA34" s="217">
        <v>1</v>
      </c>
      <c r="AB34" s="217">
        <v>7</v>
      </c>
      <c r="AC34" s="217">
        <v>7</v>
      </c>
      <c r="AZ34" s="217">
        <v>2</v>
      </c>
      <c r="BA34" s="217">
        <f t="shared" si="9"/>
        <v>0</v>
      </c>
      <c r="BB34" s="217">
        <f t="shared" si="10"/>
        <v>0</v>
      </c>
      <c r="BC34" s="217">
        <f t="shared" si="11"/>
        <v>0</v>
      </c>
      <c r="BD34" s="217">
        <f t="shared" si="12"/>
        <v>0</v>
      </c>
      <c r="BE34" s="217">
        <f t="shared" si="13"/>
        <v>0</v>
      </c>
      <c r="CA34" s="242">
        <v>1</v>
      </c>
      <c r="CB34" s="242">
        <v>7</v>
      </c>
    </row>
    <row r="35" spans="1:80">
      <c r="A35" s="243">
        <v>22</v>
      </c>
      <c r="B35" s="244" t="s">
        <v>449</v>
      </c>
      <c r="C35" s="245" t="s">
        <v>450</v>
      </c>
      <c r="D35" s="246" t="s">
        <v>112</v>
      </c>
      <c r="E35" s="247">
        <v>6</v>
      </c>
      <c r="F35" s="247"/>
      <c r="G35" s="248"/>
      <c r="H35" s="249">
        <v>2.4000000000000001E-4</v>
      </c>
      <c r="I35" s="250">
        <f t="shared" si="7"/>
        <v>1.4400000000000001E-3</v>
      </c>
      <c r="J35" s="249">
        <v>0</v>
      </c>
      <c r="K35" s="250">
        <f t="shared" si="8"/>
        <v>0</v>
      </c>
      <c r="O35" s="242">
        <v>2</v>
      </c>
      <c r="AA35" s="217">
        <v>1</v>
      </c>
      <c r="AB35" s="217">
        <v>7</v>
      </c>
      <c r="AC35" s="217">
        <v>7</v>
      </c>
      <c r="AZ35" s="217">
        <v>2</v>
      </c>
      <c r="BA35" s="217">
        <f t="shared" si="9"/>
        <v>0</v>
      </c>
      <c r="BB35" s="217">
        <f t="shared" si="10"/>
        <v>0</v>
      </c>
      <c r="BC35" s="217">
        <f t="shared" si="11"/>
        <v>0</v>
      </c>
      <c r="BD35" s="217">
        <f t="shared" si="12"/>
        <v>0</v>
      </c>
      <c r="BE35" s="217">
        <f t="shared" si="13"/>
        <v>0</v>
      </c>
      <c r="CA35" s="242">
        <v>1</v>
      </c>
      <c r="CB35" s="242">
        <v>7</v>
      </c>
    </row>
    <row r="36" spans="1:80" ht="20.399999999999999">
      <c r="A36" s="243">
        <v>23</v>
      </c>
      <c r="B36" s="244" t="s">
        <v>451</v>
      </c>
      <c r="C36" s="245" t="s">
        <v>452</v>
      </c>
      <c r="D36" s="246" t="s">
        <v>190</v>
      </c>
      <c r="E36" s="247">
        <v>15</v>
      </c>
      <c r="F36" s="247"/>
      <c r="G36" s="248"/>
      <c r="H36" s="249">
        <v>1.7700000000000001E-3</v>
      </c>
      <c r="I36" s="250">
        <f t="shared" si="7"/>
        <v>2.6550000000000001E-2</v>
      </c>
      <c r="J36" s="249">
        <v>0</v>
      </c>
      <c r="K36" s="250">
        <f t="shared" si="8"/>
        <v>0</v>
      </c>
      <c r="O36" s="242">
        <v>2</v>
      </c>
      <c r="AA36" s="217">
        <v>2</v>
      </c>
      <c r="AB36" s="217">
        <v>7</v>
      </c>
      <c r="AC36" s="217">
        <v>7</v>
      </c>
      <c r="AZ36" s="217">
        <v>2</v>
      </c>
      <c r="BA36" s="217">
        <f t="shared" si="9"/>
        <v>0</v>
      </c>
      <c r="BB36" s="217">
        <f t="shared" si="10"/>
        <v>0</v>
      </c>
      <c r="BC36" s="217">
        <f t="shared" si="11"/>
        <v>0</v>
      </c>
      <c r="BD36" s="217">
        <f t="shared" si="12"/>
        <v>0</v>
      </c>
      <c r="BE36" s="217">
        <f t="shared" si="13"/>
        <v>0</v>
      </c>
      <c r="CA36" s="242">
        <v>2</v>
      </c>
      <c r="CB36" s="242">
        <v>7</v>
      </c>
    </row>
    <row r="37" spans="1:80" ht="20.399999999999999">
      <c r="A37" s="243">
        <v>24</v>
      </c>
      <c r="B37" s="244" t="s">
        <v>453</v>
      </c>
      <c r="C37" s="245" t="s">
        <v>454</v>
      </c>
      <c r="D37" s="246" t="s">
        <v>190</v>
      </c>
      <c r="E37" s="247">
        <v>25</v>
      </c>
      <c r="F37" s="247"/>
      <c r="G37" s="248"/>
      <c r="H37" s="249">
        <v>1.7700000000000001E-3</v>
      </c>
      <c r="I37" s="250">
        <f t="shared" si="7"/>
        <v>4.4250000000000005E-2</v>
      </c>
      <c r="J37" s="249">
        <v>0</v>
      </c>
      <c r="K37" s="250">
        <f t="shared" si="8"/>
        <v>0</v>
      </c>
      <c r="O37" s="242">
        <v>2</v>
      </c>
      <c r="AA37" s="217">
        <v>2</v>
      </c>
      <c r="AB37" s="217">
        <v>0</v>
      </c>
      <c r="AC37" s="217">
        <v>0</v>
      </c>
      <c r="AZ37" s="217">
        <v>2</v>
      </c>
      <c r="BA37" s="217">
        <f t="shared" si="9"/>
        <v>0</v>
      </c>
      <c r="BB37" s="217">
        <f t="shared" si="10"/>
        <v>0</v>
      </c>
      <c r="BC37" s="217">
        <f t="shared" si="11"/>
        <v>0</v>
      </c>
      <c r="BD37" s="217">
        <f t="shared" si="12"/>
        <v>0</v>
      </c>
      <c r="BE37" s="217">
        <f t="shared" si="13"/>
        <v>0</v>
      </c>
      <c r="CA37" s="242">
        <v>2</v>
      </c>
      <c r="CB37" s="242">
        <v>0</v>
      </c>
    </row>
    <row r="38" spans="1:80" ht="20.399999999999999">
      <c r="A38" s="243">
        <v>25</v>
      </c>
      <c r="B38" s="244" t="s">
        <v>455</v>
      </c>
      <c r="C38" s="245" t="s">
        <v>456</v>
      </c>
      <c r="D38" s="246" t="s">
        <v>190</v>
      </c>
      <c r="E38" s="247">
        <v>32</v>
      </c>
      <c r="F38" s="247"/>
      <c r="G38" s="248"/>
      <c r="H38" s="249">
        <v>1.7700000000000001E-3</v>
      </c>
      <c r="I38" s="250">
        <f t="shared" si="7"/>
        <v>5.6640000000000003E-2</v>
      </c>
      <c r="J38" s="249">
        <v>0</v>
      </c>
      <c r="K38" s="250">
        <f t="shared" si="8"/>
        <v>0</v>
      </c>
      <c r="O38" s="242">
        <v>2</v>
      </c>
      <c r="AA38" s="217">
        <v>2</v>
      </c>
      <c r="AB38" s="217">
        <v>0</v>
      </c>
      <c r="AC38" s="217">
        <v>0</v>
      </c>
      <c r="AZ38" s="217">
        <v>2</v>
      </c>
      <c r="BA38" s="217">
        <f t="shared" si="9"/>
        <v>0</v>
      </c>
      <c r="BB38" s="217">
        <f t="shared" si="10"/>
        <v>0</v>
      </c>
      <c r="BC38" s="217">
        <f t="shared" si="11"/>
        <v>0</v>
      </c>
      <c r="BD38" s="217">
        <f t="shared" si="12"/>
        <v>0</v>
      </c>
      <c r="BE38" s="217">
        <f t="shared" si="13"/>
        <v>0</v>
      </c>
      <c r="CA38" s="242">
        <v>2</v>
      </c>
      <c r="CB38" s="242">
        <v>0</v>
      </c>
    </row>
    <row r="39" spans="1:80">
      <c r="A39" s="243">
        <v>26</v>
      </c>
      <c r="B39" s="244" t="s">
        <v>457</v>
      </c>
      <c r="C39" s="245" t="s">
        <v>458</v>
      </c>
      <c r="D39" s="246" t="s">
        <v>232</v>
      </c>
      <c r="E39" s="247">
        <v>2</v>
      </c>
      <c r="F39" s="247"/>
      <c r="G39" s="248"/>
      <c r="H39" s="249">
        <v>0</v>
      </c>
      <c r="I39" s="250">
        <f t="shared" si="7"/>
        <v>0</v>
      </c>
      <c r="J39" s="249"/>
      <c r="K39" s="250">
        <f t="shared" si="8"/>
        <v>0</v>
      </c>
      <c r="O39" s="242">
        <v>2</v>
      </c>
      <c r="AA39" s="217">
        <v>12</v>
      </c>
      <c r="AB39" s="217">
        <v>0</v>
      </c>
      <c r="AC39" s="217">
        <v>3</v>
      </c>
      <c r="AZ39" s="217">
        <v>2</v>
      </c>
      <c r="BA39" s="217">
        <f t="shared" si="9"/>
        <v>0</v>
      </c>
      <c r="BB39" s="217">
        <f t="shared" si="10"/>
        <v>0</v>
      </c>
      <c r="BC39" s="217">
        <f t="shared" si="11"/>
        <v>0</v>
      </c>
      <c r="BD39" s="217">
        <f t="shared" si="12"/>
        <v>0</v>
      </c>
      <c r="BE39" s="217">
        <f t="shared" si="13"/>
        <v>0</v>
      </c>
      <c r="CA39" s="242">
        <v>12</v>
      </c>
      <c r="CB39" s="242">
        <v>0</v>
      </c>
    </row>
    <row r="40" spans="1:80">
      <c r="A40" s="243">
        <v>27</v>
      </c>
      <c r="B40" s="244" t="s">
        <v>459</v>
      </c>
      <c r="C40" s="245" t="s">
        <v>421</v>
      </c>
      <c r="D40" s="246" t="s">
        <v>232</v>
      </c>
      <c r="E40" s="247">
        <v>2</v>
      </c>
      <c r="F40" s="247"/>
      <c r="G40" s="248"/>
      <c r="H40" s="249">
        <v>0</v>
      </c>
      <c r="I40" s="250">
        <f t="shared" si="7"/>
        <v>0</v>
      </c>
      <c r="J40" s="249"/>
      <c r="K40" s="250">
        <f t="shared" si="8"/>
        <v>0</v>
      </c>
      <c r="O40" s="242">
        <v>2</v>
      </c>
      <c r="AA40" s="217">
        <v>12</v>
      </c>
      <c r="AB40" s="217">
        <v>0</v>
      </c>
      <c r="AC40" s="217">
        <v>4</v>
      </c>
      <c r="AZ40" s="217">
        <v>2</v>
      </c>
      <c r="BA40" s="217">
        <f t="shared" si="9"/>
        <v>0</v>
      </c>
      <c r="BB40" s="217">
        <f t="shared" si="10"/>
        <v>0</v>
      </c>
      <c r="BC40" s="217">
        <f t="shared" si="11"/>
        <v>0</v>
      </c>
      <c r="BD40" s="217">
        <f t="shared" si="12"/>
        <v>0</v>
      </c>
      <c r="BE40" s="217">
        <f t="shared" si="13"/>
        <v>0</v>
      </c>
      <c r="CA40" s="242">
        <v>12</v>
      </c>
      <c r="CB40" s="242">
        <v>0</v>
      </c>
    </row>
    <row r="41" spans="1:80">
      <c r="A41" s="243">
        <v>28</v>
      </c>
      <c r="B41" s="244" t="s">
        <v>460</v>
      </c>
      <c r="C41" s="245" t="s">
        <v>423</v>
      </c>
      <c r="D41" s="246" t="s">
        <v>232</v>
      </c>
      <c r="E41" s="247">
        <v>2</v>
      </c>
      <c r="F41" s="247"/>
      <c r="G41" s="248"/>
      <c r="H41" s="249">
        <v>0</v>
      </c>
      <c r="I41" s="250">
        <f t="shared" si="7"/>
        <v>0</v>
      </c>
      <c r="J41" s="249"/>
      <c r="K41" s="250">
        <f t="shared" si="8"/>
        <v>0</v>
      </c>
      <c r="O41" s="242">
        <v>2</v>
      </c>
      <c r="AA41" s="217">
        <v>12</v>
      </c>
      <c r="AB41" s="217">
        <v>0</v>
      </c>
      <c r="AC41" s="217">
        <v>5</v>
      </c>
      <c r="AZ41" s="217">
        <v>2</v>
      </c>
      <c r="BA41" s="217">
        <f t="shared" si="9"/>
        <v>0</v>
      </c>
      <c r="BB41" s="217">
        <f t="shared" si="10"/>
        <v>0</v>
      </c>
      <c r="BC41" s="217">
        <f t="shared" si="11"/>
        <v>0</v>
      </c>
      <c r="BD41" s="217">
        <f t="shared" si="12"/>
        <v>0</v>
      </c>
      <c r="BE41" s="217">
        <f t="shared" si="13"/>
        <v>0</v>
      </c>
      <c r="CA41" s="242">
        <v>12</v>
      </c>
      <c r="CB41" s="242">
        <v>0</v>
      </c>
    </row>
    <row r="42" spans="1:80">
      <c r="A42" s="243">
        <v>29</v>
      </c>
      <c r="B42" s="244" t="s">
        <v>426</v>
      </c>
      <c r="C42" s="245" t="s">
        <v>427</v>
      </c>
      <c r="D42" s="246" t="s">
        <v>112</v>
      </c>
      <c r="E42" s="247">
        <v>3</v>
      </c>
      <c r="F42" s="247"/>
      <c r="G42" s="248"/>
      <c r="H42" s="249">
        <v>3.4000000000000002E-4</v>
      </c>
      <c r="I42" s="250">
        <f t="shared" si="7"/>
        <v>1.0200000000000001E-3</v>
      </c>
      <c r="J42" s="249"/>
      <c r="K42" s="250">
        <f t="shared" si="8"/>
        <v>0</v>
      </c>
      <c r="O42" s="242">
        <v>2</v>
      </c>
      <c r="AA42" s="217">
        <v>3</v>
      </c>
      <c r="AB42" s="217">
        <v>7</v>
      </c>
      <c r="AC42" s="217" t="s">
        <v>426</v>
      </c>
      <c r="AZ42" s="217">
        <v>2</v>
      </c>
      <c r="BA42" s="217">
        <f t="shared" si="9"/>
        <v>0</v>
      </c>
      <c r="BB42" s="217">
        <f t="shared" si="10"/>
        <v>0</v>
      </c>
      <c r="BC42" s="217">
        <f t="shared" si="11"/>
        <v>0</v>
      </c>
      <c r="BD42" s="217">
        <f t="shared" si="12"/>
        <v>0</v>
      </c>
      <c r="BE42" s="217">
        <f t="shared" si="13"/>
        <v>0</v>
      </c>
      <c r="CA42" s="242">
        <v>3</v>
      </c>
      <c r="CB42" s="242">
        <v>7</v>
      </c>
    </row>
    <row r="43" spans="1:80">
      <c r="A43" s="243">
        <v>30</v>
      </c>
      <c r="B43" s="244" t="s">
        <v>461</v>
      </c>
      <c r="C43" s="245" t="s">
        <v>462</v>
      </c>
      <c r="D43" s="246" t="s">
        <v>141</v>
      </c>
      <c r="E43" s="247">
        <v>2</v>
      </c>
      <c r="F43" s="247"/>
      <c r="G43" s="248"/>
      <c r="H43" s="249">
        <v>1.8000000000000001E-4</v>
      </c>
      <c r="I43" s="250">
        <f t="shared" si="7"/>
        <v>3.6000000000000002E-4</v>
      </c>
      <c r="J43" s="249"/>
      <c r="K43" s="250">
        <f t="shared" si="8"/>
        <v>0</v>
      </c>
      <c r="O43" s="242">
        <v>2</v>
      </c>
      <c r="AA43" s="217">
        <v>3</v>
      </c>
      <c r="AB43" s="217">
        <v>7</v>
      </c>
      <c r="AC43" s="217">
        <v>551100072</v>
      </c>
      <c r="AZ43" s="217">
        <v>2</v>
      </c>
      <c r="BA43" s="217">
        <f t="shared" si="9"/>
        <v>0</v>
      </c>
      <c r="BB43" s="217">
        <f t="shared" si="10"/>
        <v>0</v>
      </c>
      <c r="BC43" s="217">
        <f t="shared" si="11"/>
        <v>0</v>
      </c>
      <c r="BD43" s="217">
        <f t="shared" si="12"/>
        <v>0</v>
      </c>
      <c r="BE43" s="217">
        <f t="shared" si="13"/>
        <v>0</v>
      </c>
      <c r="CA43" s="242">
        <v>3</v>
      </c>
      <c r="CB43" s="242">
        <v>7</v>
      </c>
    </row>
    <row r="44" spans="1:80">
      <c r="A44" s="243">
        <v>31</v>
      </c>
      <c r="B44" s="244" t="s">
        <v>463</v>
      </c>
      <c r="C44" s="245" t="s">
        <v>464</v>
      </c>
      <c r="D44" s="246" t="s">
        <v>141</v>
      </c>
      <c r="E44" s="247">
        <v>2</v>
      </c>
      <c r="F44" s="247"/>
      <c r="G44" s="248"/>
      <c r="H44" s="249">
        <v>2.7999999999999998E-4</v>
      </c>
      <c r="I44" s="250">
        <f t="shared" si="7"/>
        <v>5.5999999999999995E-4</v>
      </c>
      <c r="J44" s="249"/>
      <c r="K44" s="250">
        <f t="shared" si="8"/>
        <v>0</v>
      </c>
      <c r="O44" s="242">
        <v>2</v>
      </c>
      <c r="AA44" s="217">
        <v>3</v>
      </c>
      <c r="AB44" s="217">
        <v>7</v>
      </c>
      <c r="AC44" s="217">
        <v>551100073</v>
      </c>
      <c r="AZ44" s="217">
        <v>2</v>
      </c>
      <c r="BA44" s="217">
        <f t="shared" si="9"/>
        <v>0</v>
      </c>
      <c r="BB44" s="217">
        <f t="shared" si="10"/>
        <v>0</v>
      </c>
      <c r="BC44" s="217">
        <f t="shared" si="11"/>
        <v>0</v>
      </c>
      <c r="BD44" s="217">
        <f t="shared" si="12"/>
        <v>0</v>
      </c>
      <c r="BE44" s="217">
        <f t="shared" si="13"/>
        <v>0</v>
      </c>
      <c r="CA44" s="242">
        <v>3</v>
      </c>
      <c r="CB44" s="242">
        <v>7</v>
      </c>
    </row>
    <row r="45" spans="1:80">
      <c r="A45" s="243">
        <v>32</v>
      </c>
      <c r="B45" s="244" t="s">
        <v>465</v>
      </c>
      <c r="C45" s="245" t="s">
        <v>466</v>
      </c>
      <c r="D45" s="246" t="s">
        <v>141</v>
      </c>
      <c r="E45" s="247">
        <v>1</v>
      </c>
      <c r="F45" s="247"/>
      <c r="G45" s="248"/>
      <c r="H45" s="249">
        <v>4.6000000000000001E-4</v>
      </c>
      <c r="I45" s="250">
        <f t="shared" si="7"/>
        <v>4.6000000000000001E-4</v>
      </c>
      <c r="J45" s="249"/>
      <c r="K45" s="250">
        <f t="shared" si="8"/>
        <v>0</v>
      </c>
      <c r="O45" s="242">
        <v>2</v>
      </c>
      <c r="AA45" s="217">
        <v>3</v>
      </c>
      <c r="AB45" s="217">
        <v>7</v>
      </c>
      <c r="AC45" s="217">
        <v>551100074</v>
      </c>
      <c r="AZ45" s="217">
        <v>2</v>
      </c>
      <c r="BA45" s="217">
        <f t="shared" si="9"/>
        <v>0</v>
      </c>
      <c r="BB45" s="217">
        <f t="shared" si="10"/>
        <v>0</v>
      </c>
      <c r="BC45" s="217">
        <f t="shared" si="11"/>
        <v>0</v>
      </c>
      <c r="BD45" s="217">
        <f t="shared" si="12"/>
        <v>0</v>
      </c>
      <c r="BE45" s="217">
        <f t="shared" si="13"/>
        <v>0</v>
      </c>
      <c r="CA45" s="242">
        <v>3</v>
      </c>
      <c r="CB45" s="242">
        <v>7</v>
      </c>
    </row>
    <row r="46" spans="1:80">
      <c r="A46" s="243">
        <v>33</v>
      </c>
      <c r="B46" s="244" t="s">
        <v>467</v>
      </c>
      <c r="C46" s="245" t="s">
        <v>468</v>
      </c>
      <c r="D46" s="246" t="s">
        <v>141</v>
      </c>
      <c r="E46" s="247">
        <v>1</v>
      </c>
      <c r="F46" s="247"/>
      <c r="G46" s="248"/>
      <c r="H46" s="249">
        <v>6.8000000000000005E-4</v>
      </c>
      <c r="I46" s="250">
        <f t="shared" si="7"/>
        <v>6.8000000000000005E-4</v>
      </c>
      <c r="J46" s="249"/>
      <c r="K46" s="250">
        <f t="shared" si="8"/>
        <v>0</v>
      </c>
      <c r="O46" s="242">
        <v>2</v>
      </c>
      <c r="AA46" s="217">
        <v>3</v>
      </c>
      <c r="AB46" s="217">
        <v>7</v>
      </c>
      <c r="AC46" s="217">
        <v>551100075</v>
      </c>
      <c r="AZ46" s="217">
        <v>2</v>
      </c>
      <c r="BA46" s="217">
        <f t="shared" si="9"/>
        <v>0</v>
      </c>
      <c r="BB46" s="217">
        <f t="shared" si="10"/>
        <v>0</v>
      </c>
      <c r="BC46" s="217">
        <f t="shared" si="11"/>
        <v>0</v>
      </c>
      <c r="BD46" s="217">
        <f t="shared" si="12"/>
        <v>0</v>
      </c>
      <c r="BE46" s="217">
        <f t="shared" si="13"/>
        <v>0</v>
      </c>
      <c r="CA46" s="242">
        <v>3</v>
      </c>
      <c r="CB46" s="242">
        <v>7</v>
      </c>
    </row>
    <row r="47" spans="1:80">
      <c r="A47" s="243">
        <v>34</v>
      </c>
      <c r="B47" s="244" t="s">
        <v>469</v>
      </c>
      <c r="C47" s="245" t="s">
        <v>470</v>
      </c>
      <c r="D47" s="246" t="s">
        <v>141</v>
      </c>
      <c r="E47" s="247">
        <v>5</v>
      </c>
      <c r="F47" s="247"/>
      <c r="G47" s="248"/>
      <c r="H47" s="249">
        <v>3.3E-4</v>
      </c>
      <c r="I47" s="250">
        <f t="shared" si="7"/>
        <v>1.65E-3</v>
      </c>
      <c r="J47" s="249"/>
      <c r="K47" s="250">
        <f t="shared" si="8"/>
        <v>0</v>
      </c>
      <c r="O47" s="242">
        <v>2</v>
      </c>
      <c r="AA47" s="217">
        <v>3</v>
      </c>
      <c r="AB47" s="217">
        <v>7</v>
      </c>
      <c r="AC47" s="217">
        <v>55111286</v>
      </c>
      <c r="AZ47" s="217">
        <v>2</v>
      </c>
      <c r="BA47" s="217">
        <f t="shared" si="9"/>
        <v>0</v>
      </c>
      <c r="BB47" s="217">
        <f t="shared" si="10"/>
        <v>0</v>
      </c>
      <c r="BC47" s="217">
        <f t="shared" si="11"/>
        <v>0</v>
      </c>
      <c r="BD47" s="217">
        <f t="shared" si="12"/>
        <v>0</v>
      </c>
      <c r="BE47" s="217">
        <f t="shared" si="13"/>
        <v>0</v>
      </c>
      <c r="CA47" s="242">
        <v>3</v>
      </c>
      <c r="CB47" s="242">
        <v>7</v>
      </c>
    </row>
    <row r="48" spans="1:80">
      <c r="A48" s="243">
        <v>35</v>
      </c>
      <c r="B48" s="244" t="s">
        <v>471</v>
      </c>
      <c r="C48" s="245" t="s">
        <v>472</v>
      </c>
      <c r="D48" s="246" t="s">
        <v>141</v>
      </c>
      <c r="E48" s="247">
        <v>1</v>
      </c>
      <c r="F48" s="247"/>
      <c r="G48" s="248"/>
      <c r="H48" s="249">
        <v>2E-3</v>
      </c>
      <c r="I48" s="250">
        <f t="shared" si="7"/>
        <v>2E-3</v>
      </c>
      <c r="J48" s="249"/>
      <c r="K48" s="250">
        <f t="shared" si="8"/>
        <v>0</v>
      </c>
      <c r="O48" s="242">
        <v>2</v>
      </c>
      <c r="AA48" s="217">
        <v>3</v>
      </c>
      <c r="AB48" s="217">
        <v>7</v>
      </c>
      <c r="AC48" s="217">
        <v>55347600</v>
      </c>
      <c r="AZ48" s="217">
        <v>2</v>
      </c>
      <c r="BA48" s="217">
        <f t="shared" si="9"/>
        <v>0</v>
      </c>
      <c r="BB48" s="217">
        <f t="shared" si="10"/>
        <v>0</v>
      </c>
      <c r="BC48" s="217">
        <f t="shared" si="11"/>
        <v>0</v>
      </c>
      <c r="BD48" s="217">
        <f t="shared" si="12"/>
        <v>0</v>
      </c>
      <c r="BE48" s="217">
        <f t="shared" si="13"/>
        <v>0</v>
      </c>
      <c r="CA48" s="242">
        <v>3</v>
      </c>
      <c r="CB48" s="242">
        <v>7</v>
      </c>
    </row>
    <row r="49" spans="1:80">
      <c r="A49" s="243">
        <v>36</v>
      </c>
      <c r="B49" s="244" t="s">
        <v>436</v>
      </c>
      <c r="C49" s="245" t="s">
        <v>437</v>
      </c>
      <c r="D49" s="246" t="s">
        <v>141</v>
      </c>
      <c r="E49" s="247">
        <v>1</v>
      </c>
      <c r="F49" s="247"/>
      <c r="G49" s="248"/>
      <c r="H49" s="249">
        <v>0</v>
      </c>
      <c r="I49" s="250">
        <f t="shared" si="7"/>
        <v>0</v>
      </c>
      <c r="J49" s="249"/>
      <c r="K49" s="250">
        <f t="shared" si="8"/>
        <v>0</v>
      </c>
      <c r="O49" s="242">
        <v>2</v>
      </c>
      <c r="AA49" s="217">
        <v>3</v>
      </c>
      <c r="AB49" s="217">
        <v>7</v>
      </c>
      <c r="AC49" s="217">
        <v>55347607</v>
      </c>
      <c r="AZ49" s="217">
        <v>2</v>
      </c>
      <c r="BA49" s="217">
        <f t="shared" si="9"/>
        <v>0</v>
      </c>
      <c r="BB49" s="217">
        <f t="shared" si="10"/>
        <v>0</v>
      </c>
      <c r="BC49" s="217">
        <f t="shared" si="11"/>
        <v>0</v>
      </c>
      <c r="BD49" s="217">
        <f t="shared" si="12"/>
        <v>0</v>
      </c>
      <c r="BE49" s="217">
        <f t="shared" si="13"/>
        <v>0</v>
      </c>
      <c r="CA49" s="242">
        <v>3</v>
      </c>
      <c r="CB49" s="242">
        <v>7</v>
      </c>
    </row>
    <row r="50" spans="1:80">
      <c r="A50" s="243">
        <v>37</v>
      </c>
      <c r="B50" s="244" t="s">
        <v>473</v>
      </c>
      <c r="C50" s="245" t="s">
        <v>425</v>
      </c>
      <c r="D50" s="246" t="s">
        <v>112</v>
      </c>
      <c r="E50" s="247">
        <v>1</v>
      </c>
      <c r="F50" s="247"/>
      <c r="G50" s="248"/>
      <c r="H50" s="249">
        <v>3.4000000000000002E-4</v>
      </c>
      <c r="I50" s="250">
        <f t="shared" si="7"/>
        <v>3.4000000000000002E-4</v>
      </c>
      <c r="J50" s="249"/>
      <c r="K50" s="250">
        <f t="shared" si="8"/>
        <v>0</v>
      </c>
      <c r="O50" s="242">
        <v>2</v>
      </c>
      <c r="AA50" s="217">
        <v>3</v>
      </c>
      <c r="AB50" s="217">
        <v>7</v>
      </c>
      <c r="AC50" s="217" t="s">
        <v>473</v>
      </c>
      <c r="AZ50" s="217">
        <v>2</v>
      </c>
      <c r="BA50" s="217">
        <f t="shared" si="9"/>
        <v>0</v>
      </c>
      <c r="BB50" s="217">
        <f t="shared" si="10"/>
        <v>0</v>
      </c>
      <c r="BC50" s="217">
        <f t="shared" si="11"/>
        <v>0</v>
      </c>
      <c r="BD50" s="217">
        <f t="shared" si="12"/>
        <v>0</v>
      </c>
      <c r="BE50" s="217">
        <f t="shared" si="13"/>
        <v>0</v>
      </c>
      <c r="CA50" s="242">
        <v>3</v>
      </c>
      <c r="CB50" s="242">
        <v>7</v>
      </c>
    </row>
    <row r="51" spans="1:80">
      <c r="A51" s="243">
        <v>38</v>
      </c>
      <c r="B51" s="244" t="s">
        <v>474</v>
      </c>
      <c r="C51" s="245" t="s">
        <v>475</v>
      </c>
      <c r="D51" s="246" t="s">
        <v>122</v>
      </c>
      <c r="E51" s="247">
        <v>8.5100000000000002E-3</v>
      </c>
      <c r="F51" s="247"/>
      <c r="G51" s="248"/>
      <c r="H51" s="249">
        <v>0</v>
      </c>
      <c r="I51" s="250">
        <f t="shared" si="7"/>
        <v>0</v>
      </c>
      <c r="J51" s="249"/>
      <c r="K51" s="250">
        <f t="shared" si="8"/>
        <v>0</v>
      </c>
      <c r="O51" s="242">
        <v>2</v>
      </c>
      <c r="AA51" s="217">
        <v>7</v>
      </c>
      <c r="AB51" s="217">
        <v>1001</v>
      </c>
      <c r="AC51" s="217">
        <v>5</v>
      </c>
      <c r="AZ51" s="217">
        <v>2</v>
      </c>
      <c r="BA51" s="217">
        <f t="shared" si="9"/>
        <v>0</v>
      </c>
      <c r="BB51" s="217">
        <f t="shared" si="10"/>
        <v>0</v>
      </c>
      <c r="BC51" s="217">
        <f t="shared" si="11"/>
        <v>0</v>
      </c>
      <c r="BD51" s="217">
        <f t="shared" si="12"/>
        <v>0</v>
      </c>
      <c r="BE51" s="217">
        <f t="shared" si="13"/>
        <v>0</v>
      </c>
      <c r="CA51" s="242">
        <v>7</v>
      </c>
      <c r="CB51" s="242">
        <v>1001</v>
      </c>
    </row>
    <row r="52" spans="1:80">
      <c r="A52" s="260"/>
      <c r="B52" s="261" t="s">
        <v>98</v>
      </c>
      <c r="C52" s="262" t="s">
        <v>442</v>
      </c>
      <c r="D52" s="263"/>
      <c r="E52" s="264"/>
      <c r="F52" s="265"/>
      <c r="G52" s="266"/>
      <c r="H52" s="267"/>
      <c r="I52" s="268">
        <f>SUM(I31:I51)</f>
        <v>0.13594999999999999</v>
      </c>
      <c r="J52" s="267"/>
      <c r="K52" s="268">
        <f>SUM(K31:K51)</f>
        <v>-0.19879999999999998</v>
      </c>
      <c r="O52" s="242">
        <v>4</v>
      </c>
      <c r="BA52" s="269">
        <f>SUM(BA31:BA51)</f>
        <v>0</v>
      </c>
      <c r="BB52" s="269">
        <f>SUM(BB31:BB51)</f>
        <v>0</v>
      </c>
      <c r="BC52" s="269">
        <f>SUM(BC31:BC51)</f>
        <v>0</v>
      </c>
      <c r="BD52" s="269">
        <f>SUM(BD31:BD51)</f>
        <v>0</v>
      </c>
      <c r="BE52" s="269">
        <f>SUM(BE31:BE51)</f>
        <v>0</v>
      </c>
    </row>
    <row r="53" spans="1:80">
      <c r="A53" s="232" t="s">
        <v>96</v>
      </c>
      <c r="B53" s="233" t="s">
        <v>200</v>
      </c>
      <c r="C53" s="234" t="s">
        <v>201</v>
      </c>
      <c r="D53" s="235"/>
      <c r="E53" s="236"/>
      <c r="F53" s="236"/>
      <c r="G53" s="237"/>
      <c r="H53" s="238"/>
      <c r="I53" s="239"/>
      <c r="J53" s="240"/>
      <c r="K53" s="241"/>
      <c r="O53" s="242">
        <v>1</v>
      </c>
    </row>
    <row r="54" spans="1:80">
      <c r="A54" s="243">
        <v>39</v>
      </c>
      <c r="B54" s="244" t="s">
        <v>476</v>
      </c>
      <c r="C54" s="245" t="s">
        <v>477</v>
      </c>
      <c r="D54" s="246" t="s">
        <v>112</v>
      </c>
      <c r="E54" s="247">
        <v>3</v>
      </c>
      <c r="F54" s="247"/>
      <c r="G54" s="248"/>
      <c r="H54" s="249">
        <v>8.8999999999999995E-4</v>
      </c>
      <c r="I54" s="250">
        <f t="shared" ref="I54:I81" si="14">E54*H54</f>
        <v>2.6699999999999996E-3</v>
      </c>
      <c r="J54" s="249">
        <v>0</v>
      </c>
      <c r="K54" s="250">
        <f t="shared" ref="K54:K81" si="15">E54*J54</f>
        <v>0</v>
      </c>
      <c r="O54" s="242">
        <v>2</v>
      </c>
      <c r="AA54" s="217">
        <v>1</v>
      </c>
      <c r="AB54" s="217">
        <v>7</v>
      </c>
      <c r="AC54" s="217">
        <v>7</v>
      </c>
      <c r="AZ54" s="217">
        <v>2</v>
      </c>
      <c r="BA54" s="217">
        <f t="shared" ref="BA54:BA81" si="16">IF(AZ54=1,G54,0)</f>
        <v>0</v>
      </c>
      <c r="BB54" s="217">
        <f t="shared" ref="BB54:BB81" si="17">IF(AZ54=2,G54,0)</f>
        <v>0</v>
      </c>
      <c r="BC54" s="217">
        <f t="shared" ref="BC54:BC81" si="18">IF(AZ54=3,G54,0)</f>
        <v>0</v>
      </c>
      <c r="BD54" s="217">
        <f t="shared" ref="BD54:BD81" si="19">IF(AZ54=4,G54,0)</f>
        <v>0</v>
      </c>
      <c r="BE54" s="217">
        <f t="shared" ref="BE54:BE81" si="20">IF(AZ54=5,G54,0)</f>
        <v>0</v>
      </c>
      <c r="CA54" s="242">
        <v>1</v>
      </c>
      <c r="CB54" s="242">
        <v>7</v>
      </c>
    </row>
    <row r="55" spans="1:80">
      <c r="A55" s="243">
        <v>40</v>
      </c>
      <c r="B55" s="244" t="s">
        <v>478</v>
      </c>
      <c r="C55" s="245" t="s">
        <v>479</v>
      </c>
      <c r="D55" s="246" t="s">
        <v>112</v>
      </c>
      <c r="E55" s="247">
        <v>3</v>
      </c>
      <c r="F55" s="247"/>
      <c r="G55" s="248"/>
      <c r="H55" s="249">
        <v>3.7499999999999999E-3</v>
      </c>
      <c r="I55" s="250">
        <f t="shared" si="14"/>
        <v>1.125E-2</v>
      </c>
      <c r="J55" s="249">
        <v>0</v>
      </c>
      <c r="K55" s="250">
        <f t="shared" si="15"/>
        <v>0</v>
      </c>
      <c r="O55" s="242">
        <v>2</v>
      </c>
      <c r="AA55" s="217">
        <v>1</v>
      </c>
      <c r="AB55" s="217">
        <v>7</v>
      </c>
      <c r="AC55" s="217">
        <v>7</v>
      </c>
      <c r="AZ55" s="217">
        <v>2</v>
      </c>
      <c r="BA55" s="217">
        <f t="shared" si="16"/>
        <v>0</v>
      </c>
      <c r="BB55" s="217">
        <f t="shared" si="17"/>
        <v>0</v>
      </c>
      <c r="BC55" s="217">
        <f t="shared" si="18"/>
        <v>0</v>
      </c>
      <c r="BD55" s="217">
        <f t="shared" si="19"/>
        <v>0</v>
      </c>
      <c r="BE55" s="217">
        <f t="shared" si="20"/>
        <v>0</v>
      </c>
      <c r="CA55" s="242">
        <v>1</v>
      </c>
      <c r="CB55" s="242">
        <v>7</v>
      </c>
    </row>
    <row r="56" spans="1:80">
      <c r="A56" s="243">
        <v>41</v>
      </c>
      <c r="B56" s="244" t="s">
        <v>480</v>
      </c>
      <c r="C56" s="245" t="s">
        <v>481</v>
      </c>
      <c r="D56" s="246" t="s">
        <v>112</v>
      </c>
      <c r="E56" s="247">
        <v>2</v>
      </c>
      <c r="F56" s="247"/>
      <c r="G56" s="248"/>
      <c r="H56" s="249">
        <v>3.7499999999999999E-3</v>
      </c>
      <c r="I56" s="250">
        <f t="shared" si="14"/>
        <v>7.4999999999999997E-3</v>
      </c>
      <c r="J56" s="249">
        <v>0</v>
      </c>
      <c r="K56" s="250">
        <f t="shared" si="15"/>
        <v>0</v>
      </c>
      <c r="O56" s="242">
        <v>2</v>
      </c>
      <c r="AA56" s="217">
        <v>1</v>
      </c>
      <c r="AB56" s="217">
        <v>7</v>
      </c>
      <c r="AC56" s="217">
        <v>7</v>
      </c>
      <c r="AZ56" s="217">
        <v>2</v>
      </c>
      <c r="BA56" s="217">
        <f t="shared" si="16"/>
        <v>0</v>
      </c>
      <c r="BB56" s="217">
        <f t="shared" si="17"/>
        <v>0</v>
      </c>
      <c r="BC56" s="217">
        <f t="shared" si="18"/>
        <v>0</v>
      </c>
      <c r="BD56" s="217">
        <f t="shared" si="19"/>
        <v>0</v>
      </c>
      <c r="BE56" s="217">
        <f t="shared" si="20"/>
        <v>0</v>
      </c>
      <c r="CA56" s="242">
        <v>1</v>
      </c>
      <c r="CB56" s="242">
        <v>7</v>
      </c>
    </row>
    <row r="57" spans="1:80">
      <c r="A57" s="243">
        <v>42</v>
      </c>
      <c r="B57" s="244" t="s">
        <v>482</v>
      </c>
      <c r="C57" s="245" t="s">
        <v>483</v>
      </c>
      <c r="D57" s="246" t="s">
        <v>112</v>
      </c>
      <c r="E57" s="247">
        <v>3</v>
      </c>
      <c r="F57" s="247"/>
      <c r="G57" s="248"/>
      <c r="H57" s="249">
        <v>1.4E-3</v>
      </c>
      <c r="I57" s="250">
        <f t="shared" si="14"/>
        <v>4.1999999999999997E-3</v>
      </c>
      <c r="J57" s="249">
        <v>0</v>
      </c>
      <c r="K57" s="250">
        <f t="shared" si="15"/>
        <v>0</v>
      </c>
      <c r="O57" s="242">
        <v>2</v>
      </c>
      <c r="AA57" s="217">
        <v>1</v>
      </c>
      <c r="AB57" s="217">
        <v>0</v>
      </c>
      <c r="AC57" s="217">
        <v>0</v>
      </c>
      <c r="AZ57" s="217">
        <v>2</v>
      </c>
      <c r="BA57" s="217">
        <f t="shared" si="16"/>
        <v>0</v>
      </c>
      <c r="BB57" s="217">
        <f t="shared" si="17"/>
        <v>0</v>
      </c>
      <c r="BC57" s="217">
        <f t="shared" si="18"/>
        <v>0</v>
      </c>
      <c r="BD57" s="217">
        <f t="shared" si="19"/>
        <v>0</v>
      </c>
      <c r="BE57" s="217">
        <f t="shared" si="20"/>
        <v>0</v>
      </c>
      <c r="CA57" s="242">
        <v>1</v>
      </c>
      <c r="CB57" s="242">
        <v>0</v>
      </c>
    </row>
    <row r="58" spans="1:80">
      <c r="A58" s="243">
        <v>43</v>
      </c>
      <c r="B58" s="244" t="s">
        <v>484</v>
      </c>
      <c r="C58" s="245" t="s">
        <v>485</v>
      </c>
      <c r="D58" s="246" t="s">
        <v>112</v>
      </c>
      <c r="E58" s="247">
        <v>1</v>
      </c>
      <c r="F58" s="247"/>
      <c r="G58" s="248"/>
      <c r="H58" s="249">
        <v>2.9010000000000001E-2</v>
      </c>
      <c r="I58" s="250">
        <f t="shared" si="14"/>
        <v>2.9010000000000001E-2</v>
      </c>
      <c r="J58" s="249">
        <v>0</v>
      </c>
      <c r="K58" s="250">
        <f t="shared" si="15"/>
        <v>0</v>
      </c>
      <c r="O58" s="242">
        <v>2</v>
      </c>
      <c r="AA58" s="217">
        <v>1</v>
      </c>
      <c r="AB58" s="217">
        <v>7</v>
      </c>
      <c r="AC58" s="217">
        <v>7</v>
      </c>
      <c r="AZ58" s="217">
        <v>2</v>
      </c>
      <c r="BA58" s="217">
        <f t="shared" si="16"/>
        <v>0</v>
      </c>
      <c r="BB58" s="217">
        <f t="shared" si="17"/>
        <v>0</v>
      </c>
      <c r="BC58" s="217">
        <f t="shared" si="18"/>
        <v>0</v>
      </c>
      <c r="BD58" s="217">
        <f t="shared" si="19"/>
        <v>0</v>
      </c>
      <c r="BE58" s="217">
        <f t="shared" si="20"/>
        <v>0</v>
      </c>
      <c r="CA58" s="242">
        <v>1</v>
      </c>
      <c r="CB58" s="242">
        <v>7</v>
      </c>
    </row>
    <row r="59" spans="1:80">
      <c r="A59" s="243">
        <v>44</v>
      </c>
      <c r="B59" s="244" t="s">
        <v>486</v>
      </c>
      <c r="C59" s="245" t="s">
        <v>487</v>
      </c>
      <c r="D59" s="246" t="s">
        <v>141</v>
      </c>
      <c r="E59" s="247">
        <v>3</v>
      </c>
      <c r="F59" s="247"/>
      <c r="G59" s="248"/>
      <c r="H59" s="249">
        <v>4.0000000000000003E-5</v>
      </c>
      <c r="I59" s="250">
        <f t="shared" si="14"/>
        <v>1.2000000000000002E-4</v>
      </c>
      <c r="J59" s="249">
        <v>0</v>
      </c>
      <c r="K59" s="250">
        <f t="shared" si="15"/>
        <v>0</v>
      </c>
      <c r="O59" s="242">
        <v>2</v>
      </c>
      <c r="AA59" s="217">
        <v>1</v>
      </c>
      <c r="AB59" s="217">
        <v>7</v>
      </c>
      <c r="AC59" s="217">
        <v>7</v>
      </c>
      <c r="AZ59" s="217">
        <v>2</v>
      </c>
      <c r="BA59" s="217">
        <f t="shared" si="16"/>
        <v>0</v>
      </c>
      <c r="BB59" s="217">
        <f t="shared" si="17"/>
        <v>0</v>
      </c>
      <c r="BC59" s="217">
        <f t="shared" si="18"/>
        <v>0</v>
      </c>
      <c r="BD59" s="217">
        <f t="shared" si="19"/>
        <v>0</v>
      </c>
      <c r="BE59" s="217">
        <f t="shared" si="20"/>
        <v>0</v>
      </c>
      <c r="CA59" s="242">
        <v>1</v>
      </c>
      <c r="CB59" s="242">
        <v>7</v>
      </c>
    </row>
    <row r="60" spans="1:80">
      <c r="A60" s="243">
        <v>45</v>
      </c>
      <c r="B60" s="244" t="s">
        <v>488</v>
      </c>
      <c r="C60" s="245" t="s">
        <v>489</v>
      </c>
      <c r="D60" s="246" t="s">
        <v>141</v>
      </c>
      <c r="E60" s="247">
        <v>3</v>
      </c>
      <c r="F60" s="247"/>
      <c r="G60" s="248"/>
      <c r="H60" s="249">
        <v>2.0000000000000001E-4</v>
      </c>
      <c r="I60" s="250">
        <f t="shared" si="14"/>
        <v>6.0000000000000006E-4</v>
      </c>
      <c r="J60" s="249">
        <v>0</v>
      </c>
      <c r="K60" s="250">
        <f t="shared" si="15"/>
        <v>0</v>
      </c>
      <c r="O60" s="242">
        <v>2</v>
      </c>
      <c r="AA60" s="217">
        <v>1</v>
      </c>
      <c r="AB60" s="217">
        <v>7</v>
      </c>
      <c r="AC60" s="217">
        <v>7</v>
      </c>
      <c r="AZ60" s="217">
        <v>2</v>
      </c>
      <c r="BA60" s="217">
        <f t="shared" si="16"/>
        <v>0</v>
      </c>
      <c r="BB60" s="217">
        <f t="shared" si="17"/>
        <v>0</v>
      </c>
      <c r="BC60" s="217">
        <f t="shared" si="18"/>
        <v>0</v>
      </c>
      <c r="BD60" s="217">
        <f t="shared" si="19"/>
        <v>0</v>
      </c>
      <c r="BE60" s="217">
        <f t="shared" si="20"/>
        <v>0</v>
      </c>
      <c r="CA60" s="242">
        <v>1</v>
      </c>
      <c r="CB60" s="242">
        <v>7</v>
      </c>
    </row>
    <row r="61" spans="1:80">
      <c r="A61" s="243">
        <v>46</v>
      </c>
      <c r="B61" s="244" t="s">
        <v>490</v>
      </c>
      <c r="C61" s="245" t="s">
        <v>491</v>
      </c>
      <c r="D61" s="246" t="s">
        <v>112</v>
      </c>
      <c r="E61" s="247">
        <v>2</v>
      </c>
      <c r="F61" s="247"/>
      <c r="G61" s="248"/>
      <c r="H61" s="249">
        <v>2.9010000000000001E-2</v>
      </c>
      <c r="I61" s="250">
        <f t="shared" si="14"/>
        <v>5.8020000000000002E-2</v>
      </c>
      <c r="J61" s="249"/>
      <c r="K61" s="250">
        <f t="shared" si="15"/>
        <v>0</v>
      </c>
      <c r="O61" s="242">
        <v>2</v>
      </c>
      <c r="AA61" s="217">
        <v>12</v>
      </c>
      <c r="AB61" s="217">
        <v>0</v>
      </c>
      <c r="AC61" s="217">
        <v>7</v>
      </c>
      <c r="AZ61" s="217">
        <v>2</v>
      </c>
      <c r="BA61" s="217">
        <f t="shared" si="16"/>
        <v>0</v>
      </c>
      <c r="BB61" s="217">
        <f t="shared" si="17"/>
        <v>0</v>
      </c>
      <c r="BC61" s="217">
        <f t="shared" si="18"/>
        <v>0</v>
      </c>
      <c r="BD61" s="217">
        <f t="shared" si="19"/>
        <v>0</v>
      </c>
      <c r="BE61" s="217">
        <f t="shared" si="20"/>
        <v>0</v>
      </c>
      <c r="CA61" s="242">
        <v>12</v>
      </c>
      <c r="CB61" s="242">
        <v>0</v>
      </c>
    </row>
    <row r="62" spans="1:80">
      <c r="A62" s="243">
        <v>47</v>
      </c>
      <c r="B62" s="244" t="s">
        <v>492</v>
      </c>
      <c r="C62" s="245" t="s">
        <v>493</v>
      </c>
      <c r="D62" s="246" t="s">
        <v>141</v>
      </c>
      <c r="E62" s="247">
        <v>1</v>
      </c>
      <c r="F62" s="247"/>
      <c r="G62" s="248"/>
      <c r="H62" s="249">
        <v>3.1E-2</v>
      </c>
      <c r="I62" s="250">
        <f t="shared" si="14"/>
        <v>3.1E-2</v>
      </c>
      <c r="J62" s="249"/>
      <c r="K62" s="250">
        <f t="shared" si="15"/>
        <v>0</v>
      </c>
      <c r="O62" s="242">
        <v>2</v>
      </c>
      <c r="AA62" s="217">
        <v>3</v>
      </c>
      <c r="AB62" s="217">
        <v>7</v>
      </c>
      <c r="AC62" s="217">
        <v>54132235</v>
      </c>
      <c r="AZ62" s="217">
        <v>2</v>
      </c>
      <c r="BA62" s="217">
        <f t="shared" si="16"/>
        <v>0</v>
      </c>
      <c r="BB62" s="217">
        <f t="shared" si="17"/>
        <v>0</v>
      </c>
      <c r="BC62" s="217">
        <f t="shared" si="18"/>
        <v>0</v>
      </c>
      <c r="BD62" s="217">
        <f t="shared" si="19"/>
        <v>0</v>
      </c>
      <c r="BE62" s="217">
        <f t="shared" si="20"/>
        <v>0</v>
      </c>
      <c r="CA62" s="242">
        <v>3</v>
      </c>
      <c r="CB62" s="242">
        <v>7</v>
      </c>
    </row>
    <row r="63" spans="1:80">
      <c r="A63" s="243">
        <v>48</v>
      </c>
      <c r="B63" s="244" t="s">
        <v>494</v>
      </c>
      <c r="C63" s="245" t="s">
        <v>495</v>
      </c>
      <c r="D63" s="246" t="s">
        <v>141</v>
      </c>
      <c r="E63" s="247">
        <v>3</v>
      </c>
      <c r="F63" s="247"/>
      <c r="G63" s="248"/>
      <c r="H63" s="249">
        <v>1.1999999999999999E-3</v>
      </c>
      <c r="I63" s="250">
        <f t="shared" si="14"/>
        <v>3.5999999999999999E-3</v>
      </c>
      <c r="J63" s="249"/>
      <c r="K63" s="250">
        <f t="shared" si="15"/>
        <v>0</v>
      </c>
      <c r="O63" s="242">
        <v>2</v>
      </c>
      <c r="AA63" s="217">
        <v>3</v>
      </c>
      <c r="AB63" s="217">
        <v>7</v>
      </c>
      <c r="AC63" s="217" t="s">
        <v>494</v>
      </c>
      <c r="AZ63" s="217">
        <v>2</v>
      </c>
      <c r="BA63" s="217">
        <f t="shared" si="16"/>
        <v>0</v>
      </c>
      <c r="BB63" s="217">
        <f t="shared" si="17"/>
        <v>0</v>
      </c>
      <c r="BC63" s="217">
        <f t="shared" si="18"/>
        <v>0</v>
      </c>
      <c r="BD63" s="217">
        <f t="shared" si="19"/>
        <v>0</v>
      </c>
      <c r="BE63" s="217">
        <f t="shared" si="20"/>
        <v>0</v>
      </c>
      <c r="CA63" s="242">
        <v>3</v>
      </c>
      <c r="CB63" s="242">
        <v>7</v>
      </c>
    </row>
    <row r="64" spans="1:80">
      <c r="A64" s="243">
        <v>49</v>
      </c>
      <c r="B64" s="244" t="s">
        <v>496</v>
      </c>
      <c r="C64" s="245" t="s">
        <v>497</v>
      </c>
      <c r="D64" s="246" t="s">
        <v>141</v>
      </c>
      <c r="E64" s="247">
        <v>4</v>
      </c>
      <c r="F64" s="247"/>
      <c r="G64" s="248"/>
      <c r="H64" s="249">
        <v>1.8E-3</v>
      </c>
      <c r="I64" s="250">
        <f t="shared" si="14"/>
        <v>7.1999999999999998E-3</v>
      </c>
      <c r="J64" s="249"/>
      <c r="K64" s="250">
        <f t="shared" si="15"/>
        <v>0</v>
      </c>
      <c r="O64" s="242">
        <v>2</v>
      </c>
      <c r="AA64" s="217">
        <v>3</v>
      </c>
      <c r="AB64" s="217">
        <v>0</v>
      </c>
      <c r="AC64" s="217" t="s">
        <v>496</v>
      </c>
      <c r="AZ64" s="217">
        <v>2</v>
      </c>
      <c r="BA64" s="217">
        <f t="shared" si="16"/>
        <v>0</v>
      </c>
      <c r="BB64" s="217">
        <f t="shared" si="17"/>
        <v>0</v>
      </c>
      <c r="BC64" s="217">
        <f t="shared" si="18"/>
        <v>0</v>
      </c>
      <c r="BD64" s="217">
        <f t="shared" si="19"/>
        <v>0</v>
      </c>
      <c r="BE64" s="217">
        <f t="shared" si="20"/>
        <v>0</v>
      </c>
      <c r="CA64" s="242">
        <v>3</v>
      </c>
      <c r="CB64" s="242">
        <v>0</v>
      </c>
    </row>
    <row r="65" spans="1:80">
      <c r="A65" s="243">
        <v>50</v>
      </c>
      <c r="B65" s="244" t="s">
        <v>498</v>
      </c>
      <c r="C65" s="245" t="s">
        <v>499</v>
      </c>
      <c r="D65" s="246" t="s">
        <v>141</v>
      </c>
      <c r="E65" s="247">
        <v>4</v>
      </c>
      <c r="F65" s="247"/>
      <c r="G65" s="248"/>
      <c r="H65" s="249">
        <v>8.9999999999999993E-3</v>
      </c>
      <c r="I65" s="250">
        <f t="shared" si="14"/>
        <v>3.5999999999999997E-2</v>
      </c>
      <c r="J65" s="249"/>
      <c r="K65" s="250">
        <f t="shared" si="15"/>
        <v>0</v>
      </c>
      <c r="O65" s="242">
        <v>2</v>
      </c>
      <c r="AA65" s="217">
        <v>3</v>
      </c>
      <c r="AB65" s="217">
        <v>0</v>
      </c>
      <c r="AC65" s="217" t="s">
        <v>498</v>
      </c>
      <c r="AZ65" s="217">
        <v>2</v>
      </c>
      <c r="BA65" s="217">
        <f t="shared" si="16"/>
        <v>0</v>
      </c>
      <c r="BB65" s="217">
        <f t="shared" si="17"/>
        <v>0</v>
      </c>
      <c r="BC65" s="217">
        <f t="shared" si="18"/>
        <v>0</v>
      </c>
      <c r="BD65" s="217">
        <f t="shared" si="19"/>
        <v>0</v>
      </c>
      <c r="BE65" s="217">
        <f t="shared" si="20"/>
        <v>0</v>
      </c>
      <c r="CA65" s="242">
        <v>3</v>
      </c>
      <c r="CB65" s="242">
        <v>0</v>
      </c>
    </row>
    <row r="66" spans="1:80">
      <c r="A66" s="243">
        <v>51</v>
      </c>
      <c r="B66" s="244" t="s">
        <v>500</v>
      </c>
      <c r="C66" s="245" t="s">
        <v>501</v>
      </c>
      <c r="D66" s="246" t="s">
        <v>141</v>
      </c>
      <c r="E66" s="247">
        <v>3</v>
      </c>
      <c r="F66" s="247"/>
      <c r="G66" s="248"/>
      <c r="H66" s="249">
        <v>8.9999999999999993E-3</v>
      </c>
      <c r="I66" s="250">
        <f t="shared" si="14"/>
        <v>2.6999999999999996E-2</v>
      </c>
      <c r="J66" s="249"/>
      <c r="K66" s="250">
        <f t="shared" si="15"/>
        <v>0</v>
      </c>
      <c r="O66" s="242">
        <v>2</v>
      </c>
      <c r="AA66" s="217">
        <v>3</v>
      </c>
      <c r="AB66" s="217">
        <v>0</v>
      </c>
      <c r="AC66" s="217" t="s">
        <v>500</v>
      </c>
      <c r="AZ66" s="217">
        <v>2</v>
      </c>
      <c r="BA66" s="217">
        <f t="shared" si="16"/>
        <v>0</v>
      </c>
      <c r="BB66" s="217">
        <f t="shared" si="17"/>
        <v>0</v>
      </c>
      <c r="BC66" s="217">
        <f t="shared" si="18"/>
        <v>0</v>
      </c>
      <c r="BD66" s="217">
        <f t="shared" si="19"/>
        <v>0</v>
      </c>
      <c r="BE66" s="217">
        <f t="shared" si="20"/>
        <v>0</v>
      </c>
      <c r="CA66" s="242">
        <v>3</v>
      </c>
      <c r="CB66" s="242">
        <v>0</v>
      </c>
    </row>
    <row r="67" spans="1:80">
      <c r="A67" s="243">
        <v>52</v>
      </c>
      <c r="B67" s="244" t="s">
        <v>502</v>
      </c>
      <c r="C67" s="245" t="s">
        <v>503</v>
      </c>
      <c r="D67" s="246" t="s">
        <v>141</v>
      </c>
      <c r="E67" s="247">
        <v>3</v>
      </c>
      <c r="F67" s="247"/>
      <c r="G67" s="248"/>
      <c r="H67" s="249">
        <v>8.9999999999999993E-3</v>
      </c>
      <c r="I67" s="250">
        <f t="shared" si="14"/>
        <v>2.6999999999999996E-2</v>
      </c>
      <c r="J67" s="249"/>
      <c r="K67" s="250">
        <f t="shared" si="15"/>
        <v>0</v>
      </c>
      <c r="O67" s="242">
        <v>2</v>
      </c>
      <c r="AA67" s="217">
        <v>3</v>
      </c>
      <c r="AB67" s="217">
        <v>0</v>
      </c>
      <c r="AC67" s="217" t="s">
        <v>502</v>
      </c>
      <c r="AZ67" s="217">
        <v>2</v>
      </c>
      <c r="BA67" s="217">
        <f t="shared" si="16"/>
        <v>0</v>
      </c>
      <c r="BB67" s="217">
        <f t="shared" si="17"/>
        <v>0</v>
      </c>
      <c r="BC67" s="217">
        <f t="shared" si="18"/>
        <v>0</v>
      </c>
      <c r="BD67" s="217">
        <f t="shared" si="19"/>
        <v>0</v>
      </c>
      <c r="BE67" s="217">
        <f t="shared" si="20"/>
        <v>0</v>
      </c>
      <c r="CA67" s="242">
        <v>3</v>
      </c>
      <c r="CB67" s="242">
        <v>0</v>
      </c>
    </row>
    <row r="68" spans="1:80">
      <c r="A68" s="243">
        <v>53</v>
      </c>
      <c r="B68" s="244" t="s">
        <v>504</v>
      </c>
      <c r="C68" s="245" t="s">
        <v>505</v>
      </c>
      <c r="D68" s="246" t="s">
        <v>141</v>
      </c>
      <c r="E68" s="247">
        <v>3</v>
      </c>
      <c r="F68" s="247"/>
      <c r="G68" s="248"/>
      <c r="H68" s="249">
        <v>3.1E-4</v>
      </c>
      <c r="I68" s="250">
        <f t="shared" si="14"/>
        <v>9.3000000000000005E-4</v>
      </c>
      <c r="J68" s="249"/>
      <c r="K68" s="250">
        <f t="shared" si="15"/>
        <v>0</v>
      </c>
      <c r="O68" s="242">
        <v>2</v>
      </c>
      <c r="AA68" s="217">
        <v>3</v>
      </c>
      <c r="AB68" s="217">
        <v>7</v>
      </c>
      <c r="AC68" s="217">
        <v>55162349</v>
      </c>
      <c r="AZ68" s="217">
        <v>2</v>
      </c>
      <c r="BA68" s="217">
        <f t="shared" si="16"/>
        <v>0</v>
      </c>
      <c r="BB68" s="217">
        <f t="shared" si="17"/>
        <v>0</v>
      </c>
      <c r="BC68" s="217">
        <f t="shared" si="18"/>
        <v>0</v>
      </c>
      <c r="BD68" s="217">
        <f t="shared" si="19"/>
        <v>0</v>
      </c>
      <c r="BE68" s="217">
        <f t="shared" si="20"/>
        <v>0</v>
      </c>
      <c r="CA68" s="242">
        <v>3</v>
      </c>
      <c r="CB68" s="242">
        <v>7</v>
      </c>
    </row>
    <row r="69" spans="1:80">
      <c r="A69" s="243">
        <v>54</v>
      </c>
      <c r="B69" s="244" t="s">
        <v>506</v>
      </c>
      <c r="C69" s="245" t="s">
        <v>507</v>
      </c>
      <c r="D69" s="246" t="s">
        <v>141</v>
      </c>
      <c r="E69" s="247">
        <v>4</v>
      </c>
      <c r="F69" s="247"/>
      <c r="G69" s="248"/>
      <c r="H69" s="249">
        <v>1.1999999999999999E-3</v>
      </c>
      <c r="I69" s="250">
        <f t="shared" si="14"/>
        <v>4.7999999999999996E-3</v>
      </c>
      <c r="J69" s="249"/>
      <c r="K69" s="250">
        <f t="shared" si="15"/>
        <v>0</v>
      </c>
      <c r="O69" s="242">
        <v>2</v>
      </c>
      <c r="AA69" s="217">
        <v>3</v>
      </c>
      <c r="AB69" s="217">
        <v>0</v>
      </c>
      <c r="AC69" s="217">
        <v>551674064</v>
      </c>
      <c r="AZ69" s="217">
        <v>2</v>
      </c>
      <c r="BA69" s="217">
        <f t="shared" si="16"/>
        <v>0</v>
      </c>
      <c r="BB69" s="217">
        <f t="shared" si="17"/>
        <v>0</v>
      </c>
      <c r="BC69" s="217">
        <f t="shared" si="18"/>
        <v>0</v>
      </c>
      <c r="BD69" s="217">
        <f t="shared" si="19"/>
        <v>0</v>
      </c>
      <c r="BE69" s="217">
        <f t="shared" si="20"/>
        <v>0</v>
      </c>
      <c r="CA69" s="242">
        <v>3</v>
      </c>
      <c r="CB69" s="242">
        <v>0</v>
      </c>
    </row>
    <row r="70" spans="1:80">
      <c r="A70" s="243">
        <v>55</v>
      </c>
      <c r="B70" s="244" t="s">
        <v>508</v>
      </c>
      <c r="C70" s="245" t="s">
        <v>509</v>
      </c>
      <c r="D70" s="246" t="s">
        <v>141</v>
      </c>
      <c r="E70" s="247">
        <v>2</v>
      </c>
      <c r="F70" s="247"/>
      <c r="G70" s="248"/>
      <c r="H70" s="249">
        <v>1.52E-2</v>
      </c>
      <c r="I70" s="250">
        <f t="shared" si="14"/>
        <v>3.04E-2</v>
      </c>
      <c r="J70" s="249"/>
      <c r="K70" s="250">
        <f t="shared" si="15"/>
        <v>0</v>
      </c>
      <c r="O70" s="242">
        <v>2</v>
      </c>
      <c r="AA70" s="217">
        <v>3</v>
      </c>
      <c r="AB70" s="217">
        <v>7</v>
      </c>
      <c r="AC70" s="217">
        <v>64213620</v>
      </c>
      <c r="AZ70" s="217">
        <v>2</v>
      </c>
      <c r="BA70" s="217">
        <f t="shared" si="16"/>
        <v>0</v>
      </c>
      <c r="BB70" s="217">
        <f t="shared" si="17"/>
        <v>0</v>
      </c>
      <c r="BC70" s="217">
        <f t="shared" si="18"/>
        <v>0</v>
      </c>
      <c r="BD70" s="217">
        <f t="shared" si="19"/>
        <v>0</v>
      </c>
      <c r="BE70" s="217">
        <f t="shared" si="20"/>
        <v>0</v>
      </c>
      <c r="CA70" s="242">
        <v>3</v>
      </c>
      <c r="CB70" s="242">
        <v>7</v>
      </c>
    </row>
    <row r="71" spans="1:80">
      <c r="A71" s="243">
        <v>56</v>
      </c>
      <c r="B71" s="244" t="s">
        <v>510</v>
      </c>
      <c r="C71" s="245" t="s">
        <v>511</v>
      </c>
      <c r="D71" s="246" t="s">
        <v>141</v>
      </c>
      <c r="E71" s="247">
        <v>1</v>
      </c>
      <c r="F71" s="247"/>
      <c r="G71" s="248"/>
      <c r="H71" s="249">
        <v>1.52E-2</v>
      </c>
      <c r="I71" s="250">
        <f t="shared" si="14"/>
        <v>1.52E-2</v>
      </c>
      <c r="J71" s="249"/>
      <c r="K71" s="250">
        <f t="shared" si="15"/>
        <v>0</v>
      </c>
      <c r="O71" s="242">
        <v>2</v>
      </c>
      <c r="AA71" s="217">
        <v>3</v>
      </c>
      <c r="AB71" s="217">
        <v>7</v>
      </c>
      <c r="AC71" s="217" t="s">
        <v>510</v>
      </c>
      <c r="AZ71" s="217">
        <v>2</v>
      </c>
      <c r="BA71" s="217">
        <f t="shared" si="16"/>
        <v>0</v>
      </c>
      <c r="BB71" s="217">
        <f t="shared" si="17"/>
        <v>0</v>
      </c>
      <c r="BC71" s="217">
        <f t="shared" si="18"/>
        <v>0</v>
      </c>
      <c r="BD71" s="217">
        <f t="shared" si="19"/>
        <v>0</v>
      </c>
      <c r="BE71" s="217">
        <f t="shared" si="20"/>
        <v>0</v>
      </c>
      <c r="CA71" s="242">
        <v>3</v>
      </c>
      <c r="CB71" s="242">
        <v>7</v>
      </c>
    </row>
    <row r="72" spans="1:80">
      <c r="A72" s="243">
        <v>57</v>
      </c>
      <c r="B72" s="244" t="s">
        <v>512</v>
      </c>
      <c r="C72" s="245" t="s">
        <v>513</v>
      </c>
      <c r="D72" s="246" t="s">
        <v>141</v>
      </c>
      <c r="E72" s="247">
        <v>2</v>
      </c>
      <c r="F72" s="247"/>
      <c r="G72" s="248"/>
      <c r="H72" s="249">
        <v>2.5499999999999998E-2</v>
      </c>
      <c r="I72" s="250">
        <f t="shared" si="14"/>
        <v>5.0999999999999997E-2</v>
      </c>
      <c r="J72" s="249"/>
      <c r="K72" s="250">
        <f t="shared" si="15"/>
        <v>0</v>
      </c>
      <c r="O72" s="242">
        <v>2</v>
      </c>
      <c r="AA72" s="217">
        <v>3</v>
      </c>
      <c r="AB72" s="217">
        <v>0</v>
      </c>
      <c r="AC72" s="217">
        <v>64240058</v>
      </c>
      <c r="AZ72" s="217">
        <v>2</v>
      </c>
      <c r="BA72" s="217">
        <f t="shared" si="16"/>
        <v>0</v>
      </c>
      <c r="BB72" s="217">
        <f t="shared" si="17"/>
        <v>0</v>
      </c>
      <c r="BC72" s="217">
        <f t="shared" si="18"/>
        <v>0</v>
      </c>
      <c r="BD72" s="217">
        <f t="shared" si="19"/>
        <v>0</v>
      </c>
      <c r="BE72" s="217">
        <f t="shared" si="20"/>
        <v>0</v>
      </c>
      <c r="CA72" s="242">
        <v>3</v>
      </c>
      <c r="CB72" s="242">
        <v>0</v>
      </c>
    </row>
    <row r="73" spans="1:80" ht="20.399999999999999">
      <c r="A73" s="243">
        <v>58</v>
      </c>
      <c r="B73" s="244" t="s">
        <v>514</v>
      </c>
      <c r="C73" s="245" t="s">
        <v>515</v>
      </c>
      <c r="D73" s="246" t="s">
        <v>141</v>
      </c>
      <c r="E73" s="247">
        <v>1</v>
      </c>
      <c r="F73" s="247"/>
      <c r="G73" s="248"/>
      <c r="H73" s="249">
        <v>2.5499999999999998E-2</v>
      </c>
      <c r="I73" s="250">
        <f t="shared" si="14"/>
        <v>2.5499999999999998E-2</v>
      </c>
      <c r="J73" s="249"/>
      <c r="K73" s="250">
        <f t="shared" si="15"/>
        <v>0</v>
      </c>
      <c r="O73" s="242">
        <v>2</v>
      </c>
      <c r="AA73" s="217">
        <v>3</v>
      </c>
      <c r="AB73" s="217">
        <v>0</v>
      </c>
      <c r="AC73" s="217" t="s">
        <v>514</v>
      </c>
      <c r="AZ73" s="217">
        <v>2</v>
      </c>
      <c r="BA73" s="217">
        <f t="shared" si="16"/>
        <v>0</v>
      </c>
      <c r="BB73" s="217">
        <f t="shared" si="17"/>
        <v>0</v>
      </c>
      <c r="BC73" s="217">
        <f t="shared" si="18"/>
        <v>0</v>
      </c>
      <c r="BD73" s="217">
        <f t="shared" si="19"/>
        <v>0</v>
      </c>
      <c r="BE73" s="217">
        <f t="shared" si="20"/>
        <v>0</v>
      </c>
      <c r="CA73" s="242">
        <v>3</v>
      </c>
      <c r="CB73" s="242">
        <v>0</v>
      </c>
    </row>
    <row r="74" spans="1:80">
      <c r="A74" s="243">
        <v>59</v>
      </c>
      <c r="B74" s="244" t="s">
        <v>516</v>
      </c>
      <c r="C74" s="245" t="s">
        <v>517</v>
      </c>
      <c r="D74" s="246" t="s">
        <v>141</v>
      </c>
      <c r="E74" s="247">
        <v>3</v>
      </c>
      <c r="F74" s="247"/>
      <c r="G74" s="248"/>
      <c r="H74" s="249">
        <v>1.2E-2</v>
      </c>
      <c r="I74" s="250">
        <f t="shared" si="14"/>
        <v>3.6000000000000004E-2</v>
      </c>
      <c r="J74" s="249"/>
      <c r="K74" s="250">
        <f t="shared" si="15"/>
        <v>0</v>
      </c>
      <c r="O74" s="242">
        <v>2</v>
      </c>
      <c r="AA74" s="217">
        <v>3</v>
      </c>
      <c r="AB74" s="217">
        <v>7</v>
      </c>
      <c r="AC74" s="217">
        <v>64250630</v>
      </c>
      <c r="AZ74" s="217">
        <v>2</v>
      </c>
      <c r="BA74" s="217">
        <f t="shared" si="16"/>
        <v>0</v>
      </c>
      <c r="BB74" s="217">
        <f t="shared" si="17"/>
        <v>0</v>
      </c>
      <c r="BC74" s="217">
        <f t="shared" si="18"/>
        <v>0</v>
      </c>
      <c r="BD74" s="217">
        <f t="shared" si="19"/>
        <v>0</v>
      </c>
      <c r="BE74" s="217">
        <f t="shared" si="20"/>
        <v>0</v>
      </c>
      <c r="CA74" s="242">
        <v>3</v>
      </c>
      <c r="CB74" s="242">
        <v>7</v>
      </c>
    </row>
    <row r="75" spans="1:80">
      <c r="A75" s="243">
        <v>60</v>
      </c>
      <c r="B75" s="244" t="s">
        <v>518</v>
      </c>
      <c r="C75" s="245" t="s">
        <v>519</v>
      </c>
      <c r="D75" s="246" t="s">
        <v>141</v>
      </c>
      <c r="E75" s="247">
        <v>2</v>
      </c>
      <c r="F75" s="247"/>
      <c r="G75" s="248"/>
      <c r="H75" s="249">
        <v>1.2E-2</v>
      </c>
      <c r="I75" s="250">
        <f t="shared" si="14"/>
        <v>2.4E-2</v>
      </c>
      <c r="J75" s="249"/>
      <c r="K75" s="250">
        <f t="shared" si="15"/>
        <v>0</v>
      </c>
      <c r="O75" s="242">
        <v>2</v>
      </c>
      <c r="AA75" s="217">
        <v>3</v>
      </c>
      <c r="AB75" s="217">
        <v>7</v>
      </c>
      <c r="AC75" s="217" t="s">
        <v>518</v>
      </c>
      <c r="AZ75" s="217">
        <v>2</v>
      </c>
      <c r="BA75" s="217">
        <f t="shared" si="16"/>
        <v>0</v>
      </c>
      <c r="BB75" s="217">
        <f t="shared" si="17"/>
        <v>0</v>
      </c>
      <c r="BC75" s="217">
        <f t="shared" si="18"/>
        <v>0</v>
      </c>
      <c r="BD75" s="217">
        <f t="shared" si="19"/>
        <v>0</v>
      </c>
      <c r="BE75" s="217">
        <f t="shared" si="20"/>
        <v>0</v>
      </c>
      <c r="CA75" s="242">
        <v>3</v>
      </c>
      <c r="CB75" s="242">
        <v>7</v>
      </c>
    </row>
    <row r="76" spans="1:80">
      <c r="A76" s="243">
        <v>61</v>
      </c>
      <c r="B76" s="244" t="s">
        <v>520</v>
      </c>
      <c r="C76" s="245" t="s">
        <v>521</v>
      </c>
      <c r="D76" s="246" t="s">
        <v>112</v>
      </c>
      <c r="E76" s="247">
        <v>2</v>
      </c>
      <c r="F76" s="247"/>
      <c r="G76" s="248"/>
      <c r="H76" s="249">
        <v>1.34E-2</v>
      </c>
      <c r="I76" s="250">
        <f t="shared" si="14"/>
        <v>2.6800000000000001E-2</v>
      </c>
      <c r="J76" s="249"/>
      <c r="K76" s="250">
        <f t="shared" si="15"/>
        <v>0</v>
      </c>
      <c r="O76" s="242">
        <v>2</v>
      </c>
      <c r="AA76" s="217">
        <v>12</v>
      </c>
      <c r="AB76" s="217">
        <v>1</v>
      </c>
      <c r="AC76" s="217">
        <v>101</v>
      </c>
      <c r="AZ76" s="217">
        <v>2</v>
      </c>
      <c r="BA76" s="217">
        <f t="shared" si="16"/>
        <v>0</v>
      </c>
      <c r="BB76" s="217">
        <f t="shared" si="17"/>
        <v>0</v>
      </c>
      <c r="BC76" s="217">
        <f t="shared" si="18"/>
        <v>0</v>
      </c>
      <c r="BD76" s="217">
        <f t="shared" si="19"/>
        <v>0</v>
      </c>
      <c r="BE76" s="217">
        <f t="shared" si="20"/>
        <v>0</v>
      </c>
      <c r="CA76" s="242">
        <v>12</v>
      </c>
      <c r="CB76" s="242">
        <v>1</v>
      </c>
    </row>
    <row r="77" spans="1:80">
      <c r="A77" s="243">
        <v>62</v>
      </c>
      <c r="B77" s="244" t="s">
        <v>522</v>
      </c>
      <c r="C77" s="245" t="s">
        <v>523</v>
      </c>
      <c r="D77" s="246" t="s">
        <v>112</v>
      </c>
      <c r="E77" s="247">
        <v>3</v>
      </c>
      <c r="F77" s="247"/>
      <c r="G77" s="248"/>
      <c r="H77" s="249">
        <v>1.34E-2</v>
      </c>
      <c r="I77" s="250">
        <f t="shared" si="14"/>
        <v>4.02E-2</v>
      </c>
      <c r="J77" s="249"/>
      <c r="K77" s="250">
        <f t="shared" si="15"/>
        <v>0</v>
      </c>
      <c r="O77" s="242">
        <v>2</v>
      </c>
      <c r="AA77" s="217">
        <v>12</v>
      </c>
      <c r="AB77" s="217">
        <v>1</v>
      </c>
      <c r="AC77" s="217">
        <v>79</v>
      </c>
      <c r="AZ77" s="217">
        <v>2</v>
      </c>
      <c r="BA77" s="217">
        <f t="shared" si="16"/>
        <v>0</v>
      </c>
      <c r="BB77" s="217">
        <f t="shared" si="17"/>
        <v>0</v>
      </c>
      <c r="BC77" s="217">
        <f t="shared" si="18"/>
        <v>0</v>
      </c>
      <c r="BD77" s="217">
        <f t="shared" si="19"/>
        <v>0</v>
      </c>
      <c r="BE77" s="217">
        <f t="shared" si="20"/>
        <v>0</v>
      </c>
      <c r="CA77" s="242">
        <v>12</v>
      </c>
      <c r="CB77" s="242">
        <v>1</v>
      </c>
    </row>
    <row r="78" spans="1:80">
      <c r="A78" s="243">
        <v>63</v>
      </c>
      <c r="B78" s="244" t="s">
        <v>524</v>
      </c>
      <c r="C78" s="245" t="s">
        <v>525</v>
      </c>
      <c r="D78" s="246" t="s">
        <v>112</v>
      </c>
      <c r="E78" s="247">
        <v>3</v>
      </c>
      <c r="F78" s="247"/>
      <c r="G78" s="248"/>
      <c r="H78" s="249">
        <v>1.34E-2</v>
      </c>
      <c r="I78" s="250">
        <f t="shared" si="14"/>
        <v>4.02E-2</v>
      </c>
      <c r="J78" s="249"/>
      <c r="K78" s="250">
        <f t="shared" si="15"/>
        <v>0</v>
      </c>
      <c r="O78" s="242">
        <v>2</v>
      </c>
      <c r="AA78" s="217">
        <v>12</v>
      </c>
      <c r="AB78" s="217">
        <v>1</v>
      </c>
      <c r="AC78" s="217">
        <v>82</v>
      </c>
      <c r="AZ78" s="217">
        <v>2</v>
      </c>
      <c r="BA78" s="217">
        <f t="shared" si="16"/>
        <v>0</v>
      </c>
      <c r="BB78" s="217">
        <f t="shared" si="17"/>
        <v>0</v>
      </c>
      <c r="BC78" s="217">
        <f t="shared" si="18"/>
        <v>0</v>
      </c>
      <c r="BD78" s="217">
        <f t="shared" si="19"/>
        <v>0</v>
      </c>
      <c r="BE78" s="217">
        <f t="shared" si="20"/>
        <v>0</v>
      </c>
      <c r="CA78" s="242">
        <v>12</v>
      </c>
      <c r="CB78" s="242">
        <v>1</v>
      </c>
    </row>
    <row r="79" spans="1:80">
      <c r="A79" s="243">
        <v>64</v>
      </c>
      <c r="B79" s="244" t="s">
        <v>526</v>
      </c>
      <c r="C79" s="245" t="s">
        <v>527</v>
      </c>
      <c r="D79" s="246" t="s">
        <v>112</v>
      </c>
      <c r="E79" s="247">
        <v>3</v>
      </c>
      <c r="F79" s="247"/>
      <c r="G79" s="248"/>
      <c r="H79" s="249">
        <v>1.34E-2</v>
      </c>
      <c r="I79" s="250">
        <f t="shared" si="14"/>
        <v>4.02E-2</v>
      </c>
      <c r="J79" s="249"/>
      <c r="K79" s="250">
        <f t="shared" si="15"/>
        <v>0</v>
      </c>
      <c r="O79" s="242">
        <v>2</v>
      </c>
      <c r="AA79" s="217">
        <v>12</v>
      </c>
      <c r="AB79" s="217">
        <v>1</v>
      </c>
      <c r="AC79" s="217">
        <v>83</v>
      </c>
      <c r="AZ79" s="217">
        <v>2</v>
      </c>
      <c r="BA79" s="217">
        <f t="shared" si="16"/>
        <v>0</v>
      </c>
      <c r="BB79" s="217">
        <f t="shared" si="17"/>
        <v>0</v>
      </c>
      <c r="BC79" s="217">
        <f t="shared" si="18"/>
        <v>0</v>
      </c>
      <c r="BD79" s="217">
        <f t="shared" si="19"/>
        <v>0</v>
      </c>
      <c r="BE79" s="217">
        <f t="shared" si="20"/>
        <v>0</v>
      </c>
      <c r="CA79" s="242">
        <v>12</v>
      </c>
      <c r="CB79" s="242">
        <v>1</v>
      </c>
    </row>
    <row r="80" spans="1:80">
      <c r="A80" s="243">
        <v>65</v>
      </c>
      <c r="B80" s="244" t="s">
        <v>528</v>
      </c>
      <c r="C80" s="245" t="s">
        <v>529</v>
      </c>
      <c r="D80" s="246" t="s">
        <v>112</v>
      </c>
      <c r="E80" s="247">
        <v>5</v>
      </c>
      <c r="F80" s="247"/>
      <c r="G80" s="248"/>
      <c r="H80" s="249">
        <v>1.34E-2</v>
      </c>
      <c r="I80" s="250">
        <f t="shared" si="14"/>
        <v>6.7000000000000004E-2</v>
      </c>
      <c r="J80" s="249"/>
      <c r="K80" s="250">
        <f t="shared" si="15"/>
        <v>0</v>
      </c>
      <c r="O80" s="242">
        <v>2</v>
      </c>
      <c r="AA80" s="217">
        <v>12</v>
      </c>
      <c r="AB80" s="217">
        <v>1</v>
      </c>
      <c r="AC80" s="217">
        <v>84</v>
      </c>
      <c r="AZ80" s="217">
        <v>2</v>
      </c>
      <c r="BA80" s="217">
        <f t="shared" si="16"/>
        <v>0</v>
      </c>
      <c r="BB80" s="217">
        <f t="shared" si="17"/>
        <v>0</v>
      </c>
      <c r="BC80" s="217">
        <f t="shared" si="18"/>
        <v>0</v>
      </c>
      <c r="BD80" s="217">
        <f t="shared" si="19"/>
        <v>0</v>
      </c>
      <c r="BE80" s="217">
        <f t="shared" si="20"/>
        <v>0</v>
      </c>
      <c r="CA80" s="242">
        <v>12</v>
      </c>
      <c r="CB80" s="242">
        <v>1</v>
      </c>
    </row>
    <row r="81" spans="1:80">
      <c r="A81" s="243">
        <v>66</v>
      </c>
      <c r="B81" s="244" t="s">
        <v>530</v>
      </c>
      <c r="C81" s="245" t="s">
        <v>531</v>
      </c>
      <c r="D81" s="246" t="s">
        <v>122</v>
      </c>
      <c r="E81" s="247">
        <v>0.64739999999999998</v>
      </c>
      <c r="F81" s="247"/>
      <c r="G81" s="248"/>
      <c r="H81" s="249">
        <v>0</v>
      </c>
      <c r="I81" s="250">
        <f t="shared" si="14"/>
        <v>0</v>
      </c>
      <c r="J81" s="249"/>
      <c r="K81" s="250">
        <f t="shared" si="15"/>
        <v>0</v>
      </c>
      <c r="O81" s="242">
        <v>2</v>
      </c>
      <c r="AA81" s="217">
        <v>7</v>
      </c>
      <c r="AB81" s="217">
        <v>1001</v>
      </c>
      <c r="AC81" s="217">
        <v>5</v>
      </c>
      <c r="AZ81" s="217">
        <v>2</v>
      </c>
      <c r="BA81" s="217">
        <f t="shared" si="16"/>
        <v>0</v>
      </c>
      <c r="BB81" s="217">
        <f t="shared" si="17"/>
        <v>0</v>
      </c>
      <c r="BC81" s="217">
        <f t="shared" si="18"/>
        <v>0</v>
      </c>
      <c r="BD81" s="217">
        <f t="shared" si="19"/>
        <v>0</v>
      </c>
      <c r="BE81" s="217">
        <f t="shared" si="20"/>
        <v>0</v>
      </c>
      <c r="CA81" s="242">
        <v>7</v>
      </c>
      <c r="CB81" s="242">
        <v>1001</v>
      </c>
    </row>
    <row r="82" spans="1:80">
      <c r="A82" s="260"/>
      <c r="B82" s="261" t="s">
        <v>98</v>
      </c>
      <c r="C82" s="262" t="s">
        <v>202</v>
      </c>
      <c r="D82" s="263"/>
      <c r="E82" s="264"/>
      <c r="F82" s="265"/>
      <c r="G82" s="266"/>
      <c r="H82" s="267"/>
      <c r="I82" s="268">
        <f>SUM(I53:I81)</f>
        <v>0.64739999999999998</v>
      </c>
      <c r="J82" s="267"/>
      <c r="K82" s="268">
        <f>SUM(K53:K81)</f>
        <v>0</v>
      </c>
      <c r="O82" s="242">
        <v>4</v>
      </c>
      <c r="BA82" s="269">
        <f>SUM(BA53:BA81)</f>
        <v>0</v>
      </c>
      <c r="BB82" s="269">
        <f>SUM(BB53:BB81)</f>
        <v>0</v>
      </c>
      <c r="BC82" s="269">
        <f>SUM(BC53:BC81)</f>
        <v>0</v>
      </c>
      <c r="BD82" s="269">
        <f>SUM(BD53:BD81)</f>
        <v>0</v>
      </c>
      <c r="BE82" s="269">
        <f>SUM(BE53:BE81)</f>
        <v>0</v>
      </c>
    </row>
    <row r="83" spans="1:80">
      <c r="E83" s="217"/>
    </row>
    <row r="84" spans="1:80">
      <c r="E84" s="217"/>
    </row>
    <row r="85" spans="1:80">
      <c r="E85" s="217"/>
    </row>
    <row r="86" spans="1:80">
      <c r="E86" s="217"/>
    </row>
    <row r="87" spans="1:80">
      <c r="E87" s="217"/>
    </row>
    <row r="88" spans="1:80">
      <c r="E88" s="217"/>
    </row>
    <row r="89" spans="1:80">
      <c r="E89" s="217"/>
    </row>
    <row r="90" spans="1:80">
      <c r="E90" s="217"/>
    </row>
    <row r="91" spans="1:80">
      <c r="E91" s="217"/>
    </row>
    <row r="92" spans="1:80">
      <c r="E92" s="217"/>
    </row>
    <row r="93" spans="1:80">
      <c r="E93" s="217"/>
    </row>
    <row r="94" spans="1:80">
      <c r="E94" s="217"/>
    </row>
    <row r="95" spans="1:80">
      <c r="E95" s="217"/>
    </row>
    <row r="96" spans="1:80">
      <c r="E96" s="217"/>
    </row>
    <row r="97" spans="1:7">
      <c r="E97" s="217"/>
    </row>
    <row r="98" spans="1:7">
      <c r="E98" s="217"/>
    </row>
    <row r="99" spans="1:7">
      <c r="E99" s="217"/>
    </row>
    <row r="100" spans="1:7">
      <c r="E100" s="217"/>
    </row>
    <row r="101" spans="1:7">
      <c r="E101" s="217"/>
    </row>
    <row r="102" spans="1:7">
      <c r="E102" s="217"/>
    </row>
    <row r="103" spans="1:7">
      <c r="E103" s="217"/>
    </row>
    <row r="104" spans="1:7">
      <c r="E104" s="217"/>
    </row>
    <row r="105" spans="1:7">
      <c r="E105" s="217"/>
    </row>
    <row r="106" spans="1:7">
      <c r="A106" s="259"/>
      <c r="B106" s="259"/>
      <c r="C106" s="259"/>
      <c r="D106" s="259"/>
      <c r="E106" s="259"/>
      <c r="F106" s="259"/>
      <c r="G106" s="259"/>
    </row>
    <row r="107" spans="1:7">
      <c r="A107" s="259"/>
      <c r="B107" s="259"/>
      <c r="C107" s="259"/>
      <c r="D107" s="259"/>
      <c r="E107" s="259"/>
      <c r="F107" s="259"/>
      <c r="G107" s="259"/>
    </row>
    <row r="108" spans="1:7">
      <c r="A108" s="259"/>
      <c r="B108" s="259"/>
      <c r="C108" s="259"/>
      <c r="D108" s="259"/>
      <c r="E108" s="259"/>
      <c r="F108" s="259"/>
      <c r="G108" s="259"/>
    </row>
    <row r="109" spans="1:7">
      <c r="A109" s="259"/>
      <c r="B109" s="259"/>
      <c r="C109" s="259"/>
      <c r="D109" s="259"/>
      <c r="E109" s="259"/>
      <c r="F109" s="259"/>
      <c r="G109" s="259"/>
    </row>
    <row r="110" spans="1:7">
      <c r="E110" s="217"/>
    </row>
    <row r="111" spans="1:7">
      <c r="E111" s="217"/>
    </row>
    <row r="112" spans="1:7">
      <c r="E112" s="217"/>
    </row>
    <row r="113" spans="5:5">
      <c r="E113" s="217"/>
    </row>
    <row r="114" spans="5:5">
      <c r="E114" s="217"/>
    </row>
    <row r="115" spans="5:5">
      <c r="E115" s="217"/>
    </row>
    <row r="116" spans="5:5">
      <c r="E116" s="217"/>
    </row>
    <row r="117" spans="5:5">
      <c r="E117" s="217"/>
    </row>
    <row r="118" spans="5:5">
      <c r="E118" s="217"/>
    </row>
    <row r="119" spans="5:5">
      <c r="E119" s="217"/>
    </row>
    <row r="120" spans="5:5">
      <c r="E120" s="217"/>
    </row>
    <row r="121" spans="5:5">
      <c r="E121" s="217"/>
    </row>
    <row r="122" spans="5:5">
      <c r="E122" s="217"/>
    </row>
    <row r="123" spans="5:5">
      <c r="E123" s="217"/>
    </row>
    <row r="124" spans="5:5">
      <c r="E124" s="217"/>
    </row>
    <row r="125" spans="5:5">
      <c r="E125" s="217"/>
    </row>
    <row r="126" spans="5:5">
      <c r="E126" s="217"/>
    </row>
    <row r="127" spans="5:5">
      <c r="E127" s="217"/>
    </row>
    <row r="128" spans="5:5">
      <c r="E128" s="217"/>
    </row>
    <row r="129" spans="1:7">
      <c r="E129" s="217"/>
    </row>
    <row r="130" spans="1:7">
      <c r="E130" s="217"/>
    </row>
    <row r="131" spans="1:7">
      <c r="E131" s="217"/>
    </row>
    <row r="132" spans="1:7">
      <c r="E132" s="217"/>
    </row>
    <row r="133" spans="1:7">
      <c r="E133" s="217"/>
    </row>
    <row r="134" spans="1:7">
      <c r="E134" s="217"/>
    </row>
    <row r="135" spans="1:7">
      <c r="E135" s="217"/>
    </row>
    <row r="136" spans="1:7">
      <c r="E136" s="217"/>
    </row>
    <row r="137" spans="1:7">
      <c r="E137" s="217"/>
    </row>
    <row r="138" spans="1:7">
      <c r="E138" s="217"/>
    </row>
    <row r="139" spans="1:7">
      <c r="E139" s="217"/>
    </row>
    <row r="140" spans="1:7">
      <c r="E140" s="217"/>
    </row>
    <row r="141" spans="1:7">
      <c r="A141" s="270"/>
      <c r="B141" s="270"/>
    </row>
    <row r="142" spans="1:7">
      <c r="A142" s="259"/>
      <c r="B142" s="259"/>
      <c r="C142" s="271"/>
      <c r="D142" s="271"/>
      <c r="E142" s="272"/>
      <c r="F142" s="271"/>
      <c r="G142" s="273"/>
    </row>
    <row r="143" spans="1:7">
      <c r="A143" s="274"/>
      <c r="B143" s="274"/>
      <c r="C143" s="259"/>
      <c r="D143" s="259"/>
      <c r="E143" s="275"/>
      <c r="F143" s="259"/>
      <c r="G143" s="259"/>
    </row>
    <row r="144" spans="1:7">
      <c r="A144" s="259"/>
      <c r="B144" s="259"/>
      <c r="C144" s="259"/>
      <c r="D144" s="259"/>
      <c r="E144" s="275"/>
      <c r="F144" s="259"/>
      <c r="G144" s="259"/>
    </row>
    <row r="145" spans="1:7">
      <c r="A145" s="259"/>
      <c r="B145" s="259"/>
      <c r="C145" s="259"/>
      <c r="D145" s="259"/>
      <c r="E145" s="275"/>
      <c r="F145" s="259"/>
      <c r="G145" s="259"/>
    </row>
    <row r="146" spans="1:7">
      <c r="A146" s="259"/>
      <c r="B146" s="259"/>
      <c r="C146" s="259"/>
      <c r="D146" s="259"/>
      <c r="E146" s="275"/>
      <c r="F146" s="259"/>
      <c r="G146" s="259"/>
    </row>
    <row r="147" spans="1:7">
      <c r="A147" s="259"/>
      <c r="B147" s="259"/>
      <c r="C147" s="259"/>
      <c r="D147" s="259"/>
      <c r="E147" s="275"/>
      <c r="F147" s="259"/>
      <c r="G147" s="259"/>
    </row>
    <row r="148" spans="1:7">
      <c r="A148" s="259"/>
      <c r="B148" s="259"/>
      <c r="C148" s="259"/>
      <c r="D148" s="259"/>
      <c r="E148" s="275"/>
      <c r="F148" s="259"/>
      <c r="G148" s="259"/>
    </row>
    <row r="149" spans="1:7">
      <c r="A149" s="259"/>
      <c r="B149" s="259"/>
      <c r="C149" s="259"/>
      <c r="D149" s="259"/>
      <c r="E149" s="275"/>
      <c r="F149" s="259"/>
      <c r="G149" s="259"/>
    </row>
    <row r="150" spans="1:7">
      <c r="A150" s="259"/>
      <c r="B150" s="259"/>
      <c r="C150" s="259"/>
      <c r="D150" s="259"/>
      <c r="E150" s="275"/>
      <c r="F150" s="259"/>
      <c r="G150" s="259"/>
    </row>
    <row r="151" spans="1:7">
      <c r="A151" s="259"/>
      <c r="B151" s="259"/>
      <c r="C151" s="259"/>
      <c r="D151" s="259"/>
      <c r="E151" s="275"/>
      <c r="F151" s="259"/>
      <c r="G151" s="259"/>
    </row>
    <row r="152" spans="1:7">
      <c r="A152" s="259"/>
      <c r="B152" s="259"/>
      <c r="C152" s="259"/>
      <c r="D152" s="259"/>
      <c r="E152" s="275"/>
      <c r="F152" s="259"/>
      <c r="G152" s="259"/>
    </row>
    <row r="153" spans="1:7">
      <c r="A153" s="259"/>
      <c r="B153" s="259"/>
      <c r="C153" s="259"/>
      <c r="D153" s="259"/>
      <c r="E153" s="275"/>
      <c r="F153" s="259"/>
      <c r="G153" s="259"/>
    </row>
    <row r="154" spans="1:7">
      <c r="A154" s="259"/>
      <c r="B154" s="259"/>
      <c r="C154" s="259"/>
      <c r="D154" s="259"/>
      <c r="E154" s="275"/>
      <c r="F154" s="259"/>
      <c r="G154" s="259"/>
    </row>
    <row r="155" spans="1:7">
      <c r="A155" s="259"/>
      <c r="B155" s="259"/>
      <c r="C155" s="259"/>
      <c r="D155" s="259"/>
      <c r="E155" s="275"/>
      <c r="F155" s="259"/>
      <c r="G155" s="25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7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533</v>
      </c>
      <c r="D2" s="83" t="s">
        <v>534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04.5-ZK_ZT Rek'!E12</f>
        <v>0</v>
      </c>
      <c r="D15" s="134" t="str">
        <f>'024 04.5-ZK_ZT Rek'!A17</f>
        <v>Ztížené výrobní podmínky</v>
      </c>
      <c r="E15" s="135"/>
      <c r="F15" s="136"/>
      <c r="G15" s="133">
        <f>'024 04.5-ZK_ZT Rek'!I17</f>
        <v>0</v>
      </c>
    </row>
    <row r="16" spans="1:57" ht="15.9" customHeight="1">
      <c r="A16" s="131" t="s">
        <v>50</v>
      </c>
      <c r="B16" s="132" t="s">
        <v>51</v>
      </c>
      <c r="C16" s="133">
        <f>'024 04.5-ZK_ZT Rek'!F12</f>
        <v>0</v>
      </c>
      <c r="D16" s="86" t="str">
        <f>'024 04.5-ZK_ZT Rek'!A18</f>
        <v>Oborová přirážka</v>
      </c>
      <c r="E16" s="137"/>
      <c r="F16" s="138"/>
      <c r="G16" s="133">
        <f>'024 04.5-ZK_ZT Rek'!I18</f>
        <v>0</v>
      </c>
    </row>
    <row r="17" spans="1:7" ht="15.9" customHeight="1">
      <c r="A17" s="131" t="s">
        <v>52</v>
      </c>
      <c r="B17" s="132" t="s">
        <v>53</v>
      </c>
      <c r="C17" s="133">
        <f>'024 04.5-ZK_ZT Rek'!H12</f>
        <v>0</v>
      </c>
      <c r="D17" s="86" t="str">
        <f>'024 04.5-ZK_ZT Rek'!A19</f>
        <v>Přesun stavebních kapacit</v>
      </c>
      <c r="E17" s="137"/>
      <c r="F17" s="138"/>
      <c r="G17" s="133">
        <f>'024 04.5-ZK_ZT Rek'!I19</f>
        <v>0</v>
      </c>
    </row>
    <row r="18" spans="1:7" ht="15.9" customHeight="1">
      <c r="A18" s="139" t="s">
        <v>54</v>
      </c>
      <c r="B18" s="140" t="s">
        <v>55</v>
      </c>
      <c r="C18" s="133">
        <f>'024 04.5-ZK_ZT Rek'!G12</f>
        <v>0</v>
      </c>
      <c r="D18" s="86" t="str">
        <f>'024 04.5-ZK_ZT Rek'!A20</f>
        <v>Mimostaveništní doprava</v>
      </c>
      <c r="E18" s="137"/>
      <c r="F18" s="138"/>
      <c r="G18" s="133">
        <f>'024 04.5-ZK_ZT Rek'!I20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04.5-ZK_ZT Rek'!A21</f>
        <v>Zařízení staveniště</v>
      </c>
      <c r="E19" s="137"/>
      <c r="F19" s="138"/>
      <c r="G19" s="133">
        <f>'024 04.5-ZK_ZT Rek'!I21</f>
        <v>0</v>
      </c>
    </row>
    <row r="20" spans="1:7" ht="15.9" customHeight="1">
      <c r="A20" s="141"/>
      <c r="B20" s="132"/>
      <c r="C20" s="133"/>
      <c r="D20" s="86" t="str">
        <f>'024 04.5-ZK_ZT Rek'!A22</f>
        <v>Provoz investora</v>
      </c>
      <c r="E20" s="137"/>
      <c r="F20" s="138"/>
      <c r="G20" s="133">
        <f>'024 04.5-ZK_ZT Rek'!I22</f>
        <v>0</v>
      </c>
    </row>
    <row r="21" spans="1:7" ht="15.9" customHeight="1">
      <c r="A21" s="141" t="s">
        <v>28</v>
      </c>
      <c r="B21" s="132"/>
      <c r="C21" s="133">
        <f>'024 04.5-ZK_ZT Rek'!I12</f>
        <v>0</v>
      </c>
      <c r="D21" s="86" t="str">
        <f>'024 04.5-ZK_ZT Rek'!A23</f>
        <v>Kompletační činnost (IČD)</v>
      </c>
      <c r="E21" s="137"/>
      <c r="F21" s="138"/>
      <c r="G21" s="133">
        <f>'024 04.5-ZK_ZT Rek'!I23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04.5-ZK_ZT Rek'!H25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76"/>
  <sheetViews>
    <sheetView workbookViewId="0">
      <selection activeCell="G24" sqref="G17:G24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533</v>
      </c>
      <c r="I1" s="176"/>
    </row>
    <row r="2" spans="1:57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534</v>
      </c>
      <c r="H2" s="304"/>
      <c r="I2" s="305"/>
    </row>
    <row r="3" spans="1:57" ht="13.8" thickTop="1">
      <c r="F3" s="112"/>
    </row>
    <row r="4" spans="1:57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57" ht="13.8" thickBot="1"/>
    <row r="6" spans="1:57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57" s="112" customFormat="1">
      <c r="A7" s="276" t="str">
        <f>'024 04.5-ZK_ZT Pol'!B7</f>
        <v>96</v>
      </c>
      <c r="B7" s="60" t="str">
        <f>'024 04.5-ZK_ZT Pol'!C7</f>
        <v>Bourání konstrukcí</v>
      </c>
      <c r="D7" s="189"/>
      <c r="E7" s="277">
        <f>'024 04.5-ZK_ZT Pol'!BA9</f>
        <v>0</v>
      </c>
      <c r="F7" s="278">
        <f>'024 04.5-ZK_ZT Pol'!BB9</f>
        <v>0</v>
      </c>
      <c r="G7" s="278">
        <f>'024 04.5-ZK_ZT Pol'!BC9</f>
        <v>0</v>
      </c>
      <c r="H7" s="278">
        <f>'024 04.5-ZK_ZT Pol'!BD9</f>
        <v>0</v>
      </c>
      <c r="I7" s="279">
        <f>'024 04.5-ZK_ZT Pol'!BE9</f>
        <v>0</v>
      </c>
    </row>
    <row r="8" spans="1:57" s="112" customFormat="1">
      <c r="A8" s="276" t="str">
        <f>'024 04.5-ZK_ZT Pol'!B10</f>
        <v>97</v>
      </c>
      <c r="B8" s="60" t="str">
        <f>'024 04.5-ZK_ZT Pol'!C10</f>
        <v>prorážení otvorů</v>
      </c>
      <c r="D8" s="189"/>
      <c r="E8" s="277">
        <f>'024 04.5-ZK_ZT Pol'!BA12</f>
        <v>0</v>
      </c>
      <c r="F8" s="278">
        <f>'024 04.5-ZK_ZT Pol'!BB12</f>
        <v>0</v>
      </c>
      <c r="G8" s="278">
        <f>'024 04.5-ZK_ZT Pol'!BC12</f>
        <v>0</v>
      </c>
      <c r="H8" s="278">
        <f>'024 04.5-ZK_ZT Pol'!BD12</f>
        <v>0</v>
      </c>
      <c r="I8" s="279">
        <f>'024 04.5-ZK_ZT Pol'!BE12</f>
        <v>0</v>
      </c>
    </row>
    <row r="9" spans="1:57" s="112" customFormat="1">
      <c r="A9" s="276" t="str">
        <f>'024 04.5-ZK_ZT Pol'!B13</f>
        <v>721</v>
      </c>
      <c r="B9" s="60" t="str">
        <f>'024 04.5-ZK_ZT Pol'!C13</f>
        <v>Vnitřní kanalizace</v>
      </c>
      <c r="D9" s="189"/>
      <c r="E9" s="277">
        <f>'024 04.5-ZK_ZT Pol'!BA29</f>
        <v>0</v>
      </c>
      <c r="F9" s="278">
        <f>'024 04.5-ZK_ZT Pol'!BB29</f>
        <v>0</v>
      </c>
      <c r="G9" s="278">
        <f>'024 04.5-ZK_ZT Pol'!BC29</f>
        <v>0</v>
      </c>
      <c r="H9" s="278">
        <f>'024 04.5-ZK_ZT Pol'!BD29</f>
        <v>0</v>
      </c>
      <c r="I9" s="279">
        <f>'024 04.5-ZK_ZT Pol'!BE29</f>
        <v>0</v>
      </c>
    </row>
    <row r="10" spans="1:57" s="112" customFormat="1">
      <c r="A10" s="276" t="str">
        <f>'024 04.5-ZK_ZT Pol'!B30</f>
        <v>722</v>
      </c>
      <c r="B10" s="60" t="str">
        <f>'024 04.5-ZK_ZT Pol'!C30</f>
        <v>Vnitřní vodovod</v>
      </c>
      <c r="D10" s="189"/>
      <c r="E10" s="277">
        <f>'024 04.5-ZK_ZT Pol'!BA51</f>
        <v>0</v>
      </c>
      <c r="F10" s="278">
        <f>'024 04.5-ZK_ZT Pol'!BB51</f>
        <v>0</v>
      </c>
      <c r="G10" s="278">
        <f>'024 04.5-ZK_ZT Pol'!BC51</f>
        <v>0</v>
      </c>
      <c r="H10" s="278">
        <f>'024 04.5-ZK_ZT Pol'!BD51</f>
        <v>0</v>
      </c>
      <c r="I10" s="279">
        <f>'024 04.5-ZK_ZT Pol'!BE51</f>
        <v>0</v>
      </c>
    </row>
    <row r="11" spans="1:57" s="112" customFormat="1" ht="13.8" thickBot="1">
      <c r="A11" s="276" t="str">
        <f>'024 04.5-ZK_ZT Pol'!B52</f>
        <v>725</v>
      </c>
      <c r="B11" s="60" t="str">
        <f>'024 04.5-ZK_ZT Pol'!C52</f>
        <v>Zařizovací předměty</v>
      </c>
      <c r="D11" s="189"/>
      <c r="E11" s="277">
        <f>'024 04.5-ZK_ZT Pol'!BA82</f>
        <v>0</v>
      </c>
      <c r="F11" s="278">
        <f>'024 04.5-ZK_ZT Pol'!BB82</f>
        <v>0</v>
      </c>
      <c r="G11" s="278">
        <f>'024 04.5-ZK_ZT Pol'!BC82</f>
        <v>0</v>
      </c>
      <c r="H11" s="278">
        <f>'024 04.5-ZK_ZT Pol'!BD82</f>
        <v>0</v>
      </c>
      <c r="I11" s="279">
        <f>'024 04.5-ZK_ZT Pol'!BE82</f>
        <v>0</v>
      </c>
    </row>
    <row r="12" spans="1:57" s="14" customFormat="1" ht="13.8" thickBot="1">
      <c r="A12" s="190"/>
      <c r="B12" s="191" t="s">
        <v>77</v>
      </c>
      <c r="C12" s="191"/>
      <c r="D12" s="192"/>
      <c r="E12" s="193">
        <f>SUM(E7:E11)</f>
        <v>0</v>
      </c>
      <c r="F12" s="194">
        <f>SUM(F7:F11)</f>
        <v>0</v>
      </c>
      <c r="G12" s="194">
        <f>SUM(G7:G11)</f>
        <v>0</v>
      </c>
      <c r="H12" s="194">
        <f>SUM(H7:H11)</f>
        <v>0</v>
      </c>
      <c r="I12" s="195">
        <f>SUM(I7:I11)</f>
        <v>0</v>
      </c>
    </row>
    <row r="13" spans="1:57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57" ht="19.5" customHeight="1">
      <c r="A14" s="181" t="s">
        <v>78</v>
      </c>
      <c r="B14" s="181"/>
      <c r="C14" s="181"/>
      <c r="D14" s="181"/>
      <c r="E14" s="181"/>
      <c r="F14" s="181"/>
      <c r="G14" s="196"/>
      <c r="H14" s="181"/>
      <c r="I14" s="181"/>
      <c r="BA14" s="118"/>
      <c r="BB14" s="118"/>
      <c r="BC14" s="118"/>
      <c r="BD14" s="118"/>
      <c r="BE14" s="118"/>
    </row>
    <row r="15" spans="1:57" ht="13.8" thickBot="1"/>
    <row r="16" spans="1:57">
      <c r="A16" s="147" t="s">
        <v>79</v>
      </c>
      <c r="B16" s="148"/>
      <c r="C16" s="148"/>
      <c r="D16" s="197"/>
      <c r="E16" s="198" t="s">
        <v>80</v>
      </c>
      <c r="F16" s="199" t="s">
        <v>13</v>
      </c>
      <c r="G16" s="200" t="s">
        <v>81</v>
      </c>
      <c r="H16" s="201"/>
      <c r="I16" s="202" t="s">
        <v>80</v>
      </c>
    </row>
    <row r="17" spans="1:53">
      <c r="A17" s="141" t="s">
        <v>362</v>
      </c>
      <c r="B17" s="132"/>
      <c r="C17" s="132"/>
      <c r="D17" s="203"/>
      <c r="E17" s="204">
        <v>0</v>
      </c>
      <c r="F17" s="205">
        <v>0</v>
      </c>
      <c r="G17" s="206"/>
      <c r="H17" s="207"/>
      <c r="I17" s="208">
        <f t="shared" ref="I17:I24" si="0">E17+F17*G17/100</f>
        <v>0</v>
      </c>
      <c r="BA17" s="1">
        <v>0</v>
      </c>
    </row>
    <row r="18" spans="1:53">
      <c r="A18" s="141" t="s">
        <v>363</v>
      </c>
      <c r="B18" s="132"/>
      <c r="C18" s="132"/>
      <c r="D18" s="203"/>
      <c r="E18" s="204">
        <v>0</v>
      </c>
      <c r="F18" s="205">
        <v>0</v>
      </c>
      <c r="G18" s="206"/>
      <c r="H18" s="207"/>
      <c r="I18" s="208">
        <f t="shared" si="0"/>
        <v>0</v>
      </c>
      <c r="BA18" s="1">
        <v>0</v>
      </c>
    </row>
    <row r="19" spans="1:53">
      <c r="A19" s="141" t="s">
        <v>364</v>
      </c>
      <c r="B19" s="132"/>
      <c r="C19" s="132"/>
      <c r="D19" s="203"/>
      <c r="E19" s="204">
        <v>0</v>
      </c>
      <c r="F19" s="205">
        <v>0</v>
      </c>
      <c r="G19" s="206"/>
      <c r="H19" s="207"/>
      <c r="I19" s="208">
        <f t="shared" si="0"/>
        <v>0</v>
      </c>
      <c r="BA19" s="1">
        <v>0</v>
      </c>
    </row>
    <row r="20" spans="1:53">
      <c r="A20" s="141" t="s">
        <v>365</v>
      </c>
      <c r="B20" s="132"/>
      <c r="C20" s="132"/>
      <c r="D20" s="203"/>
      <c r="E20" s="204">
        <v>0</v>
      </c>
      <c r="F20" s="205">
        <v>0</v>
      </c>
      <c r="G20" s="206"/>
      <c r="H20" s="207"/>
      <c r="I20" s="208">
        <f t="shared" si="0"/>
        <v>0</v>
      </c>
      <c r="BA20" s="1">
        <v>0</v>
      </c>
    </row>
    <row r="21" spans="1:53">
      <c r="A21" s="141" t="s">
        <v>366</v>
      </c>
      <c r="B21" s="132"/>
      <c r="C21" s="132"/>
      <c r="D21" s="203"/>
      <c r="E21" s="204">
        <v>0</v>
      </c>
      <c r="F21" s="205">
        <v>0</v>
      </c>
      <c r="G21" s="206"/>
      <c r="H21" s="207"/>
      <c r="I21" s="208">
        <f t="shared" si="0"/>
        <v>0</v>
      </c>
      <c r="BA21" s="1">
        <v>1</v>
      </c>
    </row>
    <row r="22" spans="1:53">
      <c r="A22" s="141" t="s">
        <v>367</v>
      </c>
      <c r="B22" s="132"/>
      <c r="C22" s="132"/>
      <c r="D22" s="203"/>
      <c r="E22" s="204">
        <v>0</v>
      </c>
      <c r="F22" s="205">
        <v>0</v>
      </c>
      <c r="G22" s="206"/>
      <c r="H22" s="207"/>
      <c r="I22" s="208">
        <f t="shared" si="0"/>
        <v>0</v>
      </c>
      <c r="BA22" s="1">
        <v>1</v>
      </c>
    </row>
    <row r="23" spans="1:53">
      <c r="A23" s="141" t="s">
        <v>368</v>
      </c>
      <c r="B23" s="132"/>
      <c r="C23" s="132"/>
      <c r="D23" s="203"/>
      <c r="E23" s="204">
        <v>0</v>
      </c>
      <c r="F23" s="205">
        <v>0</v>
      </c>
      <c r="G23" s="206"/>
      <c r="H23" s="207"/>
      <c r="I23" s="208">
        <f t="shared" si="0"/>
        <v>0</v>
      </c>
      <c r="BA23" s="1">
        <v>2</v>
      </c>
    </row>
    <row r="24" spans="1:53">
      <c r="A24" s="141" t="s">
        <v>369</v>
      </c>
      <c r="B24" s="132"/>
      <c r="C24" s="132"/>
      <c r="D24" s="203"/>
      <c r="E24" s="204">
        <v>0</v>
      </c>
      <c r="F24" s="205">
        <v>0</v>
      </c>
      <c r="G24" s="206"/>
      <c r="H24" s="207"/>
      <c r="I24" s="208">
        <f t="shared" si="0"/>
        <v>0</v>
      </c>
      <c r="BA24" s="1">
        <v>2</v>
      </c>
    </row>
    <row r="25" spans="1:53" ht="13.8" thickBot="1">
      <c r="A25" s="209"/>
      <c r="B25" s="210" t="s">
        <v>82</v>
      </c>
      <c r="C25" s="211"/>
      <c r="D25" s="212"/>
      <c r="E25" s="213"/>
      <c r="F25" s="214"/>
      <c r="G25" s="214"/>
      <c r="H25" s="306">
        <f>SUM(I17:I24)</f>
        <v>0</v>
      </c>
      <c r="I25" s="307"/>
    </row>
    <row r="27" spans="1:53">
      <c r="B27" s="14"/>
      <c r="F27" s="215"/>
      <c r="G27" s="216"/>
      <c r="H27" s="216"/>
      <c r="I27" s="46"/>
    </row>
    <row r="28" spans="1:53">
      <c r="F28" s="215"/>
      <c r="G28" s="216"/>
      <c r="H28" s="216"/>
      <c r="I28" s="46"/>
    </row>
    <row r="29" spans="1:53">
      <c r="F29" s="215"/>
      <c r="G29" s="216"/>
      <c r="H29" s="216"/>
      <c r="I29" s="46"/>
    </row>
    <row r="30" spans="1:53">
      <c r="F30" s="215"/>
      <c r="G30" s="216"/>
      <c r="H30" s="216"/>
      <c r="I30" s="46"/>
    </row>
    <row r="31" spans="1:53">
      <c r="F31" s="215"/>
      <c r="G31" s="216"/>
      <c r="H31" s="216"/>
      <c r="I31" s="46"/>
    </row>
    <row r="32" spans="1:53">
      <c r="F32" s="215"/>
      <c r="G32" s="216"/>
      <c r="H32" s="216"/>
      <c r="I32" s="46"/>
    </row>
    <row r="33" spans="6:9">
      <c r="F33" s="215"/>
      <c r="G33" s="216"/>
      <c r="H33" s="216"/>
      <c r="I33" s="46"/>
    </row>
    <row r="34" spans="6:9">
      <c r="F34" s="215"/>
      <c r="G34" s="216"/>
      <c r="H34" s="216"/>
      <c r="I34" s="46"/>
    </row>
    <row r="35" spans="6:9">
      <c r="F35" s="215"/>
      <c r="G35" s="216"/>
      <c r="H35" s="216"/>
      <c r="I35" s="46"/>
    </row>
    <row r="36" spans="6:9">
      <c r="F36" s="215"/>
      <c r="G36" s="216"/>
      <c r="H36" s="216"/>
      <c r="I36" s="46"/>
    </row>
    <row r="37" spans="6:9">
      <c r="F37" s="215"/>
      <c r="G37" s="216"/>
      <c r="H37" s="216"/>
      <c r="I37" s="46"/>
    </row>
    <row r="38" spans="6:9">
      <c r="F38" s="215"/>
      <c r="G38" s="216"/>
      <c r="H38" s="216"/>
      <c r="I38" s="46"/>
    </row>
    <row r="39" spans="6:9">
      <c r="F39" s="215"/>
      <c r="G39" s="216"/>
      <c r="H39" s="216"/>
      <c r="I39" s="46"/>
    </row>
    <row r="40" spans="6:9">
      <c r="F40" s="215"/>
      <c r="G40" s="216"/>
      <c r="H40" s="216"/>
      <c r="I40" s="46"/>
    </row>
    <row r="41" spans="6:9">
      <c r="F41" s="215"/>
      <c r="G41" s="216"/>
      <c r="H41" s="216"/>
      <c r="I41" s="46"/>
    </row>
    <row r="42" spans="6:9">
      <c r="F42" s="215"/>
      <c r="G42" s="216"/>
      <c r="H42" s="216"/>
      <c r="I42" s="46"/>
    </row>
    <row r="43" spans="6:9">
      <c r="F43" s="215"/>
      <c r="G43" s="216"/>
      <c r="H43" s="216"/>
      <c r="I43" s="46"/>
    </row>
    <row r="44" spans="6:9">
      <c r="F44" s="215"/>
      <c r="G44" s="216"/>
      <c r="H44" s="216"/>
      <c r="I44" s="46"/>
    </row>
    <row r="45" spans="6:9">
      <c r="F45" s="215"/>
      <c r="G45" s="216"/>
      <c r="H45" s="216"/>
      <c r="I45" s="46"/>
    </row>
    <row r="46" spans="6:9">
      <c r="F46" s="215"/>
      <c r="G46" s="216"/>
      <c r="H46" s="216"/>
      <c r="I46" s="46"/>
    </row>
    <row r="47" spans="6:9">
      <c r="F47" s="215"/>
      <c r="G47" s="216"/>
      <c r="H47" s="216"/>
      <c r="I47" s="46"/>
    </row>
    <row r="48" spans="6:9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55"/>
  <sheetViews>
    <sheetView showGridLines="0" showZeros="0" topLeftCell="A66" zoomScaleNormal="100" zoomScaleSheetLayoutView="100" workbookViewId="0">
      <selection activeCell="G83" sqref="F8:G83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04.5-ZK_ZT Rek'!H1</f>
        <v>04.5-ZK_ZT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04.5-ZK_ZT Rek'!G2</f>
        <v>Rekonstrukce soc. prostor-ZTI-2E-1NP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158</v>
      </c>
      <c r="C7" s="234" t="s">
        <v>159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>
      <c r="A8" s="243">
        <v>1</v>
      </c>
      <c r="B8" s="244" t="s">
        <v>402</v>
      </c>
      <c r="C8" s="245" t="s">
        <v>403</v>
      </c>
      <c r="D8" s="246" t="s">
        <v>118</v>
      </c>
      <c r="E8" s="247">
        <v>4.2</v>
      </c>
      <c r="F8" s="247"/>
      <c r="G8" s="248"/>
      <c r="H8" s="249">
        <v>0</v>
      </c>
      <c r="I8" s="250">
        <f>E8*H8</f>
        <v>0</v>
      </c>
      <c r="J8" s="249">
        <v>-2.2000000000000002</v>
      </c>
      <c r="K8" s="250">
        <f>E8*J8</f>
        <v>-9.240000000000002</v>
      </c>
      <c r="O8" s="242">
        <v>2</v>
      </c>
      <c r="AA8" s="217">
        <v>2</v>
      </c>
      <c r="AB8" s="217">
        <v>1</v>
      </c>
      <c r="AC8" s="217">
        <v>1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2</v>
      </c>
      <c r="CB8" s="242">
        <v>1</v>
      </c>
    </row>
    <row r="9" spans="1:80">
      <c r="A9" s="260"/>
      <c r="B9" s="261" t="s">
        <v>98</v>
      </c>
      <c r="C9" s="262" t="s">
        <v>160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-9.240000000000002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185</v>
      </c>
      <c r="C10" s="234" t="s">
        <v>186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188</v>
      </c>
      <c r="C11" s="245" t="s">
        <v>404</v>
      </c>
      <c r="D11" s="246" t="s">
        <v>190</v>
      </c>
      <c r="E11" s="247">
        <v>6</v>
      </c>
      <c r="F11" s="247"/>
      <c r="G11" s="248"/>
      <c r="H11" s="249">
        <v>4.8999999999999998E-4</v>
      </c>
      <c r="I11" s="250">
        <f>E11*H11</f>
        <v>2.9399999999999999E-3</v>
      </c>
      <c r="J11" s="249">
        <v>-5.3999999999999999E-2</v>
      </c>
      <c r="K11" s="250">
        <f>E11*J11</f>
        <v>-0.32400000000000001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60"/>
      <c r="B12" s="261" t="s">
        <v>98</v>
      </c>
      <c r="C12" s="262" t="s">
        <v>187</v>
      </c>
      <c r="D12" s="263"/>
      <c r="E12" s="264"/>
      <c r="F12" s="265"/>
      <c r="G12" s="266"/>
      <c r="H12" s="267"/>
      <c r="I12" s="268">
        <f>SUM(I10:I11)</f>
        <v>2.9399999999999999E-3</v>
      </c>
      <c r="J12" s="267"/>
      <c r="K12" s="268">
        <f>SUM(K10:K11)</f>
        <v>-0.32400000000000001</v>
      </c>
      <c r="O12" s="242">
        <v>4</v>
      </c>
      <c r="BA12" s="269">
        <f>SUM(BA10:BA11)</f>
        <v>0</v>
      </c>
      <c r="BB12" s="269">
        <f>SUM(BB10:BB11)</f>
        <v>0</v>
      </c>
      <c r="BC12" s="269">
        <f>SUM(BC10:BC11)</f>
        <v>0</v>
      </c>
      <c r="BD12" s="269">
        <f>SUM(BD10:BD11)</f>
        <v>0</v>
      </c>
      <c r="BE12" s="269">
        <f>SUM(BE10:BE11)</f>
        <v>0</v>
      </c>
    </row>
    <row r="13" spans="1:80">
      <c r="A13" s="232" t="s">
        <v>96</v>
      </c>
      <c r="B13" s="233" t="s">
        <v>405</v>
      </c>
      <c r="C13" s="234" t="s">
        <v>406</v>
      </c>
      <c r="D13" s="235"/>
      <c r="E13" s="236"/>
      <c r="F13" s="236"/>
      <c r="G13" s="237"/>
      <c r="H13" s="238"/>
      <c r="I13" s="239"/>
      <c r="J13" s="240"/>
      <c r="K13" s="241"/>
      <c r="O13" s="242">
        <v>1</v>
      </c>
    </row>
    <row r="14" spans="1:80">
      <c r="A14" s="243">
        <v>3</v>
      </c>
      <c r="B14" s="244" t="s">
        <v>408</v>
      </c>
      <c r="C14" s="245" t="s">
        <v>409</v>
      </c>
      <c r="D14" s="246" t="s">
        <v>190</v>
      </c>
      <c r="E14" s="247">
        <v>40</v>
      </c>
      <c r="F14" s="247"/>
      <c r="G14" s="248"/>
      <c r="H14" s="249">
        <v>0</v>
      </c>
      <c r="I14" s="250">
        <f t="shared" ref="I14:I28" si="0">E14*H14</f>
        <v>0</v>
      </c>
      <c r="J14" s="249">
        <v>-1.4919999999999999E-2</v>
      </c>
      <c r="K14" s="250">
        <f t="shared" ref="K14:K28" si="1">E14*J14</f>
        <v>-0.5968</v>
      </c>
      <c r="O14" s="242">
        <v>2</v>
      </c>
      <c r="AA14" s="217">
        <v>1</v>
      </c>
      <c r="AB14" s="217">
        <v>7</v>
      </c>
      <c r="AC14" s="217">
        <v>7</v>
      </c>
      <c r="AZ14" s="217">
        <v>2</v>
      </c>
      <c r="BA14" s="217">
        <f t="shared" ref="BA14:BA28" si="2">IF(AZ14=1,G14,0)</f>
        <v>0</v>
      </c>
      <c r="BB14" s="217">
        <f t="shared" ref="BB14:BB28" si="3">IF(AZ14=2,G14,0)</f>
        <v>0</v>
      </c>
      <c r="BC14" s="217">
        <f t="shared" ref="BC14:BC28" si="4">IF(AZ14=3,G14,0)</f>
        <v>0</v>
      </c>
      <c r="BD14" s="217">
        <f t="shared" ref="BD14:BD28" si="5">IF(AZ14=4,G14,0)</f>
        <v>0</v>
      </c>
      <c r="BE14" s="217">
        <f t="shared" ref="BE14:BE28" si="6">IF(AZ14=5,G14,0)</f>
        <v>0</v>
      </c>
      <c r="CA14" s="242">
        <v>1</v>
      </c>
      <c r="CB14" s="242">
        <v>7</v>
      </c>
    </row>
    <row r="15" spans="1:80">
      <c r="A15" s="243">
        <v>4</v>
      </c>
      <c r="B15" s="244" t="s">
        <v>410</v>
      </c>
      <c r="C15" s="245" t="s">
        <v>411</v>
      </c>
      <c r="D15" s="246" t="s">
        <v>190</v>
      </c>
      <c r="E15" s="247">
        <v>12</v>
      </c>
      <c r="F15" s="247"/>
      <c r="G15" s="248"/>
      <c r="H15" s="249">
        <v>4.6999999999999999E-4</v>
      </c>
      <c r="I15" s="250">
        <f t="shared" si="0"/>
        <v>5.64E-3</v>
      </c>
      <c r="J15" s="249">
        <v>0</v>
      </c>
      <c r="K15" s="250">
        <f t="shared" si="1"/>
        <v>0</v>
      </c>
      <c r="O15" s="242">
        <v>2</v>
      </c>
      <c r="AA15" s="217">
        <v>1</v>
      </c>
      <c r="AB15" s="217">
        <v>0</v>
      </c>
      <c r="AC15" s="217">
        <v>0</v>
      </c>
      <c r="AZ15" s="217">
        <v>2</v>
      </c>
      <c r="BA15" s="217">
        <f t="shared" si="2"/>
        <v>0</v>
      </c>
      <c r="BB15" s="217">
        <f t="shared" si="3"/>
        <v>0</v>
      </c>
      <c r="BC15" s="217">
        <f t="shared" si="4"/>
        <v>0</v>
      </c>
      <c r="BD15" s="217">
        <f t="shared" si="5"/>
        <v>0</v>
      </c>
      <c r="BE15" s="217">
        <f t="shared" si="6"/>
        <v>0</v>
      </c>
      <c r="CA15" s="242">
        <v>1</v>
      </c>
      <c r="CB15" s="242">
        <v>0</v>
      </c>
    </row>
    <row r="16" spans="1:80">
      <c r="A16" s="243">
        <v>5</v>
      </c>
      <c r="B16" s="244" t="s">
        <v>412</v>
      </c>
      <c r="C16" s="245" t="s">
        <v>413</v>
      </c>
      <c r="D16" s="246" t="s">
        <v>190</v>
      </c>
      <c r="E16" s="247">
        <v>15</v>
      </c>
      <c r="F16" s="247"/>
      <c r="G16" s="248"/>
      <c r="H16" s="249">
        <v>6.9999999999999999E-4</v>
      </c>
      <c r="I16" s="250">
        <f t="shared" si="0"/>
        <v>1.0500000000000001E-2</v>
      </c>
      <c r="J16" s="249">
        <v>0</v>
      </c>
      <c r="K16" s="250">
        <f t="shared" si="1"/>
        <v>0</v>
      </c>
      <c r="O16" s="242">
        <v>2</v>
      </c>
      <c r="AA16" s="217">
        <v>1</v>
      </c>
      <c r="AB16" s="217">
        <v>0</v>
      </c>
      <c r="AC16" s="217">
        <v>0</v>
      </c>
      <c r="AZ16" s="217">
        <v>2</v>
      </c>
      <c r="BA16" s="217">
        <f t="shared" si="2"/>
        <v>0</v>
      </c>
      <c r="BB16" s="217">
        <f t="shared" si="3"/>
        <v>0</v>
      </c>
      <c r="BC16" s="217">
        <f t="shared" si="4"/>
        <v>0</v>
      </c>
      <c r="BD16" s="217">
        <f t="shared" si="5"/>
        <v>0</v>
      </c>
      <c r="BE16" s="217">
        <f t="shared" si="6"/>
        <v>0</v>
      </c>
      <c r="CA16" s="242">
        <v>1</v>
      </c>
      <c r="CB16" s="242">
        <v>0</v>
      </c>
    </row>
    <row r="17" spans="1:80">
      <c r="A17" s="243">
        <v>6</v>
      </c>
      <c r="B17" s="244" t="s">
        <v>414</v>
      </c>
      <c r="C17" s="245" t="s">
        <v>415</v>
      </c>
      <c r="D17" s="246" t="s">
        <v>190</v>
      </c>
      <c r="E17" s="247">
        <v>14</v>
      </c>
      <c r="F17" s="247"/>
      <c r="G17" s="248"/>
      <c r="H17" s="249">
        <v>1.5200000000000001E-3</v>
      </c>
      <c r="I17" s="250">
        <f t="shared" si="0"/>
        <v>2.128E-2</v>
      </c>
      <c r="J17" s="249">
        <v>0</v>
      </c>
      <c r="K17" s="250">
        <f t="shared" si="1"/>
        <v>0</v>
      </c>
      <c r="O17" s="242">
        <v>2</v>
      </c>
      <c r="AA17" s="217">
        <v>1</v>
      </c>
      <c r="AB17" s="217">
        <v>7</v>
      </c>
      <c r="AC17" s="217">
        <v>7</v>
      </c>
      <c r="AZ17" s="217">
        <v>2</v>
      </c>
      <c r="BA17" s="217">
        <f t="shared" si="2"/>
        <v>0</v>
      </c>
      <c r="BB17" s="217">
        <f t="shared" si="3"/>
        <v>0</v>
      </c>
      <c r="BC17" s="217">
        <f t="shared" si="4"/>
        <v>0</v>
      </c>
      <c r="BD17" s="217">
        <f t="shared" si="5"/>
        <v>0</v>
      </c>
      <c r="BE17" s="217">
        <f t="shared" si="6"/>
        <v>0</v>
      </c>
      <c r="CA17" s="242">
        <v>1</v>
      </c>
      <c r="CB17" s="242">
        <v>7</v>
      </c>
    </row>
    <row r="18" spans="1:80">
      <c r="A18" s="243">
        <v>7</v>
      </c>
      <c r="B18" s="244" t="s">
        <v>416</v>
      </c>
      <c r="C18" s="245" t="s">
        <v>417</v>
      </c>
      <c r="D18" s="246" t="s">
        <v>141</v>
      </c>
      <c r="E18" s="247">
        <v>1</v>
      </c>
      <c r="F18" s="247"/>
      <c r="G18" s="248"/>
      <c r="H18" s="249">
        <v>1.1199999999999999E-3</v>
      </c>
      <c r="I18" s="250">
        <f t="shared" si="0"/>
        <v>1.1199999999999999E-3</v>
      </c>
      <c r="J18" s="249">
        <v>0</v>
      </c>
      <c r="K18" s="250">
        <f t="shared" si="1"/>
        <v>0</v>
      </c>
      <c r="O18" s="242">
        <v>2</v>
      </c>
      <c r="AA18" s="217">
        <v>1</v>
      </c>
      <c r="AB18" s="217">
        <v>7</v>
      </c>
      <c r="AC18" s="217">
        <v>7</v>
      </c>
      <c r="AZ18" s="217">
        <v>2</v>
      </c>
      <c r="BA18" s="217">
        <f t="shared" si="2"/>
        <v>0</v>
      </c>
      <c r="BB18" s="217">
        <f t="shared" si="3"/>
        <v>0</v>
      </c>
      <c r="BC18" s="217">
        <f t="shared" si="4"/>
        <v>0</v>
      </c>
      <c r="BD18" s="217">
        <f t="shared" si="5"/>
        <v>0</v>
      </c>
      <c r="BE18" s="217">
        <f t="shared" si="6"/>
        <v>0</v>
      </c>
      <c r="CA18" s="242">
        <v>1</v>
      </c>
      <c r="CB18" s="242">
        <v>7</v>
      </c>
    </row>
    <row r="19" spans="1:80">
      <c r="A19" s="243">
        <v>8</v>
      </c>
      <c r="B19" s="244" t="s">
        <v>418</v>
      </c>
      <c r="C19" s="245" t="s">
        <v>419</v>
      </c>
      <c r="D19" s="246" t="s">
        <v>190</v>
      </c>
      <c r="E19" s="247">
        <v>326</v>
      </c>
      <c r="F19" s="247"/>
      <c r="G19" s="248"/>
      <c r="H19" s="249">
        <v>0</v>
      </c>
      <c r="I19" s="250">
        <f t="shared" si="0"/>
        <v>0</v>
      </c>
      <c r="J19" s="249">
        <v>0</v>
      </c>
      <c r="K19" s="250">
        <f t="shared" si="1"/>
        <v>0</v>
      </c>
      <c r="O19" s="242">
        <v>2</v>
      </c>
      <c r="AA19" s="217">
        <v>1</v>
      </c>
      <c r="AB19" s="217">
        <v>1</v>
      </c>
      <c r="AC19" s="217">
        <v>1</v>
      </c>
      <c r="AZ19" s="217">
        <v>2</v>
      </c>
      <c r="BA19" s="217">
        <f t="shared" si="2"/>
        <v>0</v>
      </c>
      <c r="BB19" s="217">
        <f t="shared" si="3"/>
        <v>0</v>
      </c>
      <c r="BC19" s="217">
        <f t="shared" si="4"/>
        <v>0</v>
      </c>
      <c r="BD19" s="217">
        <f t="shared" si="5"/>
        <v>0</v>
      </c>
      <c r="BE19" s="217">
        <f t="shared" si="6"/>
        <v>0</v>
      </c>
      <c r="CA19" s="242">
        <v>1</v>
      </c>
      <c r="CB19" s="242">
        <v>1</v>
      </c>
    </row>
    <row r="20" spans="1:80">
      <c r="A20" s="243">
        <v>9</v>
      </c>
      <c r="B20" s="244" t="s">
        <v>420</v>
      </c>
      <c r="C20" s="245" t="s">
        <v>421</v>
      </c>
      <c r="D20" s="246" t="s">
        <v>232</v>
      </c>
      <c r="E20" s="247">
        <v>2</v>
      </c>
      <c r="F20" s="247"/>
      <c r="G20" s="248"/>
      <c r="H20" s="249">
        <v>0</v>
      </c>
      <c r="I20" s="250">
        <f t="shared" si="0"/>
        <v>0</v>
      </c>
      <c r="J20" s="249"/>
      <c r="K20" s="250">
        <f t="shared" si="1"/>
        <v>0</v>
      </c>
      <c r="O20" s="242">
        <v>2</v>
      </c>
      <c r="AA20" s="217">
        <v>12</v>
      </c>
      <c r="AB20" s="217">
        <v>0</v>
      </c>
      <c r="AC20" s="217">
        <v>1</v>
      </c>
      <c r="AZ20" s="217">
        <v>2</v>
      </c>
      <c r="BA20" s="217">
        <f t="shared" si="2"/>
        <v>0</v>
      </c>
      <c r="BB20" s="217">
        <f t="shared" si="3"/>
        <v>0</v>
      </c>
      <c r="BC20" s="217">
        <f t="shared" si="4"/>
        <v>0</v>
      </c>
      <c r="BD20" s="217">
        <f t="shared" si="5"/>
        <v>0</v>
      </c>
      <c r="BE20" s="217">
        <f t="shared" si="6"/>
        <v>0</v>
      </c>
      <c r="CA20" s="242">
        <v>12</v>
      </c>
      <c r="CB20" s="242">
        <v>0</v>
      </c>
    </row>
    <row r="21" spans="1:80">
      <c r="A21" s="243">
        <v>10</v>
      </c>
      <c r="B21" s="244" t="s">
        <v>422</v>
      </c>
      <c r="C21" s="245" t="s">
        <v>423</v>
      </c>
      <c r="D21" s="246" t="s">
        <v>232</v>
      </c>
      <c r="E21" s="247">
        <v>2</v>
      </c>
      <c r="F21" s="247"/>
      <c r="G21" s="248"/>
      <c r="H21" s="249">
        <v>0</v>
      </c>
      <c r="I21" s="250">
        <f t="shared" si="0"/>
        <v>0</v>
      </c>
      <c r="J21" s="249"/>
      <c r="K21" s="250">
        <f t="shared" si="1"/>
        <v>0</v>
      </c>
      <c r="O21" s="242">
        <v>2</v>
      </c>
      <c r="AA21" s="217">
        <v>12</v>
      </c>
      <c r="AB21" s="217">
        <v>0</v>
      </c>
      <c r="AC21" s="217">
        <v>2</v>
      </c>
      <c r="AZ21" s="217">
        <v>2</v>
      </c>
      <c r="BA21" s="217">
        <f t="shared" si="2"/>
        <v>0</v>
      </c>
      <c r="BB21" s="217">
        <f t="shared" si="3"/>
        <v>0</v>
      </c>
      <c r="BC21" s="217">
        <f t="shared" si="4"/>
        <v>0</v>
      </c>
      <c r="BD21" s="217">
        <f t="shared" si="5"/>
        <v>0</v>
      </c>
      <c r="BE21" s="217">
        <f t="shared" si="6"/>
        <v>0</v>
      </c>
      <c r="CA21" s="242">
        <v>12</v>
      </c>
      <c r="CB21" s="242">
        <v>0</v>
      </c>
    </row>
    <row r="22" spans="1:80">
      <c r="A22" s="243">
        <v>11</v>
      </c>
      <c r="B22" s="244" t="s">
        <v>424</v>
      </c>
      <c r="C22" s="245" t="s">
        <v>425</v>
      </c>
      <c r="D22" s="246" t="s">
        <v>112</v>
      </c>
      <c r="E22" s="247">
        <v>2</v>
      </c>
      <c r="F22" s="247"/>
      <c r="G22" s="248"/>
      <c r="H22" s="249">
        <v>3.4000000000000002E-4</v>
      </c>
      <c r="I22" s="250">
        <f t="shared" si="0"/>
        <v>6.8000000000000005E-4</v>
      </c>
      <c r="J22" s="249"/>
      <c r="K22" s="250">
        <f t="shared" si="1"/>
        <v>0</v>
      </c>
      <c r="O22" s="242">
        <v>2</v>
      </c>
      <c r="AA22" s="217">
        <v>3</v>
      </c>
      <c r="AB22" s="217">
        <v>7</v>
      </c>
      <c r="AC22" s="217" t="s">
        <v>424</v>
      </c>
      <c r="AZ22" s="217">
        <v>2</v>
      </c>
      <c r="BA22" s="217">
        <f t="shared" si="2"/>
        <v>0</v>
      </c>
      <c r="BB22" s="217">
        <f t="shared" si="3"/>
        <v>0</v>
      </c>
      <c r="BC22" s="217">
        <f t="shared" si="4"/>
        <v>0</v>
      </c>
      <c r="BD22" s="217">
        <f t="shared" si="5"/>
        <v>0</v>
      </c>
      <c r="BE22" s="217">
        <f t="shared" si="6"/>
        <v>0</v>
      </c>
      <c r="CA22" s="242">
        <v>3</v>
      </c>
      <c r="CB22" s="242">
        <v>7</v>
      </c>
    </row>
    <row r="23" spans="1:80">
      <c r="A23" s="243">
        <v>12</v>
      </c>
      <c r="B23" s="244" t="s">
        <v>426</v>
      </c>
      <c r="C23" s="245" t="s">
        <v>427</v>
      </c>
      <c r="D23" s="246" t="s">
        <v>112</v>
      </c>
      <c r="E23" s="247">
        <v>3</v>
      </c>
      <c r="F23" s="247"/>
      <c r="G23" s="248"/>
      <c r="H23" s="249">
        <v>3.4000000000000002E-4</v>
      </c>
      <c r="I23" s="250">
        <f t="shared" si="0"/>
        <v>1.0200000000000001E-3</v>
      </c>
      <c r="J23" s="249"/>
      <c r="K23" s="250">
        <f t="shared" si="1"/>
        <v>0</v>
      </c>
      <c r="O23" s="242">
        <v>2</v>
      </c>
      <c r="AA23" s="217">
        <v>3</v>
      </c>
      <c r="AB23" s="217">
        <v>7</v>
      </c>
      <c r="AC23" s="217" t="s">
        <v>426</v>
      </c>
      <c r="AZ23" s="217">
        <v>2</v>
      </c>
      <c r="BA23" s="217">
        <f t="shared" si="2"/>
        <v>0</v>
      </c>
      <c r="BB23" s="217">
        <f t="shared" si="3"/>
        <v>0</v>
      </c>
      <c r="BC23" s="217">
        <f t="shared" si="4"/>
        <v>0</v>
      </c>
      <c r="BD23" s="217">
        <f t="shared" si="5"/>
        <v>0</v>
      </c>
      <c r="BE23" s="217">
        <f t="shared" si="6"/>
        <v>0</v>
      </c>
      <c r="CA23" s="242">
        <v>3</v>
      </c>
      <c r="CB23" s="242">
        <v>7</v>
      </c>
    </row>
    <row r="24" spans="1:80">
      <c r="A24" s="243">
        <v>13</v>
      </c>
      <c r="B24" s="244" t="s">
        <v>428</v>
      </c>
      <c r="C24" s="245" t="s">
        <v>429</v>
      </c>
      <c r="D24" s="246" t="s">
        <v>141</v>
      </c>
      <c r="E24" s="247">
        <v>3</v>
      </c>
      <c r="F24" s="247"/>
      <c r="G24" s="248"/>
      <c r="H24" s="249">
        <v>2.0000000000000001E-4</v>
      </c>
      <c r="I24" s="250">
        <f t="shared" si="0"/>
        <v>6.0000000000000006E-4</v>
      </c>
      <c r="J24" s="249"/>
      <c r="K24" s="250">
        <f t="shared" si="1"/>
        <v>0</v>
      </c>
      <c r="O24" s="242">
        <v>2</v>
      </c>
      <c r="AA24" s="217">
        <v>3</v>
      </c>
      <c r="AB24" s="217">
        <v>7</v>
      </c>
      <c r="AC24" s="217" t="s">
        <v>428</v>
      </c>
      <c r="AZ24" s="217">
        <v>2</v>
      </c>
      <c r="BA24" s="217">
        <f t="shared" si="2"/>
        <v>0</v>
      </c>
      <c r="BB24" s="217">
        <f t="shared" si="3"/>
        <v>0</v>
      </c>
      <c r="BC24" s="217">
        <f t="shared" si="4"/>
        <v>0</v>
      </c>
      <c r="BD24" s="217">
        <f t="shared" si="5"/>
        <v>0</v>
      </c>
      <c r="BE24" s="217">
        <f t="shared" si="6"/>
        <v>0</v>
      </c>
      <c r="CA24" s="242">
        <v>3</v>
      </c>
      <c r="CB24" s="242">
        <v>7</v>
      </c>
    </row>
    <row r="25" spans="1:80">
      <c r="A25" s="243">
        <v>14</v>
      </c>
      <c r="B25" s="244" t="s">
        <v>430</v>
      </c>
      <c r="C25" s="245" t="s">
        <v>431</v>
      </c>
      <c r="D25" s="246" t="s">
        <v>141</v>
      </c>
      <c r="E25" s="247">
        <v>6</v>
      </c>
      <c r="F25" s="247"/>
      <c r="G25" s="248"/>
      <c r="H25" s="249">
        <v>3.3E-4</v>
      </c>
      <c r="I25" s="250">
        <f t="shared" si="0"/>
        <v>1.98E-3</v>
      </c>
      <c r="J25" s="249"/>
      <c r="K25" s="250">
        <f t="shared" si="1"/>
        <v>0</v>
      </c>
      <c r="O25" s="242">
        <v>2</v>
      </c>
      <c r="AA25" s="217">
        <v>3</v>
      </c>
      <c r="AB25" s="217">
        <v>7</v>
      </c>
      <c r="AC25" s="217" t="s">
        <v>430</v>
      </c>
      <c r="AZ25" s="217">
        <v>2</v>
      </c>
      <c r="BA25" s="217">
        <f t="shared" si="2"/>
        <v>0</v>
      </c>
      <c r="BB25" s="217">
        <f t="shared" si="3"/>
        <v>0</v>
      </c>
      <c r="BC25" s="217">
        <f t="shared" si="4"/>
        <v>0</v>
      </c>
      <c r="BD25" s="217">
        <f t="shared" si="5"/>
        <v>0</v>
      </c>
      <c r="BE25" s="217">
        <f t="shared" si="6"/>
        <v>0</v>
      </c>
      <c r="CA25" s="242">
        <v>3</v>
      </c>
      <c r="CB25" s="242">
        <v>7</v>
      </c>
    </row>
    <row r="26" spans="1:80" ht="20.399999999999999">
      <c r="A26" s="243">
        <v>15</v>
      </c>
      <c r="B26" s="244" t="s">
        <v>432</v>
      </c>
      <c r="C26" s="245" t="s">
        <v>433</v>
      </c>
      <c r="D26" s="246" t="s">
        <v>141</v>
      </c>
      <c r="E26" s="247">
        <v>1</v>
      </c>
      <c r="F26" s="247"/>
      <c r="G26" s="248"/>
      <c r="H26" s="249">
        <v>7.2000000000000005E-4</v>
      </c>
      <c r="I26" s="250">
        <f t="shared" si="0"/>
        <v>7.2000000000000005E-4</v>
      </c>
      <c r="J26" s="249"/>
      <c r="K26" s="250">
        <f t="shared" si="1"/>
        <v>0</v>
      </c>
      <c r="O26" s="242">
        <v>2</v>
      </c>
      <c r="AA26" s="217">
        <v>3</v>
      </c>
      <c r="AB26" s="217">
        <v>7</v>
      </c>
      <c r="AC26" s="217" t="s">
        <v>432</v>
      </c>
      <c r="AZ26" s="217">
        <v>2</v>
      </c>
      <c r="BA26" s="217">
        <f t="shared" si="2"/>
        <v>0</v>
      </c>
      <c r="BB26" s="217">
        <f t="shared" si="3"/>
        <v>0</v>
      </c>
      <c r="BC26" s="217">
        <f t="shared" si="4"/>
        <v>0</v>
      </c>
      <c r="BD26" s="217">
        <f t="shared" si="5"/>
        <v>0</v>
      </c>
      <c r="BE26" s="217">
        <f t="shared" si="6"/>
        <v>0</v>
      </c>
      <c r="CA26" s="242">
        <v>3</v>
      </c>
      <c r="CB26" s="242">
        <v>7</v>
      </c>
    </row>
    <row r="27" spans="1:80">
      <c r="A27" s="243">
        <v>16</v>
      </c>
      <c r="B27" s="244" t="s">
        <v>436</v>
      </c>
      <c r="C27" s="245" t="s">
        <v>437</v>
      </c>
      <c r="D27" s="246" t="s">
        <v>141</v>
      </c>
      <c r="E27" s="247">
        <v>1</v>
      </c>
      <c r="F27" s="247"/>
      <c r="G27" s="248"/>
      <c r="H27" s="249">
        <v>0</v>
      </c>
      <c r="I27" s="250">
        <f t="shared" si="0"/>
        <v>0</v>
      </c>
      <c r="J27" s="249"/>
      <c r="K27" s="250">
        <f t="shared" si="1"/>
        <v>0</v>
      </c>
      <c r="O27" s="242">
        <v>2</v>
      </c>
      <c r="AA27" s="217">
        <v>3</v>
      </c>
      <c r="AB27" s="217">
        <v>7</v>
      </c>
      <c r="AC27" s="217">
        <v>55347607</v>
      </c>
      <c r="AZ27" s="217">
        <v>2</v>
      </c>
      <c r="BA27" s="217">
        <f t="shared" si="2"/>
        <v>0</v>
      </c>
      <c r="BB27" s="217">
        <f t="shared" si="3"/>
        <v>0</v>
      </c>
      <c r="BC27" s="217">
        <f t="shared" si="4"/>
        <v>0</v>
      </c>
      <c r="BD27" s="217">
        <f t="shared" si="5"/>
        <v>0</v>
      </c>
      <c r="BE27" s="217">
        <f t="shared" si="6"/>
        <v>0</v>
      </c>
      <c r="CA27" s="242">
        <v>3</v>
      </c>
      <c r="CB27" s="242">
        <v>7</v>
      </c>
    </row>
    <row r="28" spans="1:80">
      <c r="A28" s="243">
        <v>17</v>
      </c>
      <c r="B28" s="244" t="s">
        <v>438</v>
      </c>
      <c r="C28" s="245" t="s">
        <v>439</v>
      </c>
      <c r="D28" s="246" t="s">
        <v>122</v>
      </c>
      <c r="E28" s="247">
        <v>4.3540000000000002E-2</v>
      </c>
      <c r="F28" s="247"/>
      <c r="G28" s="248"/>
      <c r="H28" s="249">
        <v>0</v>
      </c>
      <c r="I28" s="250">
        <f t="shared" si="0"/>
        <v>0</v>
      </c>
      <c r="J28" s="249"/>
      <c r="K28" s="250">
        <f t="shared" si="1"/>
        <v>0</v>
      </c>
      <c r="O28" s="242">
        <v>2</v>
      </c>
      <c r="AA28" s="217">
        <v>7</v>
      </c>
      <c r="AB28" s="217">
        <v>1001</v>
      </c>
      <c r="AC28" s="217">
        <v>5</v>
      </c>
      <c r="AZ28" s="217">
        <v>2</v>
      </c>
      <c r="BA28" s="217">
        <f t="shared" si="2"/>
        <v>0</v>
      </c>
      <c r="BB28" s="217">
        <f t="shared" si="3"/>
        <v>0</v>
      </c>
      <c r="BC28" s="217">
        <f t="shared" si="4"/>
        <v>0</v>
      </c>
      <c r="BD28" s="217">
        <f t="shared" si="5"/>
        <v>0</v>
      </c>
      <c r="BE28" s="217">
        <f t="shared" si="6"/>
        <v>0</v>
      </c>
      <c r="CA28" s="242">
        <v>7</v>
      </c>
      <c r="CB28" s="242">
        <v>1001</v>
      </c>
    </row>
    <row r="29" spans="1:80">
      <c r="A29" s="260"/>
      <c r="B29" s="261" t="s">
        <v>98</v>
      </c>
      <c r="C29" s="262" t="s">
        <v>407</v>
      </c>
      <c r="D29" s="263"/>
      <c r="E29" s="264"/>
      <c r="F29" s="265"/>
      <c r="G29" s="266"/>
      <c r="H29" s="267"/>
      <c r="I29" s="268">
        <f>SUM(I13:I28)</f>
        <v>4.3540000000000009E-2</v>
      </c>
      <c r="J29" s="267"/>
      <c r="K29" s="268">
        <f>SUM(K13:K28)</f>
        <v>-0.5968</v>
      </c>
      <c r="O29" s="242">
        <v>4</v>
      </c>
      <c r="BA29" s="269">
        <f>SUM(BA13:BA28)</f>
        <v>0</v>
      </c>
      <c r="BB29" s="269">
        <f>SUM(BB13:BB28)</f>
        <v>0</v>
      </c>
      <c r="BC29" s="269">
        <f>SUM(BC13:BC28)</f>
        <v>0</v>
      </c>
      <c r="BD29" s="269">
        <f>SUM(BD13:BD28)</f>
        <v>0</v>
      </c>
      <c r="BE29" s="269">
        <f>SUM(BE13:BE28)</f>
        <v>0</v>
      </c>
    </row>
    <row r="30" spans="1:80">
      <c r="A30" s="232" t="s">
        <v>96</v>
      </c>
      <c r="B30" s="233" t="s">
        <v>440</v>
      </c>
      <c r="C30" s="234" t="s">
        <v>441</v>
      </c>
      <c r="D30" s="235"/>
      <c r="E30" s="236"/>
      <c r="F30" s="236"/>
      <c r="G30" s="237"/>
      <c r="H30" s="238"/>
      <c r="I30" s="239"/>
      <c r="J30" s="240"/>
      <c r="K30" s="241"/>
      <c r="O30" s="242">
        <v>1</v>
      </c>
    </row>
    <row r="31" spans="1:80">
      <c r="A31" s="243">
        <v>18</v>
      </c>
      <c r="B31" s="244" t="s">
        <v>443</v>
      </c>
      <c r="C31" s="245" t="s">
        <v>444</v>
      </c>
      <c r="D31" s="246" t="s">
        <v>190</v>
      </c>
      <c r="E31" s="247">
        <v>40</v>
      </c>
      <c r="F31" s="247"/>
      <c r="G31" s="248"/>
      <c r="H31" s="249">
        <v>0</v>
      </c>
      <c r="I31" s="250">
        <f t="shared" ref="I31:I50" si="7">E31*H31</f>
        <v>0</v>
      </c>
      <c r="J31" s="249">
        <v>-4.9699999999999996E-3</v>
      </c>
      <c r="K31" s="250">
        <f t="shared" ref="K31:K50" si="8">E31*J31</f>
        <v>-0.19879999999999998</v>
      </c>
      <c r="O31" s="242">
        <v>2</v>
      </c>
      <c r="AA31" s="217">
        <v>1</v>
      </c>
      <c r="AB31" s="217">
        <v>7</v>
      </c>
      <c r="AC31" s="217">
        <v>7</v>
      </c>
      <c r="AZ31" s="217">
        <v>2</v>
      </c>
      <c r="BA31" s="217">
        <f t="shared" ref="BA31:BA50" si="9">IF(AZ31=1,G31,0)</f>
        <v>0</v>
      </c>
      <c r="BB31" s="217">
        <f t="shared" ref="BB31:BB50" si="10">IF(AZ31=2,G31,0)</f>
        <v>0</v>
      </c>
      <c r="BC31" s="217">
        <f t="shared" ref="BC31:BC50" si="11">IF(AZ31=3,G31,0)</f>
        <v>0</v>
      </c>
      <c r="BD31" s="217">
        <f t="shared" ref="BD31:BD50" si="12">IF(AZ31=4,G31,0)</f>
        <v>0</v>
      </c>
      <c r="BE31" s="217">
        <f t="shared" ref="BE31:BE50" si="13">IF(AZ31=5,G31,0)</f>
        <v>0</v>
      </c>
      <c r="CA31" s="242">
        <v>1</v>
      </c>
      <c r="CB31" s="242">
        <v>7</v>
      </c>
    </row>
    <row r="32" spans="1:80">
      <c r="A32" s="243">
        <v>19</v>
      </c>
      <c r="B32" s="244" t="s">
        <v>445</v>
      </c>
      <c r="C32" s="245" t="s">
        <v>446</v>
      </c>
      <c r="D32" s="246" t="s">
        <v>112</v>
      </c>
      <c r="E32" s="247">
        <v>6</v>
      </c>
      <c r="F32" s="247"/>
      <c r="G32" s="248"/>
      <c r="H32" s="249">
        <v>0</v>
      </c>
      <c r="I32" s="250">
        <f t="shared" si="7"/>
        <v>0</v>
      </c>
      <c r="J32" s="249">
        <v>0</v>
      </c>
      <c r="K32" s="250">
        <f t="shared" si="8"/>
        <v>0</v>
      </c>
      <c r="O32" s="242">
        <v>2</v>
      </c>
      <c r="AA32" s="217">
        <v>1</v>
      </c>
      <c r="AB32" s="217">
        <v>7</v>
      </c>
      <c r="AC32" s="217">
        <v>7</v>
      </c>
      <c r="AZ32" s="217">
        <v>2</v>
      </c>
      <c r="BA32" s="217">
        <f t="shared" si="9"/>
        <v>0</v>
      </c>
      <c r="BB32" s="217">
        <f t="shared" si="10"/>
        <v>0</v>
      </c>
      <c r="BC32" s="217">
        <f t="shared" si="11"/>
        <v>0</v>
      </c>
      <c r="BD32" s="217">
        <f t="shared" si="12"/>
        <v>0</v>
      </c>
      <c r="BE32" s="217">
        <f t="shared" si="13"/>
        <v>0</v>
      </c>
      <c r="CA32" s="242">
        <v>1</v>
      </c>
      <c r="CB32" s="242">
        <v>7</v>
      </c>
    </row>
    <row r="33" spans="1:80">
      <c r="A33" s="243">
        <v>20</v>
      </c>
      <c r="B33" s="244" t="s">
        <v>447</v>
      </c>
      <c r="C33" s="245" t="s">
        <v>448</v>
      </c>
      <c r="D33" s="246" t="s">
        <v>141</v>
      </c>
      <c r="E33" s="247">
        <v>15</v>
      </c>
      <c r="F33" s="247"/>
      <c r="G33" s="248"/>
      <c r="H33" s="249">
        <v>0</v>
      </c>
      <c r="I33" s="250">
        <f t="shared" si="7"/>
        <v>0</v>
      </c>
      <c r="J33" s="249">
        <v>0</v>
      </c>
      <c r="K33" s="250">
        <f t="shared" si="8"/>
        <v>0</v>
      </c>
      <c r="O33" s="242">
        <v>2</v>
      </c>
      <c r="AA33" s="217">
        <v>1</v>
      </c>
      <c r="AB33" s="217">
        <v>7</v>
      </c>
      <c r="AC33" s="217">
        <v>7</v>
      </c>
      <c r="AZ33" s="217">
        <v>2</v>
      </c>
      <c r="BA33" s="217">
        <f t="shared" si="9"/>
        <v>0</v>
      </c>
      <c r="BB33" s="217">
        <f t="shared" si="10"/>
        <v>0</v>
      </c>
      <c r="BC33" s="217">
        <f t="shared" si="11"/>
        <v>0</v>
      </c>
      <c r="BD33" s="217">
        <f t="shared" si="12"/>
        <v>0</v>
      </c>
      <c r="BE33" s="217">
        <f t="shared" si="13"/>
        <v>0</v>
      </c>
      <c r="CA33" s="242">
        <v>1</v>
      </c>
      <c r="CB33" s="242">
        <v>7</v>
      </c>
    </row>
    <row r="34" spans="1:80">
      <c r="A34" s="243">
        <v>21</v>
      </c>
      <c r="B34" s="244" t="s">
        <v>449</v>
      </c>
      <c r="C34" s="245" t="s">
        <v>450</v>
      </c>
      <c r="D34" s="246" t="s">
        <v>112</v>
      </c>
      <c r="E34" s="247">
        <v>6</v>
      </c>
      <c r="F34" s="247"/>
      <c r="G34" s="248"/>
      <c r="H34" s="249">
        <v>2.4000000000000001E-4</v>
      </c>
      <c r="I34" s="250">
        <f t="shared" si="7"/>
        <v>1.4400000000000001E-3</v>
      </c>
      <c r="J34" s="249">
        <v>0</v>
      </c>
      <c r="K34" s="250">
        <f t="shared" si="8"/>
        <v>0</v>
      </c>
      <c r="O34" s="242">
        <v>2</v>
      </c>
      <c r="AA34" s="217">
        <v>1</v>
      </c>
      <c r="AB34" s="217">
        <v>7</v>
      </c>
      <c r="AC34" s="217">
        <v>7</v>
      </c>
      <c r="AZ34" s="217">
        <v>2</v>
      </c>
      <c r="BA34" s="217">
        <f t="shared" si="9"/>
        <v>0</v>
      </c>
      <c r="BB34" s="217">
        <f t="shared" si="10"/>
        <v>0</v>
      </c>
      <c r="BC34" s="217">
        <f t="shared" si="11"/>
        <v>0</v>
      </c>
      <c r="BD34" s="217">
        <f t="shared" si="12"/>
        <v>0</v>
      </c>
      <c r="BE34" s="217">
        <f t="shared" si="13"/>
        <v>0</v>
      </c>
      <c r="CA34" s="242">
        <v>1</v>
      </c>
      <c r="CB34" s="242">
        <v>7</v>
      </c>
    </row>
    <row r="35" spans="1:80" ht="20.399999999999999">
      <c r="A35" s="243">
        <v>22</v>
      </c>
      <c r="B35" s="244" t="s">
        <v>451</v>
      </c>
      <c r="C35" s="245" t="s">
        <v>452</v>
      </c>
      <c r="D35" s="246" t="s">
        <v>190</v>
      </c>
      <c r="E35" s="247">
        <v>15</v>
      </c>
      <c r="F35" s="247"/>
      <c r="G35" s="248"/>
      <c r="H35" s="249">
        <v>1.7700000000000001E-3</v>
      </c>
      <c r="I35" s="250">
        <f t="shared" si="7"/>
        <v>2.6550000000000001E-2</v>
      </c>
      <c r="J35" s="249">
        <v>0</v>
      </c>
      <c r="K35" s="250">
        <f t="shared" si="8"/>
        <v>0</v>
      </c>
      <c r="O35" s="242">
        <v>2</v>
      </c>
      <c r="AA35" s="217">
        <v>2</v>
      </c>
      <c r="AB35" s="217">
        <v>7</v>
      </c>
      <c r="AC35" s="217">
        <v>7</v>
      </c>
      <c r="AZ35" s="217">
        <v>2</v>
      </c>
      <c r="BA35" s="217">
        <f t="shared" si="9"/>
        <v>0</v>
      </c>
      <c r="BB35" s="217">
        <f t="shared" si="10"/>
        <v>0</v>
      </c>
      <c r="BC35" s="217">
        <f t="shared" si="11"/>
        <v>0</v>
      </c>
      <c r="BD35" s="217">
        <f t="shared" si="12"/>
        <v>0</v>
      </c>
      <c r="BE35" s="217">
        <f t="shared" si="13"/>
        <v>0</v>
      </c>
      <c r="CA35" s="242">
        <v>2</v>
      </c>
      <c r="CB35" s="242">
        <v>7</v>
      </c>
    </row>
    <row r="36" spans="1:80" ht="20.399999999999999">
      <c r="A36" s="243">
        <v>23</v>
      </c>
      <c r="B36" s="244" t="s">
        <v>453</v>
      </c>
      <c r="C36" s="245" t="s">
        <v>454</v>
      </c>
      <c r="D36" s="246" t="s">
        <v>190</v>
      </c>
      <c r="E36" s="247">
        <v>25</v>
      </c>
      <c r="F36" s="247"/>
      <c r="G36" s="248"/>
      <c r="H36" s="249">
        <v>1.7700000000000001E-3</v>
      </c>
      <c r="I36" s="250">
        <f t="shared" si="7"/>
        <v>4.4250000000000005E-2</v>
      </c>
      <c r="J36" s="249">
        <v>0</v>
      </c>
      <c r="K36" s="250">
        <f t="shared" si="8"/>
        <v>0</v>
      </c>
      <c r="O36" s="242">
        <v>2</v>
      </c>
      <c r="AA36" s="217">
        <v>2</v>
      </c>
      <c r="AB36" s="217">
        <v>0</v>
      </c>
      <c r="AC36" s="217">
        <v>0</v>
      </c>
      <c r="AZ36" s="217">
        <v>2</v>
      </c>
      <c r="BA36" s="217">
        <f t="shared" si="9"/>
        <v>0</v>
      </c>
      <c r="BB36" s="217">
        <f t="shared" si="10"/>
        <v>0</v>
      </c>
      <c r="BC36" s="217">
        <f t="shared" si="11"/>
        <v>0</v>
      </c>
      <c r="BD36" s="217">
        <f t="shared" si="12"/>
        <v>0</v>
      </c>
      <c r="BE36" s="217">
        <f t="shared" si="13"/>
        <v>0</v>
      </c>
      <c r="CA36" s="242">
        <v>2</v>
      </c>
      <c r="CB36" s="242">
        <v>0</v>
      </c>
    </row>
    <row r="37" spans="1:80" ht="20.399999999999999">
      <c r="A37" s="243">
        <v>24</v>
      </c>
      <c r="B37" s="244" t="s">
        <v>455</v>
      </c>
      <c r="C37" s="245" t="s">
        <v>456</v>
      </c>
      <c r="D37" s="246" t="s">
        <v>190</v>
      </c>
      <c r="E37" s="247">
        <v>32</v>
      </c>
      <c r="F37" s="247"/>
      <c r="G37" s="248"/>
      <c r="H37" s="249">
        <v>1.7700000000000001E-3</v>
      </c>
      <c r="I37" s="250">
        <f t="shared" si="7"/>
        <v>5.6640000000000003E-2</v>
      </c>
      <c r="J37" s="249">
        <v>0</v>
      </c>
      <c r="K37" s="250">
        <f t="shared" si="8"/>
        <v>0</v>
      </c>
      <c r="O37" s="242">
        <v>2</v>
      </c>
      <c r="AA37" s="217">
        <v>2</v>
      </c>
      <c r="AB37" s="217">
        <v>0</v>
      </c>
      <c r="AC37" s="217">
        <v>0</v>
      </c>
      <c r="AZ37" s="217">
        <v>2</v>
      </c>
      <c r="BA37" s="217">
        <f t="shared" si="9"/>
        <v>0</v>
      </c>
      <c r="BB37" s="217">
        <f t="shared" si="10"/>
        <v>0</v>
      </c>
      <c r="BC37" s="217">
        <f t="shared" si="11"/>
        <v>0</v>
      </c>
      <c r="BD37" s="217">
        <f t="shared" si="12"/>
        <v>0</v>
      </c>
      <c r="BE37" s="217">
        <f t="shared" si="13"/>
        <v>0</v>
      </c>
      <c r="CA37" s="242">
        <v>2</v>
      </c>
      <c r="CB37" s="242">
        <v>0</v>
      </c>
    </row>
    <row r="38" spans="1:80">
      <c r="A38" s="243">
        <v>25</v>
      </c>
      <c r="B38" s="244" t="s">
        <v>457</v>
      </c>
      <c r="C38" s="245" t="s">
        <v>458</v>
      </c>
      <c r="D38" s="246" t="s">
        <v>232</v>
      </c>
      <c r="E38" s="247">
        <v>2</v>
      </c>
      <c r="F38" s="247"/>
      <c r="G38" s="248"/>
      <c r="H38" s="249">
        <v>0</v>
      </c>
      <c r="I38" s="250">
        <f t="shared" si="7"/>
        <v>0</v>
      </c>
      <c r="J38" s="249"/>
      <c r="K38" s="250">
        <f t="shared" si="8"/>
        <v>0</v>
      </c>
      <c r="O38" s="242">
        <v>2</v>
      </c>
      <c r="AA38" s="217">
        <v>12</v>
      </c>
      <c r="AB38" s="217">
        <v>0</v>
      </c>
      <c r="AC38" s="217">
        <v>3</v>
      </c>
      <c r="AZ38" s="217">
        <v>2</v>
      </c>
      <c r="BA38" s="217">
        <f t="shared" si="9"/>
        <v>0</v>
      </c>
      <c r="BB38" s="217">
        <f t="shared" si="10"/>
        <v>0</v>
      </c>
      <c r="BC38" s="217">
        <f t="shared" si="11"/>
        <v>0</v>
      </c>
      <c r="BD38" s="217">
        <f t="shared" si="12"/>
        <v>0</v>
      </c>
      <c r="BE38" s="217">
        <f t="shared" si="13"/>
        <v>0</v>
      </c>
      <c r="CA38" s="242">
        <v>12</v>
      </c>
      <c r="CB38" s="242">
        <v>0</v>
      </c>
    </row>
    <row r="39" spans="1:80">
      <c r="A39" s="243">
        <v>26</v>
      </c>
      <c r="B39" s="244" t="s">
        <v>459</v>
      </c>
      <c r="C39" s="245" t="s">
        <v>421</v>
      </c>
      <c r="D39" s="246" t="s">
        <v>232</v>
      </c>
      <c r="E39" s="247">
        <v>2</v>
      </c>
      <c r="F39" s="247"/>
      <c r="G39" s="248"/>
      <c r="H39" s="249">
        <v>0</v>
      </c>
      <c r="I39" s="250">
        <f t="shared" si="7"/>
        <v>0</v>
      </c>
      <c r="J39" s="249"/>
      <c r="K39" s="250">
        <f t="shared" si="8"/>
        <v>0</v>
      </c>
      <c r="O39" s="242">
        <v>2</v>
      </c>
      <c r="AA39" s="217">
        <v>12</v>
      </c>
      <c r="AB39" s="217">
        <v>0</v>
      </c>
      <c r="AC39" s="217">
        <v>4</v>
      </c>
      <c r="AZ39" s="217">
        <v>2</v>
      </c>
      <c r="BA39" s="217">
        <f t="shared" si="9"/>
        <v>0</v>
      </c>
      <c r="BB39" s="217">
        <f t="shared" si="10"/>
        <v>0</v>
      </c>
      <c r="BC39" s="217">
        <f t="shared" si="11"/>
        <v>0</v>
      </c>
      <c r="BD39" s="217">
        <f t="shared" si="12"/>
        <v>0</v>
      </c>
      <c r="BE39" s="217">
        <f t="shared" si="13"/>
        <v>0</v>
      </c>
      <c r="CA39" s="242">
        <v>12</v>
      </c>
      <c r="CB39" s="242">
        <v>0</v>
      </c>
    </row>
    <row r="40" spans="1:80">
      <c r="A40" s="243">
        <v>27</v>
      </c>
      <c r="B40" s="244" t="s">
        <v>460</v>
      </c>
      <c r="C40" s="245" t="s">
        <v>423</v>
      </c>
      <c r="D40" s="246" t="s">
        <v>232</v>
      </c>
      <c r="E40" s="247">
        <v>2</v>
      </c>
      <c r="F40" s="247"/>
      <c r="G40" s="248"/>
      <c r="H40" s="249">
        <v>0</v>
      </c>
      <c r="I40" s="250">
        <f t="shared" si="7"/>
        <v>0</v>
      </c>
      <c r="J40" s="249"/>
      <c r="K40" s="250">
        <f t="shared" si="8"/>
        <v>0</v>
      </c>
      <c r="O40" s="242">
        <v>2</v>
      </c>
      <c r="AA40" s="217">
        <v>12</v>
      </c>
      <c r="AB40" s="217">
        <v>0</v>
      </c>
      <c r="AC40" s="217">
        <v>5</v>
      </c>
      <c r="AZ40" s="217">
        <v>2</v>
      </c>
      <c r="BA40" s="217">
        <f t="shared" si="9"/>
        <v>0</v>
      </c>
      <c r="BB40" s="217">
        <f t="shared" si="10"/>
        <v>0</v>
      </c>
      <c r="BC40" s="217">
        <f t="shared" si="11"/>
        <v>0</v>
      </c>
      <c r="BD40" s="217">
        <f t="shared" si="12"/>
        <v>0</v>
      </c>
      <c r="BE40" s="217">
        <f t="shared" si="13"/>
        <v>0</v>
      </c>
      <c r="CA40" s="242">
        <v>12</v>
      </c>
      <c r="CB40" s="242">
        <v>0</v>
      </c>
    </row>
    <row r="41" spans="1:80">
      <c r="A41" s="243">
        <v>28</v>
      </c>
      <c r="B41" s="244" t="s">
        <v>426</v>
      </c>
      <c r="C41" s="245" t="s">
        <v>427</v>
      </c>
      <c r="D41" s="246" t="s">
        <v>112</v>
      </c>
      <c r="E41" s="247">
        <v>3</v>
      </c>
      <c r="F41" s="247"/>
      <c r="G41" s="248"/>
      <c r="H41" s="249">
        <v>3.4000000000000002E-4</v>
      </c>
      <c r="I41" s="250">
        <f t="shared" si="7"/>
        <v>1.0200000000000001E-3</v>
      </c>
      <c r="J41" s="249"/>
      <c r="K41" s="250">
        <f t="shared" si="8"/>
        <v>0</v>
      </c>
      <c r="O41" s="242">
        <v>2</v>
      </c>
      <c r="AA41" s="217">
        <v>3</v>
      </c>
      <c r="AB41" s="217">
        <v>7</v>
      </c>
      <c r="AC41" s="217" t="s">
        <v>426</v>
      </c>
      <c r="AZ41" s="217">
        <v>2</v>
      </c>
      <c r="BA41" s="217">
        <f t="shared" si="9"/>
        <v>0</v>
      </c>
      <c r="BB41" s="217">
        <f t="shared" si="10"/>
        <v>0</v>
      </c>
      <c r="BC41" s="217">
        <f t="shared" si="11"/>
        <v>0</v>
      </c>
      <c r="BD41" s="217">
        <f t="shared" si="12"/>
        <v>0</v>
      </c>
      <c r="BE41" s="217">
        <f t="shared" si="13"/>
        <v>0</v>
      </c>
      <c r="CA41" s="242">
        <v>3</v>
      </c>
      <c r="CB41" s="242">
        <v>7</v>
      </c>
    </row>
    <row r="42" spans="1:80">
      <c r="A42" s="243">
        <v>29</v>
      </c>
      <c r="B42" s="244" t="s">
        <v>461</v>
      </c>
      <c r="C42" s="245" t="s">
        <v>462</v>
      </c>
      <c r="D42" s="246" t="s">
        <v>141</v>
      </c>
      <c r="E42" s="247">
        <v>2</v>
      </c>
      <c r="F42" s="247"/>
      <c r="G42" s="248"/>
      <c r="H42" s="249">
        <v>1.8000000000000001E-4</v>
      </c>
      <c r="I42" s="250">
        <f t="shared" si="7"/>
        <v>3.6000000000000002E-4</v>
      </c>
      <c r="J42" s="249"/>
      <c r="K42" s="250">
        <f t="shared" si="8"/>
        <v>0</v>
      </c>
      <c r="O42" s="242">
        <v>2</v>
      </c>
      <c r="AA42" s="217">
        <v>3</v>
      </c>
      <c r="AB42" s="217">
        <v>7</v>
      </c>
      <c r="AC42" s="217">
        <v>551100072</v>
      </c>
      <c r="AZ42" s="217">
        <v>2</v>
      </c>
      <c r="BA42" s="217">
        <f t="shared" si="9"/>
        <v>0</v>
      </c>
      <c r="BB42" s="217">
        <f t="shared" si="10"/>
        <v>0</v>
      </c>
      <c r="BC42" s="217">
        <f t="shared" si="11"/>
        <v>0</v>
      </c>
      <c r="BD42" s="217">
        <f t="shared" si="12"/>
        <v>0</v>
      </c>
      <c r="BE42" s="217">
        <f t="shared" si="13"/>
        <v>0</v>
      </c>
      <c r="CA42" s="242">
        <v>3</v>
      </c>
      <c r="CB42" s="242">
        <v>7</v>
      </c>
    </row>
    <row r="43" spans="1:80">
      <c r="A43" s="243">
        <v>30</v>
      </c>
      <c r="B43" s="244" t="s">
        <v>463</v>
      </c>
      <c r="C43" s="245" t="s">
        <v>464</v>
      </c>
      <c r="D43" s="246" t="s">
        <v>141</v>
      </c>
      <c r="E43" s="247">
        <v>2</v>
      </c>
      <c r="F43" s="247"/>
      <c r="G43" s="248"/>
      <c r="H43" s="249">
        <v>2.7999999999999998E-4</v>
      </c>
      <c r="I43" s="250">
        <f t="shared" si="7"/>
        <v>5.5999999999999995E-4</v>
      </c>
      <c r="J43" s="249"/>
      <c r="K43" s="250">
        <f t="shared" si="8"/>
        <v>0</v>
      </c>
      <c r="O43" s="242">
        <v>2</v>
      </c>
      <c r="AA43" s="217">
        <v>3</v>
      </c>
      <c r="AB43" s="217">
        <v>7</v>
      </c>
      <c r="AC43" s="217">
        <v>551100073</v>
      </c>
      <c r="AZ43" s="217">
        <v>2</v>
      </c>
      <c r="BA43" s="217">
        <f t="shared" si="9"/>
        <v>0</v>
      </c>
      <c r="BB43" s="217">
        <f t="shared" si="10"/>
        <v>0</v>
      </c>
      <c r="BC43" s="217">
        <f t="shared" si="11"/>
        <v>0</v>
      </c>
      <c r="BD43" s="217">
        <f t="shared" si="12"/>
        <v>0</v>
      </c>
      <c r="BE43" s="217">
        <f t="shared" si="13"/>
        <v>0</v>
      </c>
      <c r="CA43" s="242">
        <v>3</v>
      </c>
      <c r="CB43" s="242">
        <v>7</v>
      </c>
    </row>
    <row r="44" spans="1:80">
      <c r="A44" s="243">
        <v>31</v>
      </c>
      <c r="B44" s="244" t="s">
        <v>465</v>
      </c>
      <c r="C44" s="245" t="s">
        <v>466</v>
      </c>
      <c r="D44" s="246" t="s">
        <v>141</v>
      </c>
      <c r="E44" s="247">
        <v>1</v>
      </c>
      <c r="F44" s="247"/>
      <c r="G44" s="248"/>
      <c r="H44" s="249">
        <v>4.6000000000000001E-4</v>
      </c>
      <c r="I44" s="250">
        <f t="shared" si="7"/>
        <v>4.6000000000000001E-4</v>
      </c>
      <c r="J44" s="249"/>
      <c r="K44" s="250">
        <f t="shared" si="8"/>
        <v>0</v>
      </c>
      <c r="O44" s="242">
        <v>2</v>
      </c>
      <c r="AA44" s="217">
        <v>3</v>
      </c>
      <c r="AB44" s="217">
        <v>7</v>
      </c>
      <c r="AC44" s="217">
        <v>551100074</v>
      </c>
      <c r="AZ44" s="217">
        <v>2</v>
      </c>
      <c r="BA44" s="217">
        <f t="shared" si="9"/>
        <v>0</v>
      </c>
      <c r="BB44" s="217">
        <f t="shared" si="10"/>
        <v>0</v>
      </c>
      <c r="BC44" s="217">
        <f t="shared" si="11"/>
        <v>0</v>
      </c>
      <c r="BD44" s="217">
        <f t="shared" si="12"/>
        <v>0</v>
      </c>
      <c r="BE44" s="217">
        <f t="shared" si="13"/>
        <v>0</v>
      </c>
      <c r="CA44" s="242">
        <v>3</v>
      </c>
      <c r="CB44" s="242">
        <v>7</v>
      </c>
    </row>
    <row r="45" spans="1:80">
      <c r="A45" s="243">
        <v>32</v>
      </c>
      <c r="B45" s="244" t="s">
        <v>467</v>
      </c>
      <c r="C45" s="245" t="s">
        <v>468</v>
      </c>
      <c r="D45" s="246" t="s">
        <v>141</v>
      </c>
      <c r="E45" s="247">
        <v>1</v>
      </c>
      <c r="F45" s="247"/>
      <c r="G45" s="248"/>
      <c r="H45" s="249">
        <v>6.8000000000000005E-4</v>
      </c>
      <c r="I45" s="250">
        <f t="shared" si="7"/>
        <v>6.8000000000000005E-4</v>
      </c>
      <c r="J45" s="249"/>
      <c r="K45" s="250">
        <f t="shared" si="8"/>
        <v>0</v>
      </c>
      <c r="O45" s="242">
        <v>2</v>
      </c>
      <c r="AA45" s="217">
        <v>3</v>
      </c>
      <c r="AB45" s="217">
        <v>7</v>
      </c>
      <c r="AC45" s="217">
        <v>551100075</v>
      </c>
      <c r="AZ45" s="217">
        <v>2</v>
      </c>
      <c r="BA45" s="217">
        <f t="shared" si="9"/>
        <v>0</v>
      </c>
      <c r="BB45" s="217">
        <f t="shared" si="10"/>
        <v>0</v>
      </c>
      <c r="BC45" s="217">
        <f t="shared" si="11"/>
        <v>0</v>
      </c>
      <c r="BD45" s="217">
        <f t="shared" si="12"/>
        <v>0</v>
      </c>
      <c r="BE45" s="217">
        <f t="shared" si="13"/>
        <v>0</v>
      </c>
      <c r="CA45" s="242">
        <v>3</v>
      </c>
      <c r="CB45" s="242">
        <v>7</v>
      </c>
    </row>
    <row r="46" spans="1:80">
      <c r="A46" s="243">
        <v>33</v>
      </c>
      <c r="B46" s="244" t="s">
        <v>469</v>
      </c>
      <c r="C46" s="245" t="s">
        <v>470</v>
      </c>
      <c r="D46" s="246" t="s">
        <v>141</v>
      </c>
      <c r="E46" s="247">
        <v>5</v>
      </c>
      <c r="F46" s="247"/>
      <c r="G46" s="248"/>
      <c r="H46" s="249">
        <v>3.3E-4</v>
      </c>
      <c r="I46" s="250">
        <f t="shared" si="7"/>
        <v>1.65E-3</v>
      </c>
      <c r="J46" s="249"/>
      <c r="K46" s="250">
        <f t="shared" si="8"/>
        <v>0</v>
      </c>
      <c r="O46" s="242">
        <v>2</v>
      </c>
      <c r="AA46" s="217">
        <v>3</v>
      </c>
      <c r="AB46" s="217">
        <v>7</v>
      </c>
      <c r="AC46" s="217">
        <v>55111286</v>
      </c>
      <c r="AZ46" s="217">
        <v>2</v>
      </c>
      <c r="BA46" s="217">
        <f t="shared" si="9"/>
        <v>0</v>
      </c>
      <c r="BB46" s="217">
        <f t="shared" si="10"/>
        <v>0</v>
      </c>
      <c r="BC46" s="217">
        <f t="shared" si="11"/>
        <v>0</v>
      </c>
      <c r="BD46" s="217">
        <f t="shared" si="12"/>
        <v>0</v>
      </c>
      <c r="BE46" s="217">
        <f t="shared" si="13"/>
        <v>0</v>
      </c>
      <c r="CA46" s="242">
        <v>3</v>
      </c>
      <c r="CB46" s="242">
        <v>7</v>
      </c>
    </row>
    <row r="47" spans="1:80">
      <c r="A47" s="243">
        <v>34</v>
      </c>
      <c r="B47" s="244" t="s">
        <v>471</v>
      </c>
      <c r="C47" s="245" t="s">
        <v>472</v>
      </c>
      <c r="D47" s="246" t="s">
        <v>141</v>
      </c>
      <c r="E47" s="247">
        <v>1</v>
      </c>
      <c r="F47" s="247"/>
      <c r="G47" s="248"/>
      <c r="H47" s="249">
        <v>2E-3</v>
      </c>
      <c r="I47" s="250">
        <f t="shared" si="7"/>
        <v>2E-3</v>
      </c>
      <c r="J47" s="249"/>
      <c r="K47" s="250">
        <f t="shared" si="8"/>
        <v>0</v>
      </c>
      <c r="O47" s="242">
        <v>2</v>
      </c>
      <c r="AA47" s="217">
        <v>3</v>
      </c>
      <c r="AB47" s="217">
        <v>7</v>
      </c>
      <c r="AC47" s="217">
        <v>55347600</v>
      </c>
      <c r="AZ47" s="217">
        <v>2</v>
      </c>
      <c r="BA47" s="217">
        <f t="shared" si="9"/>
        <v>0</v>
      </c>
      <c r="BB47" s="217">
        <f t="shared" si="10"/>
        <v>0</v>
      </c>
      <c r="BC47" s="217">
        <f t="shared" si="11"/>
        <v>0</v>
      </c>
      <c r="BD47" s="217">
        <f t="shared" si="12"/>
        <v>0</v>
      </c>
      <c r="BE47" s="217">
        <f t="shared" si="13"/>
        <v>0</v>
      </c>
      <c r="CA47" s="242">
        <v>3</v>
      </c>
      <c r="CB47" s="242">
        <v>7</v>
      </c>
    </row>
    <row r="48" spans="1:80">
      <c r="A48" s="243">
        <v>35</v>
      </c>
      <c r="B48" s="244" t="s">
        <v>436</v>
      </c>
      <c r="C48" s="245" t="s">
        <v>437</v>
      </c>
      <c r="D48" s="246" t="s">
        <v>141</v>
      </c>
      <c r="E48" s="247">
        <v>1</v>
      </c>
      <c r="F48" s="247"/>
      <c r="G48" s="248"/>
      <c r="H48" s="249">
        <v>0</v>
      </c>
      <c r="I48" s="250">
        <f t="shared" si="7"/>
        <v>0</v>
      </c>
      <c r="J48" s="249"/>
      <c r="K48" s="250">
        <f t="shared" si="8"/>
        <v>0</v>
      </c>
      <c r="O48" s="242">
        <v>2</v>
      </c>
      <c r="AA48" s="217">
        <v>3</v>
      </c>
      <c r="AB48" s="217">
        <v>7</v>
      </c>
      <c r="AC48" s="217">
        <v>55347607</v>
      </c>
      <c r="AZ48" s="217">
        <v>2</v>
      </c>
      <c r="BA48" s="217">
        <f t="shared" si="9"/>
        <v>0</v>
      </c>
      <c r="BB48" s="217">
        <f t="shared" si="10"/>
        <v>0</v>
      </c>
      <c r="BC48" s="217">
        <f t="shared" si="11"/>
        <v>0</v>
      </c>
      <c r="BD48" s="217">
        <f t="shared" si="12"/>
        <v>0</v>
      </c>
      <c r="BE48" s="217">
        <f t="shared" si="13"/>
        <v>0</v>
      </c>
      <c r="CA48" s="242">
        <v>3</v>
      </c>
      <c r="CB48" s="242">
        <v>7</v>
      </c>
    </row>
    <row r="49" spans="1:80">
      <c r="A49" s="243">
        <v>36</v>
      </c>
      <c r="B49" s="244" t="s">
        <v>473</v>
      </c>
      <c r="C49" s="245" t="s">
        <v>425</v>
      </c>
      <c r="D49" s="246" t="s">
        <v>112</v>
      </c>
      <c r="E49" s="247">
        <v>1</v>
      </c>
      <c r="F49" s="247"/>
      <c r="G49" s="248"/>
      <c r="H49" s="249">
        <v>3.4000000000000002E-4</v>
      </c>
      <c r="I49" s="250">
        <f t="shared" si="7"/>
        <v>3.4000000000000002E-4</v>
      </c>
      <c r="J49" s="249"/>
      <c r="K49" s="250">
        <f t="shared" si="8"/>
        <v>0</v>
      </c>
      <c r="O49" s="242">
        <v>2</v>
      </c>
      <c r="AA49" s="217">
        <v>3</v>
      </c>
      <c r="AB49" s="217">
        <v>7</v>
      </c>
      <c r="AC49" s="217" t="s">
        <v>473</v>
      </c>
      <c r="AZ49" s="217">
        <v>2</v>
      </c>
      <c r="BA49" s="217">
        <f t="shared" si="9"/>
        <v>0</v>
      </c>
      <c r="BB49" s="217">
        <f t="shared" si="10"/>
        <v>0</v>
      </c>
      <c r="BC49" s="217">
        <f t="shared" si="11"/>
        <v>0</v>
      </c>
      <c r="BD49" s="217">
        <f t="shared" si="12"/>
        <v>0</v>
      </c>
      <c r="BE49" s="217">
        <f t="shared" si="13"/>
        <v>0</v>
      </c>
      <c r="CA49" s="242">
        <v>3</v>
      </c>
      <c r="CB49" s="242">
        <v>7</v>
      </c>
    </row>
    <row r="50" spans="1:80">
      <c r="A50" s="243">
        <v>37</v>
      </c>
      <c r="B50" s="244" t="s">
        <v>474</v>
      </c>
      <c r="C50" s="245" t="s">
        <v>475</v>
      </c>
      <c r="D50" s="246" t="s">
        <v>122</v>
      </c>
      <c r="E50" s="247">
        <v>8.5100000000000002E-3</v>
      </c>
      <c r="F50" s="247"/>
      <c r="G50" s="248"/>
      <c r="H50" s="249">
        <v>0</v>
      </c>
      <c r="I50" s="250">
        <f t="shared" si="7"/>
        <v>0</v>
      </c>
      <c r="J50" s="249"/>
      <c r="K50" s="250">
        <f t="shared" si="8"/>
        <v>0</v>
      </c>
      <c r="O50" s="242">
        <v>2</v>
      </c>
      <c r="AA50" s="217">
        <v>7</v>
      </c>
      <c r="AB50" s="217">
        <v>1001</v>
      </c>
      <c r="AC50" s="217">
        <v>5</v>
      </c>
      <c r="AZ50" s="217">
        <v>2</v>
      </c>
      <c r="BA50" s="217">
        <f t="shared" si="9"/>
        <v>0</v>
      </c>
      <c r="BB50" s="217">
        <f t="shared" si="10"/>
        <v>0</v>
      </c>
      <c r="BC50" s="217">
        <f t="shared" si="11"/>
        <v>0</v>
      </c>
      <c r="BD50" s="217">
        <f t="shared" si="12"/>
        <v>0</v>
      </c>
      <c r="BE50" s="217">
        <f t="shared" si="13"/>
        <v>0</v>
      </c>
      <c r="CA50" s="242">
        <v>7</v>
      </c>
      <c r="CB50" s="242">
        <v>1001</v>
      </c>
    </row>
    <row r="51" spans="1:80">
      <c r="A51" s="260"/>
      <c r="B51" s="261" t="s">
        <v>98</v>
      </c>
      <c r="C51" s="262" t="s">
        <v>442</v>
      </c>
      <c r="D51" s="263"/>
      <c r="E51" s="264"/>
      <c r="F51" s="265"/>
      <c r="G51" s="266"/>
      <c r="H51" s="267"/>
      <c r="I51" s="268">
        <f>SUM(I30:I50)</f>
        <v>0.13594999999999999</v>
      </c>
      <c r="J51" s="267"/>
      <c r="K51" s="268">
        <f>SUM(K30:K50)</f>
        <v>-0.19879999999999998</v>
      </c>
      <c r="O51" s="242">
        <v>4</v>
      </c>
      <c r="BA51" s="269">
        <f>SUM(BA30:BA50)</f>
        <v>0</v>
      </c>
      <c r="BB51" s="269">
        <f>SUM(BB30:BB50)</f>
        <v>0</v>
      </c>
      <c r="BC51" s="269">
        <f>SUM(BC30:BC50)</f>
        <v>0</v>
      </c>
      <c r="BD51" s="269">
        <f>SUM(BD30:BD50)</f>
        <v>0</v>
      </c>
      <c r="BE51" s="269">
        <f>SUM(BE30:BE50)</f>
        <v>0</v>
      </c>
    </row>
    <row r="52" spans="1:80">
      <c r="A52" s="232" t="s">
        <v>96</v>
      </c>
      <c r="B52" s="233" t="s">
        <v>200</v>
      </c>
      <c r="C52" s="234" t="s">
        <v>201</v>
      </c>
      <c r="D52" s="235"/>
      <c r="E52" s="236"/>
      <c r="F52" s="236"/>
      <c r="G52" s="237"/>
      <c r="H52" s="238"/>
      <c r="I52" s="239"/>
      <c r="J52" s="240"/>
      <c r="K52" s="241"/>
      <c r="O52" s="242">
        <v>1</v>
      </c>
    </row>
    <row r="53" spans="1:80">
      <c r="A53" s="243">
        <v>38</v>
      </c>
      <c r="B53" s="244" t="s">
        <v>476</v>
      </c>
      <c r="C53" s="245" t="s">
        <v>477</v>
      </c>
      <c r="D53" s="246" t="s">
        <v>112</v>
      </c>
      <c r="E53" s="247">
        <v>4</v>
      </c>
      <c r="F53" s="247"/>
      <c r="G53" s="248"/>
      <c r="H53" s="249">
        <v>8.8999999999999995E-4</v>
      </c>
      <c r="I53" s="250">
        <f t="shared" ref="I53:I81" si="14">E53*H53</f>
        <v>3.5599999999999998E-3</v>
      </c>
      <c r="J53" s="249">
        <v>0</v>
      </c>
      <c r="K53" s="250">
        <f t="shared" ref="K53:K81" si="15">E53*J53</f>
        <v>0</v>
      </c>
      <c r="O53" s="242">
        <v>2</v>
      </c>
      <c r="AA53" s="217">
        <v>1</v>
      </c>
      <c r="AB53" s="217">
        <v>7</v>
      </c>
      <c r="AC53" s="217">
        <v>7</v>
      </c>
      <c r="AZ53" s="217">
        <v>2</v>
      </c>
      <c r="BA53" s="217">
        <f t="shared" ref="BA53:BA81" si="16">IF(AZ53=1,G53,0)</f>
        <v>0</v>
      </c>
      <c r="BB53" s="217">
        <f t="shared" ref="BB53:BB81" si="17">IF(AZ53=2,G53,0)</f>
        <v>0</v>
      </c>
      <c r="BC53" s="217">
        <f t="shared" ref="BC53:BC81" si="18">IF(AZ53=3,G53,0)</f>
        <v>0</v>
      </c>
      <c r="BD53" s="217">
        <f t="shared" ref="BD53:BD81" si="19">IF(AZ53=4,G53,0)</f>
        <v>0</v>
      </c>
      <c r="BE53" s="217">
        <f t="shared" ref="BE53:BE81" si="20">IF(AZ53=5,G53,0)</f>
        <v>0</v>
      </c>
      <c r="CA53" s="242">
        <v>1</v>
      </c>
      <c r="CB53" s="242">
        <v>7</v>
      </c>
    </row>
    <row r="54" spans="1:80">
      <c r="A54" s="243">
        <v>39</v>
      </c>
      <c r="B54" s="244" t="s">
        <v>482</v>
      </c>
      <c r="C54" s="245" t="s">
        <v>483</v>
      </c>
      <c r="D54" s="246" t="s">
        <v>112</v>
      </c>
      <c r="E54" s="247">
        <v>3</v>
      </c>
      <c r="F54" s="247"/>
      <c r="G54" s="248"/>
      <c r="H54" s="249">
        <v>1.4E-3</v>
      </c>
      <c r="I54" s="250">
        <f t="shared" si="14"/>
        <v>4.1999999999999997E-3</v>
      </c>
      <c r="J54" s="249">
        <v>0</v>
      </c>
      <c r="K54" s="250">
        <f t="shared" si="15"/>
        <v>0</v>
      </c>
      <c r="O54" s="242">
        <v>2</v>
      </c>
      <c r="AA54" s="217">
        <v>1</v>
      </c>
      <c r="AB54" s="217">
        <v>0</v>
      </c>
      <c r="AC54" s="217">
        <v>0</v>
      </c>
      <c r="AZ54" s="217">
        <v>2</v>
      </c>
      <c r="BA54" s="217">
        <f t="shared" si="16"/>
        <v>0</v>
      </c>
      <c r="BB54" s="217">
        <f t="shared" si="17"/>
        <v>0</v>
      </c>
      <c r="BC54" s="217">
        <f t="shared" si="18"/>
        <v>0</v>
      </c>
      <c r="BD54" s="217">
        <f t="shared" si="19"/>
        <v>0</v>
      </c>
      <c r="BE54" s="217">
        <f t="shared" si="20"/>
        <v>0</v>
      </c>
      <c r="CA54" s="242">
        <v>1</v>
      </c>
      <c r="CB54" s="242">
        <v>0</v>
      </c>
    </row>
    <row r="55" spans="1:80">
      <c r="A55" s="243">
        <v>40</v>
      </c>
      <c r="B55" s="244" t="s">
        <v>535</v>
      </c>
      <c r="C55" s="245" t="s">
        <v>536</v>
      </c>
      <c r="D55" s="246" t="s">
        <v>112</v>
      </c>
      <c r="E55" s="247">
        <v>1</v>
      </c>
      <c r="F55" s="247"/>
      <c r="G55" s="248"/>
      <c r="H55" s="249">
        <v>5.9999999999999995E-4</v>
      </c>
      <c r="I55" s="250">
        <f t="shared" si="14"/>
        <v>5.9999999999999995E-4</v>
      </c>
      <c r="J55" s="249">
        <v>0</v>
      </c>
      <c r="K55" s="250">
        <f t="shared" si="15"/>
        <v>0</v>
      </c>
      <c r="O55" s="242">
        <v>2</v>
      </c>
      <c r="AA55" s="217">
        <v>1</v>
      </c>
      <c r="AB55" s="217">
        <v>7</v>
      </c>
      <c r="AC55" s="217">
        <v>7</v>
      </c>
      <c r="AZ55" s="217">
        <v>2</v>
      </c>
      <c r="BA55" s="217">
        <f t="shared" si="16"/>
        <v>0</v>
      </c>
      <c r="BB55" s="217">
        <f t="shared" si="17"/>
        <v>0</v>
      </c>
      <c r="BC55" s="217">
        <f t="shared" si="18"/>
        <v>0</v>
      </c>
      <c r="BD55" s="217">
        <f t="shared" si="19"/>
        <v>0</v>
      </c>
      <c r="BE55" s="217">
        <f t="shared" si="20"/>
        <v>0</v>
      </c>
      <c r="CA55" s="242">
        <v>1</v>
      </c>
      <c r="CB55" s="242">
        <v>7</v>
      </c>
    </row>
    <row r="56" spans="1:80">
      <c r="A56" s="243">
        <v>41</v>
      </c>
      <c r="B56" s="244" t="s">
        <v>537</v>
      </c>
      <c r="C56" s="245" t="s">
        <v>538</v>
      </c>
      <c r="D56" s="246" t="s">
        <v>141</v>
      </c>
      <c r="E56" s="247">
        <v>1</v>
      </c>
      <c r="F56" s="247"/>
      <c r="G56" s="248"/>
      <c r="H56" s="249">
        <v>3.79E-3</v>
      </c>
      <c r="I56" s="250">
        <f t="shared" si="14"/>
        <v>3.79E-3</v>
      </c>
      <c r="J56" s="249">
        <v>0</v>
      </c>
      <c r="K56" s="250">
        <f t="shared" si="15"/>
        <v>0</v>
      </c>
      <c r="O56" s="242">
        <v>2</v>
      </c>
      <c r="AA56" s="217">
        <v>1</v>
      </c>
      <c r="AB56" s="217">
        <v>7</v>
      </c>
      <c r="AC56" s="217">
        <v>7</v>
      </c>
      <c r="AZ56" s="217">
        <v>2</v>
      </c>
      <c r="BA56" s="217">
        <f t="shared" si="16"/>
        <v>0</v>
      </c>
      <c r="BB56" s="217">
        <f t="shared" si="17"/>
        <v>0</v>
      </c>
      <c r="BC56" s="217">
        <f t="shared" si="18"/>
        <v>0</v>
      </c>
      <c r="BD56" s="217">
        <f t="shared" si="19"/>
        <v>0</v>
      </c>
      <c r="BE56" s="217">
        <f t="shared" si="20"/>
        <v>0</v>
      </c>
      <c r="CA56" s="242">
        <v>1</v>
      </c>
      <c r="CB56" s="242">
        <v>7</v>
      </c>
    </row>
    <row r="57" spans="1:80">
      <c r="A57" s="243">
        <v>42</v>
      </c>
      <c r="B57" s="244" t="s">
        <v>484</v>
      </c>
      <c r="C57" s="245" t="s">
        <v>485</v>
      </c>
      <c r="D57" s="246" t="s">
        <v>112</v>
      </c>
      <c r="E57" s="247">
        <v>1</v>
      </c>
      <c r="F57" s="247"/>
      <c r="G57" s="248"/>
      <c r="H57" s="249">
        <v>2.9010000000000001E-2</v>
      </c>
      <c r="I57" s="250">
        <f t="shared" si="14"/>
        <v>2.9010000000000001E-2</v>
      </c>
      <c r="J57" s="249">
        <v>0</v>
      </c>
      <c r="K57" s="250">
        <f t="shared" si="15"/>
        <v>0</v>
      </c>
      <c r="O57" s="242">
        <v>2</v>
      </c>
      <c r="AA57" s="217">
        <v>1</v>
      </c>
      <c r="AB57" s="217">
        <v>7</v>
      </c>
      <c r="AC57" s="217">
        <v>7</v>
      </c>
      <c r="AZ57" s="217">
        <v>2</v>
      </c>
      <c r="BA57" s="217">
        <f t="shared" si="16"/>
        <v>0</v>
      </c>
      <c r="BB57" s="217">
        <f t="shared" si="17"/>
        <v>0</v>
      </c>
      <c r="BC57" s="217">
        <f t="shared" si="18"/>
        <v>0</v>
      </c>
      <c r="BD57" s="217">
        <f t="shared" si="19"/>
        <v>0</v>
      </c>
      <c r="BE57" s="217">
        <f t="shared" si="20"/>
        <v>0</v>
      </c>
      <c r="CA57" s="242">
        <v>1</v>
      </c>
      <c r="CB57" s="242">
        <v>7</v>
      </c>
    </row>
    <row r="58" spans="1:80">
      <c r="A58" s="243">
        <v>43</v>
      </c>
      <c r="B58" s="244" t="s">
        <v>486</v>
      </c>
      <c r="C58" s="245" t="s">
        <v>487</v>
      </c>
      <c r="D58" s="246" t="s">
        <v>141</v>
      </c>
      <c r="E58" s="247">
        <v>5</v>
      </c>
      <c r="F58" s="247"/>
      <c r="G58" s="248"/>
      <c r="H58" s="249">
        <v>4.0000000000000003E-5</v>
      </c>
      <c r="I58" s="250">
        <f t="shared" si="14"/>
        <v>2.0000000000000001E-4</v>
      </c>
      <c r="J58" s="249">
        <v>0</v>
      </c>
      <c r="K58" s="250">
        <f t="shared" si="15"/>
        <v>0</v>
      </c>
      <c r="O58" s="242">
        <v>2</v>
      </c>
      <c r="AA58" s="217">
        <v>1</v>
      </c>
      <c r="AB58" s="217">
        <v>7</v>
      </c>
      <c r="AC58" s="217">
        <v>7</v>
      </c>
      <c r="AZ58" s="217">
        <v>2</v>
      </c>
      <c r="BA58" s="217">
        <f t="shared" si="16"/>
        <v>0</v>
      </c>
      <c r="BB58" s="217">
        <f t="shared" si="17"/>
        <v>0</v>
      </c>
      <c r="BC58" s="217">
        <f t="shared" si="18"/>
        <v>0</v>
      </c>
      <c r="BD58" s="217">
        <f t="shared" si="19"/>
        <v>0</v>
      </c>
      <c r="BE58" s="217">
        <f t="shared" si="20"/>
        <v>0</v>
      </c>
      <c r="CA58" s="242">
        <v>1</v>
      </c>
      <c r="CB58" s="242">
        <v>7</v>
      </c>
    </row>
    <row r="59" spans="1:80">
      <c r="A59" s="243">
        <v>44</v>
      </c>
      <c r="B59" s="244" t="s">
        <v>488</v>
      </c>
      <c r="C59" s="245" t="s">
        <v>489</v>
      </c>
      <c r="D59" s="246" t="s">
        <v>141</v>
      </c>
      <c r="E59" s="247">
        <v>3</v>
      </c>
      <c r="F59" s="247"/>
      <c r="G59" s="248"/>
      <c r="H59" s="249">
        <v>2.0000000000000001E-4</v>
      </c>
      <c r="I59" s="250">
        <f t="shared" si="14"/>
        <v>6.0000000000000006E-4</v>
      </c>
      <c r="J59" s="249">
        <v>0</v>
      </c>
      <c r="K59" s="250">
        <f t="shared" si="15"/>
        <v>0</v>
      </c>
      <c r="O59" s="242">
        <v>2</v>
      </c>
      <c r="AA59" s="217">
        <v>1</v>
      </c>
      <c r="AB59" s="217">
        <v>7</v>
      </c>
      <c r="AC59" s="217">
        <v>7</v>
      </c>
      <c r="AZ59" s="217">
        <v>2</v>
      </c>
      <c r="BA59" s="217">
        <f t="shared" si="16"/>
        <v>0</v>
      </c>
      <c r="BB59" s="217">
        <f t="shared" si="17"/>
        <v>0</v>
      </c>
      <c r="BC59" s="217">
        <f t="shared" si="18"/>
        <v>0</v>
      </c>
      <c r="BD59" s="217">
        <f t="shared" si="19"/>
        <v>0</v>
      </c>
      <c r="BE59" s="217">
        <f t="shared" si="20"/>
        <v>0</v>
      </c>
      <c r="CA59" s="242">
        <v>1</v>
      </c>
      <c r="CB59" s="242">
        <v>7</v>
      </c>
    </row>
    <row r="60" spans="1:80">
      <c r="A60" s="243">
        <v>45</v>
      </c>
      <c r="B60" s="244" t="s">
        <v>492</v>
      </c>
      <c r="C60" s="245" t="s">
        <v>493</v>
      </c>
      <c r="D60" s="246" t="s">
        <v>141</v>
      </c>
      <c r="E60" s="247">
        <v>1</v>
      </c>
      <c r="F60" s="247"/>
      <c r="G60" s="248"/>
      <c r="H60" s="249">
        <v>3.1E-2</v>
      </c>
      <c r="I60" s="250">
        <f t="shared" si="14"/>
        <v>3.1E-2</v>
      </c>
      <c r="J60" s="249"/>
      <c r="K60" s="250">
        <f t="shared" si="15"/>
        <v>0</v>
      </c>
      <c r="O60" s="242">
        <v>2</v>
      </c>
      <c r="AA60" s="217">
        <v>3</v>
      </c>
      <c r="AB60" s="217">
        <v>7</v>
      </c>
      <c r="AC60" s="217">
        <v>54132235</v>
      </c>
      <c r="AZ60" s="217">
        <v>2</v>
      </c>
      <c r="BA60" s="217">
        <f t="shared" si="16"/>
        <v>0</v>
      </c>
      <c r="BB60" s="217">
        <f t="shared" si="17"/>
        <v>0</v>
      </c>
      <c r="BC60" s="217">
        <f t="shared" si="18"/>
        <v>0</v>
      </c>
      <c r="BD60" s="217">
        <f t="shared" si="19"/>
        <v>0</v>
      </c>
      <c r="BE60" s="217">
        <f t="shared" si="20"/>
        <v>0</v>
      </c>
      <c r="CA60" s="242">
        <v>3</v>
      </c>
      <c r="CB60" s="242">
        <v>7</v>
      </c>
    </row>
    <row r="61" spans="1:80">
      <c r="A61" s="243">
        <v>46</v>
      </c>
      <c r="B61" s="244" t="s">
        <v>539</v>
      </c>
      <c r="C61" s="245" t="s">
        <v>540</v>
      </c>
      <c r="D61" s="246" t="s">
        <v>141</v>
      </c>
      <c r="E61" s="247">
        <v>1</v>
      </c>
      <c r="F61" s="247"/>
      <c r="G61" s="248"/>
      <c r="H61" s="249">
        <v>0</v>
      </c>
      <c r="I61" s="250">
        <f t="shared" si="14"/>
        <v>0</v>
      </c>
      <c r="J61" s="249"/>
      <c r="K61" s="250">
        <f t="shared" si="15"/>
        <v>0</v>
      </c>
      <c r="O61" s="242">
        <v>2</v>
      </c>
      <c r="AA61" s="217">
        <v>3</v>
      </c>
      <c r="AB61" s="217">
        <v>7</v>
      </c>
      <c r="AC61" s="217">
        <v>55144120</v>
      </c>
      <c r="AZ61" s="217">
        <v>2</v>
      </c>
      <c r="BA61" s="217">
        <f t="shared" si="16"/>
        <v>0</v>
      </c>
      <c r="BB61" s="217">
        <f t="shared" si="17"/>
        <v>0</v>
      </c>
      <c r="BC61" s="217">
        <f t="shared" si="18"/>
        <v>0</v>
      </c>
      <c r="BD61" s="217">
        <f t="shared" si="19"/>
        <v>0</v>
      </c>
      <c r="BE61" s="217">
        <f t="shared" si="20"/>
        <v>0</v>
      </c>
      <c r="CA61" s="242">
        <v>3</v>
      </c>
      <c r="CB61" s="242">
        <v>7</v>
      </c>
    </row>
    <row r="62" spans="1:80">
      <c r="A62" s="243">
        <v>47</v>
      </c>
      <c r="B62" s="244" t="s">
        <v>494</v>
      </c>
      <c r="C62" s="245" t="s">
        <v>495</v>
      </c>
      <c r="D62" s="246" t="s">
        <v>141</v>
      </c>
      <c r="E62" s="247">
        <v>3</v>
      </c>
      <c r="F62" s="247"/>
      <c r="G62" s="248"/>
      <c r="H62" s="249">
        <v>1.1999999999999999E-3</v>
      </c>
      <c r="I62" s="250">
        <f t="shared" si="14"/>
        <v>3.5999999999999999E-3</v>
      </c>
      <c r="J62" s="249"/>
      <c r="K62" s="250">
        <f t="shared" si="15"/>
        <v>0</v>
      </c>
      <c r="O62" s="242">
        <v>2</v>
      </c>
      <c r="AA62" s="217">
        <v>3</v>
      </c>
      <c r="AB62" s="217">
        <v>7</v>
      </c>
      <c r="AC62" s="217" t="s">
        <v>494</v>
      </c>
      <c r="AZ62" s="217">
        <v>2</v>
      </c>
      <c r="BA62" s="217">
        <f t="shared" si="16"/>
        <v>0</v>
      </c>
      <c r="BB62" s="217">
        <f t="shared" si="17"/>
        <v>0</v>
      </c>
      <c r="BC62" s="217">
        <f t="shared" si="18"/>
        <v>0</v>
      </c>
      <c r="BD62" s="217">
        <f t="shared" si="19"/>
        <v>0</v>
      </c>
      <c r="BE62" s="217">
        <f t="shared" si="20"/>
        <v>0</v>
      </c>
      <c r="CA62" s="242">
        <v>3</v>
      </c>
      <c r="CB62" s="242">
        <v>7</v>
      </c>
    </row>
    <row r="63" spans="1:80">
      <c r="A63" s="243">
        <v>48</v>
      </c>
      <c r="B63" s="244" t="s">
        <v>541</v>
      </c>
      <c r="C63" s="245" t="s">
        <v>542</v>
      </c>
      <c r="D63" s="246" t="s">
        <v>141</v>
      </c>
      <c r="E63" s="247">
        <v>1</v>
      </c>
      <c r="F63" s="247"/>
      <c r="G63" s="248"/>
      <c r="H63" s="249">
        <v>3.0000000000000001E-3</v>
      </c>
      <c r="I63" s="250">
        <f t="shared" si="14"/>
        <v>3.0000000000000001E-3</v>
      </c>
      <c r="J63" s="249"/>
      <c r="K63" s="250">
        <f t="shared" si="15"/>
        <v>0</v>
      </c>
      <c r="O63" s="242">
        <v>2</v>
      </c>
      <c r="AA63" s="217">
        <v>3</v>
      </c>
      <c r="AB63" s="217">
        <v>7</v>
      </c>
      <c r="AC63" s="217" t="s">
        <v>541</v>
      </c>
      <c r="AZ63" s="217">
        <v>2</v>
      </c>
      <c r="BA63" s="217">
        <f t="shared" si="16"/>
        <v>0</v>
      </c>
      <c r="BB63" s="217">
        <f t="shared" si="17"/>
        <v>0</v>
      </c>
      <c r="BC63" s="217">
        <f t="shared" si="18"/>
        <v>0</v>
      </c>
      <c r="BD63" s="217">
        <f t="shared" si="19"/>
        <v>0</v>
      </c>
      <c r="BE63" s="217">
        <f t="shared" si="20"/>
        <v>0</v>
      </c>
      <c r="CA63" s="242">
        <v>3</v>
      </c>
      <c r="CB63" s="242">
        <v>7</v>
      </c>
    </row>
    <row r="64" spans="1:80">
      <c r="A64" s="243">
        <v>49</v>
      </c>
      <c r="B64" s="244" t="s">
        <v>496</v>
      </c>
      <c r="C64" s="245" t="s">
        <v>497</v>
      </c>
      <c r="D64" s="246" t="s">
        <v>141</v>
      </c>
      <c r="E64" s="247">
        <v>4</v>
      </c>
      <c r="F64" s="247"/>
      <c r="G64" s="248"/>
      <c r="H64" s="249">
        <v>1.8E-3</v>
      </c>
      <c r="I64" s="250">
        <f t="shared" si="14"/>
        <v>7.1999999999999998E-3</v>
      </c>
      <c r="J64" s="249"/>
      <c r="K64" s="250">
        <f t="shared" si="15"/>
        <v>0</v>
      </c>
      <c r="O64" s="242">
        <v>2</v>
      </c>
      <c r="AA64" s="217">
        <v>3</v>
      </c>
      <c r="AB64" s="217">
        <v>0</v>
      </c>
      <c r="AC64" s="217" t="s">
        <v>496</v>
      </c>
      <c r="AZ64" s="217">
        <v>2</v>
      </c>
      <c r="BA64" s="217">
        <f t="shared" si="16"/>
        <v>0</v>
      </c>
      <c r="BB64" s="217">
        <f t="shared" si="17"/>
        <v>0</v>
      </c>
      <c r="BC64" s="217">
        <f t="shared" si="18"/>
        <v>0</v>
      </c>
      <c r="BD64" s="217">
        <f t="shared" si="19"/>
        <v>0</v>
      </c>
      <c r="BE64" s="217">
        <f t="shared" si="20"/>
        <v>0</v>
      </c>
      <c r="CA64" s="242">
        <v>3</v>
      </c>
      <c r="CB64" s="242">
        <v>0</v>
      </c>
    </row>
    <row r="65" spans="1:80">
      <c r="A65" s="243">
        <v>50</v>
      </c>
      <c r="B65" s="244" t="s">
        <v>498</v>
      </c>
      <c r="C65" s="245" t="s">
        <v>499</v>
      </c>
      <c r="D65" s="246" t="s">
        <v>141</v>
      </c>
      <c r="E65" s="247">
        <v>4</v>
      </c>
      <c r="F65" s="247"/>
      <c r="G65" s="248"/>
      <c r="H65" s="249">
        <v>8.9999999999999993E-3</v>
      </c>
      <c r="I65" s="250">
        <f t="shared" si="14"/>
        <v>3.5999999999999997E-2</v>
      </c>
      <c r="J65" s="249"/>
      <c r="K65" s="250">
        <f t="shared" si="15"/>
        <v>0</v>
      </c>
      <c r="O65" s="242">
        <v>2</v>
      </c>
      <c r="AA65" s="217">
        <v>3</v>
      </c>
      <c r="AB65" s="217">
        <v>0</v>
      </c>
      <c r="AC65" s="217" t="s">
        <v>498</v>
      </c>
      <c r="AZ65" s="217">
        <v>2</v>
      </c>
      <c r="BA65" s="217">
        <f t="shared" si="16"/>
        <v>0</v>
      </c>
      <c r="BB65" s="217">
        <f t="shared" si="17"/>
        <v>0</v>
      </c>
      <c r="BC65" s="217">
        <f t="shared" si="18"/>
        <v>0</v>
      </c>
      <c r="BD65" s="217">
        <f t="shared" si="19"/>
        <v>0</v>
      </c>
      <c r="BE65" s="217">
        <f t="shared" si="20"/>
        <v>0</v>
      </c>
      <c r="CA65" s="242">
        <v>3</v>
      </c>
      <c r="CB65" s="242">
        <v>0</v>
      </c>
    </row>
    <row r="66" spans="1:80">
      <c r="A66" s="243">
        <v>51</v>
      </c>
      <c r="B66" s="244" t="s">
        <v>543</v>
      </c>
      <c r="C66" s="245" t="s">
        <v>544</v>
      </c>
      <c r="D66" s="246" t="s">
        <v>141</v>
      </c>
      <c r="E66" s="247">
        <v>1</v>
      </c>
      <c r="F66" s="247"/>
      <c r="G66" s="248"/>
      <c r="H66" s="249">
        <v>8.9999999999999993E-3</v>
      </c>
      <c r="I66" s="250">
        <f t="shared" si="14"/>
        <v>8.9999999999999993E-3</v>
      </c>
      <c r="J66" s="249"/>
      <c r="K66" s="250">
        <f t="shared" si="15"/>
        <v>0</v>
      </c>
      <c r="O66" s="242">
        <v>2</v>
      </c>
      <c r="AA66" s="217">
        <v>3</v>
      </c>
      <c r="AB66" s="217">
        <v>0</v>
      </c>
      <c r="AC66" s="217" t="s">
        <v>543</v>
      </c>
      <c r="AZ66" s="217">
        <v>2</v>
      </c>
      <c r="BA66" s="217">
        <f t="shared" si="16"/>
        <v>0</v>
      </c>
      <c r="BB66" s="217">
        <f t="shared" si="17"/>
        <v>0</v>
      </c>
      <c r="BC66" s="217">
        <f t="shared" si="18"/>
        <v>0</v>
      </c>
      <c r="BD66" s="217">
        <f t="shared" si="19"/>
        <v>0</v>
      </c>
      <c r="BE66" s="217">
        <f t="shared" si="20"/>
        <v>0</v>
      </c>
      <c r="CA66" s="242">
        <v>3</v>
      </c>
      <c r="CB66" s="242">
        <v>0</v>
      </c>
    </row>
    <row r="67" spans="1:80">
      <c r="A67" s="243">
        <v>52</v>
      </c>
      <c r="B67" s="244" t="s">
        <v>500</v>
      </c>
      <c r="C67" s="245" t="s">
        <v>501</v>
      </c>
      <c r="D67" s="246" t="s">
        <v>141</v>
      </c>
      <c r="E67" s="247">
        <v>3</v>
      </c>
      <c r="F67" s="247"/>
      <c r="G67" s="248"/>
      <c r="H67" s="249">
        <v>8.9999999999999993E-3</v>
      </c>
      <c r="I67" s="250">
        <f t="shared" si="14"/>
        <v>2.6999999999999996E-2</v>
      </c>
      <c r="J67" s="249"/>
      <c r="K67" s="250">
        <f t="shared" si="15"/>
        <v>0</v>
      </c>
      <c r="O67" s="242">
        <v>2</v>
      </c>
      <c r="AA67" s="217">
        <v>3</v>
      </c>
      <c r="AB67" s="217">
        <v>0</v>
      </c>
      <c r="AC67" s="217" t="s">
        <v>500</v>
      </c>
      <c r="AZ67" s="217">
        <v>2</v>
      </c>
      <c r="BA67" s="217">
        <f t="shared" si="16"/>
        <v>0</v>
      </c>
      <c r="BB67" s="217">
        <f t="shared" si="17"/>
        <v>0</v>
      </c>
      <c r="BC67" s="217">
        <f t="shared" si="18"/>
        <v>0</v>
      </c>
      <c r="BD67" s="217">
        <f t="shared" si="19"/>
        <v>0</v>
      </c>
      <c r="BE67" s="217">
        <f t="shared" si="20"/>
        <v>0</v>
      </c>
      <c r="CA67" s="242">
        <v>3</v>
      </c>
      <c r="CB67" s="242">
        <v>0</v>
      </c>
    </row>
    <row r="68" spans="1:80">
      <c r="A68" s="243">
        <v>53</v>
      </c>
      <c r="B68" s="244" t="s">
        <v>545</v>
      </c>
      <c r="C68" s="245" t="s">
        <v>546</v>
      </c>
      <c r="D68" s="246" t="s">
        <v>141</v>
      </c>
      <c r="E68" s="247">
        <v>1</v>
      </c>
      <c r="F68" s="247"/>
      <c r="G68" s="248"/>
      <c r="H68" s="249">
        <v>8.9999999999999993E-3</v>
      </c>
      <c r="I68" s="250">
        <f t="shared" si="14"/>
        <v>8.9999999999999993E-3</v>
      </c>
      <c r="J68" s="249"/>
      <c r="K68" s="250">
        <f t="shared" si="15"/>
        <v>0</v>
      </c>
      <c r="O68" s="242">
        <v>2</v>
      </c>
      <c r="AA68" s="217">
        <v>3</v>
      </c>
      <c r="AB68" s="217">
        <v>0</v>
      </c>
      <c r="AC68" s="217" t="s">
        <v>545</v>
      </c>
      <c r="AZ68" s="217">
        <v>2</v>
      </c>
      <c r="BA68" s="217">
        <f t="shared" si="16"/>
        <v>0</v>
      </c>
      <c r="BB68" s="217">
        <f t="shared" si="17"/>
        <v>0</v>
      </c>
      <c r="BC68" s="217">
        <f t="shared" si="18"/>
        <v>0</v>
      </c>
      <c r="BD68" s="217">
        <f t="shared" si="19"/>
        <v>0</v>
      </c>
      <c r="BE68" s="217">
        <f t="shared" si="20"/>
        <v>0</v>
      </c>
      <c r="CA68" s="242">
        <v>3</v>
      </c>
      <c r="CB68" s="242">
        <v>0</v>
      </c>
    </row>
    <row r="69" spans="1:80">
      <c r="A69" s="243">
        <v>54</v>
      </c>
      <c r="B69" s="244" t="s">
        <v>504</v>
      </c>
      <c r="C69" s="245" t="s">
        <v>505</v>
      </c>
      <c r="D69" s="246" t="s">
        <v>141</v>
      </c>
      <c r="E69" s="247">
        <v>3</v>
      </c>
      <c r="F69" s="247"/>
      <c r="G69" s="248"/>
      <c r="H69" s="249">
        <v>3.1E-4</v>
      </c>
      <c r="I69" s="250">
        <f t="shared" si="14"/>
        <v>9.3000000000000005E-4</v>
      </c>
      <c r="J69" s="249"/>
      <c r="K69" s="250">
        <f t="shared" si="15"/>
        <v>0</v>
      </c>
      <c r="O69" s="242">
        <v>2</v>
      </c>
      <c r="AA69" s="217">
        <v>3</v>
      </c>
      <c r="AB69" s="217">
        <v>7</v>
      </c>
      <c r="AC69" s="217">
        <v>55162349</v>
      </c>
      <c r="AZ69" s="217">
        <v>2</v>
      </c>
      <c r="BA69" s="217">
        <f t="shared" si="16"/>
        <v>0</v>
      </c>
      <c r="BB69" s="217">
        <f t="shared" si="17"/>
        <v>0</v>
      </c>
      <c r="BC69" s="217">
        <f t="shared" si="18"/>
        <v>0</v>
      </c>
      <c r="BD69" s="217">
        <f t="shared" si="19"/>
        <v>0</v>
      </c>
      <c r="BE69" s="217">
        <f t="shared" si="20"/>
        <v>0</v>
      </c>
      <c r="CA69" s="242">
        <v>3</v>
      </c>
      <c r="CB69" s="242">
        <v>7</v>
      </c>
    </row>
    <row r="70" spans="1:80">
      <c r="A70" s="243">
        <v>55</v>
      </c>
      <c r="B70" s="244" t="s">
        <v>547</v>
      </c>
      <c r="C70" s="245" t="s">
        <v>548</v>
      </c>
      <c r="D70" s="246" t="s">
        <v>141</v>
      </c>
      <c r="E70" s="247">
        <v>1</v>
      </c>
      <c r="F70" s="247"/>
      <c r="G70" s="248"/>
      <c r="H70" s="249">
        <v>3.1E-4</v>
      </c>
      <c r="I70" s="250">
        <f t="shared" si="14"/>
        <v>3.1E-4</v>
      </c>
      <c r="J70" s="249"/>
      <c r="K70" s="250">
        <f t="shared" si="15"/>
        <v>0</v>
      </c>
      <c r="O70" s="242">
        <v>2</v>
      </c>
      <c r="AA70" s="217">
        <v>3</v>
      </c>
      <c r="AB70" s="217">
        <v>7</v>
      </c>
      <c r="AC70" s="217" t="s">
        <v>547</v>
      </c>
      <c r="AZ70" s="217">
        <v>2</v>
      </c>
      <c r="BA70" s="217">
        <f t="shared" si="16"/>
        <v>0</v>
      </c>
      <c r="BB70" s="217">
        <f t="shared" si="17"/>
        <v>0</v>
      </c>
      <c r="BC70" s="217">
        <f t="shared" si="18"/>
        <v>0</v>
      </c>
      <c r="BD70" s="217">
        <f t="shared" si="19"/>
        <v>0</v>
      </c>
      <c r="BE70" s="217">
        <f t="shared" si="20"/>
        <v>0</v>
      </c>
      <c r="CA70" s="242">
        <v>3</v>
      </c>
      <c r="CB70" s="242">
        <v>7</v>
      </c>
    </row>
    <row r="71" spans="1:80">
      <c r="A71" s="243">
        <v>56</v>
      </c>
      <c r="B71" s="244" t="s">
        <v>506</v>
      </c>
      <c r="C71" s="245" t="s">
        <v>507</v>
      </c>
      <c r="D71" s="246" t="s">
        <v>141</v>
      </c>
      <c r="E71" s="247">
        <v>4</v>
      </c>
      <c r="F71" s="247"/>
      <c r="G71" s="248"/>
      <c r="H71" s="249">
        <v>1.1999999999999999E-3</v>
      </c>
      <c r="I71" s="250">
        <f t="shared" si="14"/>
        <v>4.7999999999999996E-3</v>
      </c>
      <c r="J71" s="249"/>
      <c r="K71" s="250">
        <f t="shared" si="15"/>
        <v>0</v>
      </c>
      <c r="O71" s="242">
        <v>2</v>
      </c>
      <c r="AA71" s="217">
        <v>3</v>
      </c>
      <c r="AB71" s="217">
        <v>0</v>
      </c>
      <c r="AC71" s="217">
        <v>551674064</v>
      </c>
      <c r="AZ71" s="217">
        <v>2</v>
      </c>
      <c r="BA71" s="217">
        <f t="shared" si="16"/>
        <v>0</v>
      </c>
      <c r="BB71" s="217">
        <f t="shared" si="17"/>
        <v>0</v>
      </c>
      <c r="BC71" s="217">
        <f t="shared" si="18"/>
        <v>0</v>
      </c>
      <c r="BD71" s="217">
        <f t="shared" si="19"/>
        <v>0</v>
      </c>
      <c r="BE71" s="217">
        <f t="shared" si="20"/>
        <v>0</v>
      </c>
      <c r="CA71" s="242">
        <v>3</v>
      </c>
      <c r="CB71" s="242">
        <v>0</v>
      </c>
    </row>
    <row r="72" spans="1:80">
      <c r="A72" s="243">
        <v>57</v>
      </c>
      <c r="B72" s="244" t="s">
        <v>508</v>
      </c>
      <c r="C72" s="245" t="s">
        <v>509</v>
      </c>
      <c r="D72" s="246" t="s">
        <v>141</v>
      </c>
      <c r="E72" s="247">
        <v>3</v>
      </c>
      <c r="F72" s="247"/>
      <c r="G72" s="248"/>
      <c r="H72" s="249">
        <v>1.52E-2</v>
      </c>
      <c r="I72" s="250">
        <f t="shared" si="14"/>
        <v>4.5600000000000002E-2</v>
      </c>
      <c r="J72" s="249"/>
      <c r="K72" s="250">
        <f t="shared" si="15"/>
        <v>0</v>
      </c>
      <c r="O72" s="242">
        <v>2</v>
      </c>
      <c r="AA72" s="217">
        <v>3</v>
      </c>
      <c r="AB72" s="217">
        <v>7</v>
      </c>
      <c r="AC72" s="217">
        <v>64213620</v>
      </c>
      <c r="AZ72" s="217">
        <v>2</v>
      </c>
      <c r="BA72" s="217">
        <f t="shared" si="16"/>
        <v>0</v>
      </c>
      <c r="BB72" s="217">
        <f t="shared" si="17"/>
        <v>0</v>
      </c>
      <c r="BC72" s="217">
        <f t="shared" si="18"/>
        <v>0</v>
      </c>
      <c r="BD72" s="217">
        <f t="shared" si="19"/>
        <v>0</v>
      </c>
      <c r="BE72" s="217">
        <f t="shared" si="20"/>
        <v>0</v>
      </c>
      <c r="CA72" s="242">
        <v>3</v>
      </c>
      <c r="CB72" s="242">
        <v>7</v>
      </c>
    </row>
    <row r="73" spans="1:80">
      <c r="A73" s="243">
        <v>58</v>
      </c>
      <c r="B73" s="244" t="s">
        <v>512</v>
      </c>
      <c r="C73" s="245" t="s">
        <v>513</v>
      </c>
      <c r="D73" s="246" t="s">
        <v>141</v>
      </c>
      <c r="E73" s="247">
        <v>4</v>
      </c>
      <c r="F73" s="247"/>
      <c r="G73" s="248"/>
      <c r="H73" s="249">
        <v>2.5499999999999998E-2</v>
      </c>
      <c r="I73" s="250">
        <f t="shared" si="14"/>
        <v>0.10199999999999999</v>
      </c>
      <c r="J73" s="249"/>
      <c r="K73" s="250">
        <f t="shared" si="15"/>
        <v>0</v>
      </c>
      <c r="O73" s="242">
        <v>2</v>
      </c>
      <c r="AA73" s="217">
        <v>3</v>
      </c>
      <c r="AB73" s="217">
        <v>0</v>
      </c>
      <c r="AC73" s="217">
        <v>64240058</v>
      </c>
      <c r="AZ73" s="217">
        <v>2</v>
      </c>
      <c r="BA73" s="217">
        <f t="shared" si="16"/>
        <v>0</v>
      </c>
      <c r="BB73" s="217">
        <f t="shared" si="17"/>
        <v>0</v>
      </c>
      <c r="BC73" s="217">
        <f t="shared" si="18"/>
        <v>0</v>
      </c>
      <c r="BD73" s="217">
        <f t="shared" si="19"/>
        <v>0</v>
      </c>
      <c r="BE73" s="217">
        <f t="shared" si="20"/>
        <v>0</v>
      </c>
      <c r="CA73" s="242">
        <v>3</v>
      </c>
      <c r="CB73" s="242">
        <v>0</v>
      </c>
    </row>
    <row r="74" spans="1:80">
      <c r="A74" s="243">
        <v>59</v>
      </c>
      <c r="B74" s="244" t="s">
        <v>549</v>
      </c>
      <c r="C74" s="245" t="s">
        <v>550</v>
      </c>
      <c r="D74" s="246" t="s">
        <v>141</v>
      </c>
      <c r="E74" s="247">
        <v>1</v>
      </c>
      <c r="F74" s="247"/>
      <c r="G74" s="248"/>
      <c r="H74" s="249">
        <v>1.4500000000000001E-2</v>
      </c>
      <c r="I74" s="250">
        <f t="shared" si="14"/>
        <v>1.4500000000000001E-2</v>
      </c>
      <c r="J74" s="249"/>
      <c r="K74" s="250">
        <f t="shared" si="15"/>
        <v>0</v>
      </c>
      <c r="O74" s="242">
        <v>2</v>
      </c>
      <c r="AA74" s="217">
        <v>3</v>
      </c>
      <c r="AB74" s="217">
        <v>7</v>
      </c>
      <c r="AC74" s="217">
        <v>64240430</v>
      </c>
      <c r="AZ74" s="217">
        <v>2</v>
      </c>
      <c r="BA74" s="217">
        <f t="shared" si="16"/>
        <v>0</v>
      </c>
      <c r="BB74" s="217">
        <f t="shared" si="17"/>
        <v>0</v>
      </c>
      <c r="BC74" s="217">
        <f t="shared" si="18"/>
        <v>0</v>
      </c>
      <c r="BD74" s="217">
        <f t="shared" si="19"/>
        <v>0</v>
      </c>
      <c r="BE74" s="217">
        <f t="shared" si="20"/>
        <v>0</v>
      </c>
      <c r="CA74" s="242">
        <v>3</v>
      </c>
      <c r="CB74" s="242">
        <v>7</v>
      </c>
    </row>
    <row r="75" spans="1:80">
      <c r="A75" s="243">
        <v>60</v>
      </c>
      <c r="B75" s="244" t="s">
        <v>551</v>
      </c>
      <c r="C75" s="245" t="s">
        <v>552</v>
      </c>
      <c r="D75" s="246" t="s">
        <v>141</v>
      </c>
      <c r="E75" s="247">
        <v>1</v>
      </c>
      <c r="F75" s="247"/>
      <c r="G75" s="248"/>
      <c r="H75" s="249">
        <v>0.01</v>
      </c>
      <c r="I75" s="250">
        <f t="shared" si="14"/>
        <v>0.01</v>
      </c>
      <c r="J75" s="249"/>
      <c r="K75" s="250">
        <f t="shared" si="15"/>
        <v>0</v>
      </c>
      <c r="O75" s="242">
        <v>2</v>
      </c>
      <c r="AA75" s="217">
        <v>3</v>
      </c>
      <c r="AB75" s="217">
        <v>7</v>
      </c>
      <c r="AC75" s="217">
        <v>64271102</v>
      </c>
      <c r="AZ75" s="217">
        <v>2</v>
      </c>
      <c r="BA75" s="217">
        <f t="shared" si="16"/>
        <v>0</v>
      </c>
      <c r="BB75" s="217">
        <f t="shared" si="17"/>
        <v>0</v>
      </c>
      <c r="BC75" s="217">
        <f t="shared" si="18"/>
        <v>0</v>
      </c>
      <c r="BD75" s="217">
        <f t="shared" si="19"/>
        <v>0</v>
      </c>
      <c r="BE75" s="217">
        <f t="shared" si="20"/>
        <v>0</v>
      </c>
      <c r="CA75" s="242">
        <v>3</v>
      </c>
      <c r="CB75" s="242">
        <v>7</v>
      </c>
    </row>
    <row r="76" spans="1:80">
      <c r="A76" s="243">
        <v>61</v>
      </c>
      <c r="B76" s="244" t="s">
        <v>520</v>
      </c>
      <c r="C76" s="245" t="s">
        <v>521</v>
      </c>
      <c r="D76" s="246" t="s">
        <v>112</v>
      </c>
      <c r="E76" s="247">
        <v>2</v>
      </c>
      <c r="F76" s="247"/>
      <c r="G76" s="248"/>
      <c r="H76" s="249">
        <v>1.34E-2</v>
      </c>
      <c r="I76" s="250">
        <f t="shared" si="14"/>
        <v>2.6800000000000001E-2</v>
      </c>
      <c r="J76" s="249"/>
      <c r="K76" s="250">
        <f t="shared" si="15"/>
        <v>0</v>
      </c>
      <c r="O76" s="242">
        <v>2</v>
      </c>
      <c r="AA76" s="217">
        <v>12</v>
      </c>
      <c r="AB76" s="217">
        <v>1</v>
      </c>
      <c r="AC76" s="217">
        <v>101</v>
      </c>
      <c r="AZ76" s="217">
        <v>2</v>
      </c>
      <c r="BA76" s="217">
        <f t="shared" si="16"/>
        <v>0</v>
      </c>
      <c r="BB76" s="217">
        <f t="shared" si="17"/>
        <v>0</v>
      </c>
      <c r="BC76" s="217">
        <f t="shared" si="18"/>
        <v>0</v>
      </c>
      <c r="BD76" s="217">
        <f t="shared" si="19"/>
        <v>0</v>
      </c>
      <c r="BE76" s="217">
        <f t="shared" si="20"/>
        <v>0</v>
      </c>
      <c r="CA76" s="242">
        <v>12</v>
      </c>
      <c r="CB76" s="242">
        <v>1</v>
      </c>
    </row>
    <row r="77" spans="1:80">
      <c r="A77" s="243">
        <v>62</v>
      </c>
      <c r="B77" s="244" t="s">
        <v>522</v>
      </c>
      <c r="C77" s="245" t="s">
        <v>523</v>
      </c>
      <c r="D77" s="246" t="s">
        <v>112</v>
      </c>
      <c r="E77" s="247">
        <v>4</v>
      </c>
      <c r="F77" s="247"/>
      <c r="G77" s="248"/>
      <c r="H77" s="249">
        <v>1.34E-2</v>
      </c>
      <c r="I77" s="250">
        <f t="shared" si="14"/>
        <v>5.3600000000000002E-2</v>
      </c>
      <c r="J77" s="249"/>
      <c r="K77" s="250">
        <f t="shared" si="15"/>
        <v>0</v>
      </c>
      <c r="O77" s="242">
        <v>2</v>
      </c>
      <c r="AA77" s="217">
        <v>12</v>
      </c>
      <c r="AB77" s="217">
        <v>1</v>
      </c>
      <c r="AC77" s="217">
        <v>79</v>
      </c>
      <c r="AZ77" s="217">
        <v>2</v>
      </c>
      <c r="BA77" s="217">
        <f t="shared" si="16"/>
        <v>0</v>
      </c>
      <c r="BB77" s="217">
        <f t="shared" si="17"/>
        <v>0</v>
      </c>
      <c r="BC77" s="217">
        <f t="shared" si="18"/>
        <v>0</v>
      </c>
      <c r="BD77" s="217">
        <f t="shared" si="19"/>
        <v>0</v>
      </c>
      <c r="BE77" s="217">
        <f t="shared" si="20"/>
        <v>0</v>
      </c>
      <c r="CA77" s="242">
        <v>12</v>
      </c>
      <c r="CB77" s="242">
        <v>1</v>
      </c>
    </row>
    <row r="78" spans="1:80">
      <c r="A78" s="243">
        <v>63</v>
      </c>
      <c r="B78" s="244" t="s">
        <v>524</v>
      </c>
      <c r="C78" s="245" t="s">
        <v>525</v>
      </c>
      <c r="D78" s="246" t="s">
        <v>112</v>
      </c>
      <c r="E78" s="247">
        <v>3</v>
      </c>
      <c r="F78" s="247"/>
      <c r="G78" s="248"/>
      <c r="H78" s="249">
        <v>1.34E-2</v>
      </c>
      <c r="I78" s="250">
        <f t="shared" si="14"/>
        <v>4.02E-2</v>
      </c>
      <c r="J78" s="249"/>
      <c r="K78" s="250">
        <f t="shared" si="15"/>
        <v>0</v>
      </c>
      <c r="O78" s="242">
        <v>2</v>
      </c>
      <c r="AA78" s="217">
        <v>12</v>
      </c>
      <c r="AB78" s="217">
        <v>1</v>
      </c>
      <c r="AC78" s="217">
        <v>82</v>
      </c>
      <c r="AZ78" s="217">
        <v>2</v>
      </c>
      <c r="BA78" s="217">
        <f t="shared" si="16"/>
        <v>0</v>
      </c>
      <c r="BB78" s="217">
        <f t="shared" si="17"/>
        <v>0</v>
      </c>
      <c r="BC78" s="217">
        <f t="shared" si="18"/>
        <v>0</v>
      </c>
      <c r="BD78" s="217">
        <f t="shared" si="19"/>
        <v>0</v>
      </c>
      <c r="BE78" s="217">
        <f t="shared" si="20"/>
        <v>0</v>
      </c>
      <c r="CA78" s="242">
        <v>12</v>
      </c>
      <c r="CB78" s="242">
        <v>1</v>
      </c>
    </row>
    <row r="79" spans="1:80">
      <c r="A79" s="243">
        <v>64</v>
      </c>
      <c r="B79" s="244" t="s">
        <v>526</v>
      </c>
      <c r="C79" s="245" t="s">
        <v>527</v>
      </c>
      <c r="D79" s="246" t="s">
        <v>112</v>
      </c>
      <c r="E79" s="247">
        <v>3</v>
      </c>
      <c r="F79" s="247"/>
      <c r="G79" s="248"/>
      <c r="H79" s="249">
        <v>1.34E-2</v>
      </c>
      <c r="I79" s="250">
        <f t="shared" si="14"/>
        <v>4.02E-2</v>
      </c>
      <c r="J79" s="249"/>
      <c r="K79" s="250">
        <f t="shared" si="15"/>
        <v>0</v>
      </c>
      <c r="O79" s="242">
        <v>2</v>
      </c>
      <c r="AA79" s="217">
        <v>12</v>
      </c>
      <c r="AB79" s="217">
        <v>1</v>
      </c>
      <c r="AC79" s="217">
        <v>83</v>
      </c>
      <c r="AZ79" s="217">
        <v>2</v>
      </c>
      <c r="BA79" s="217">
        <f t="shared" si="16"/>
        <v>0</v>
      </c>
      <c r="BB79" s="217">
        <f t="shared" si="17"/>
        <v>0</v>
      </c>
      <c r="BC79" s="217">
        <f t="shared" si="18"/>
        <v>0</v>
      </c>
      <c r="BD79" s="217">
        <f t="shared" si="19"/>
        <v>0</v>
      </c>
      <c r="BE79" s="217">
        <f t="shared" si="20"/>
        <v>0</v>
      </c>
      <c r="CA79" s="242">
        <v>12</v>
      </c>
      <c r="CB79" s="242">
        <v>1</v>
      </c>
    </row>
    <row r="80" spans="1:80">
      <c r="A80" s="243">
        <v>65</v>
      </c>
      <c r="B80" s="244" t="s">
        <v>528</v>
      </c>
      <c r="C80" s="245" t="s">
        <v>529</v>
      </c>
      <c r="D80" s="246" t="s">
        <v>112</v>
      </c>
      <c r="E80" s="247">
        <v>6</v>
      </c>
      <c r="F80" s="247"/>
      <c r="G80" s="248"/>
      <c r="H80" s="249">
        <v>1.34E-2</v>
      </c>
      <c r="I80" s="250">
        <f t="shared" si="14"/>
        <v>8.0399999999999999E-2</v>
      </c>
      <c r="J80" s="249"/>
      <c r="K80" s="250">
        <f t="shared" si="15"/>
        <v>0</v>
      </c>
      <c r="O80" s="242">
        <v>2</v>
      </c>
      <c r="AA80" s="217">
        <v>12</v>
      </c>
      <c r="AB80" s="217">
        <v>1</v>
      </c>
      <c r="AC80" s="217">
        <v>84</v>
      </c>
      <c r="AZ80" s="217">
        <v>2</v>
      </c>
      <c r="BA80" s="217">
        <f t="shared" si="16"/>
        <v>0</v>
      </c>
      <c r="BB80" s="217">
        <f t="shared" si="17"/>
        <v>0</v>
      </c>
      <c r="BC80" s="217">
        <f t="shared" si="18"/>
        <v>0</v>
      </c>
      <c r="BD80" s="217">
        <f t="shared" si="19"/>
        <v>0</v>
      </c>
      <c r="BE80" s="217">
        <f t="shared" si="20"/>
        <v>0</v>
      </c>
      <c r="CA80" s="242">
        <v>12</v>
      </c>
      <c r="CB80" s="242">
        <v>1</v>
      </c>
    </row>
    <row r="81" spans="1:80">
      <c r="A81" s="243">
        <v>66</v>
      </c>
      <c r="B81" s="244" t="s">
        <v>530</v>
      </c>
      <c r="C81" s="245" t="s">
        <v>531</v>
      </c>
      <c r="D81" s="246" t="s">
        <v>122</v>
      </c>
      <c r="E81" s="247">
        <v>0.60050000000000003</v>
      </c>
      <c r="F81" s="247"/>
      <c r="G81" s="248"/>
      <c r="H81" s="249">
        <v>0</v>
      </c>
      <c r="I81" s="250">
        <f t="shared" si="14"/>
        <v>0</v>
      </c>
      <c r="J81" s="249"/>
      <c r="K81" s="250">
        <f t="shared" si="15"/>
        <v>0</v>
      </c>
      <c r="O81" s="242">
        <v>2</v>
      </c>
      <c r="AA81" s="217">
        <v>7</v>
      </c>
      <c r="AB81" s="217">
        <v>1001</v>
      </c>
      <c r="AC81" s="217">
        <v>5</v>
      </c>
      <c r="AZ81" s="217">
        <v>2</v>
      </c>
      <c r="BA81" s="217">
        <f t="shared" si="16"/>
        <v>0</v>
      </c>
      <c r="BB81" s="217">
        <f t="shared" si="17"/>
        <v>0</v>
      </c>
      <c r="BC81" s="217">
        <f t="shared" si="18"/>
        <v>0</v>
      </c>
      <c r="BD81" s="217">
        <f t="shared" si="19"/>
        <v>0</v>
      </c>
      <c r="BE81" s="217">
        <f t="shared" si="20"/>
        <v>0</v>
      </c>
      <c r="CA81" s="242">
        <v>7</v>
      </c>
      <c r="CB81" s="242">
        <v>1001</v>
      </c>
    </row>
    <row r="82" spans="1:80">
      <c r="A82" s="260"/>
      <c r="B82" s="261" t="s">
        <v>98</v>
      </c>
      <c r="C82" s="262" t="s">
        <v>202</v>
      </c>
      <c r="D82" s="263"/>
      <c r="E82" s="264"/>
      <c r="F82" s="265"/>
      <c r="G82" s="266"/>
      <c r="H82" s="267"/>
      <c r="I82" s="268">
        <f>SUM(I52:I81)</f>
        <v>0.58710000000000007</v>
      </c>
      <c r="J82" s="267"/>
      <c r="K82" s="268">
        <f>SUM(K52:K81)</f>
        <v>0</v>
      </c>
      <c r="O82" s="242">
        <v>4</v>
      </c>
      <c r="BA82" s="269">
        <f>SUM(BA52:BA81)</f>
        <v>0</v>
      </c>
      <c r="BB82" s="269">
        <f>SUM(BB52:BB81)</f>
        <v>0</v>
      </c>
      <c r="BC82" s="269">
        <f>SUM(BC52:BC81)</f>
        <v>0</v>
      </c>
      <c r="BD82" s="269">
        <f>SUM(BD52:BD81)</f>
        <v>0</v>
      </c>
      <c r="BE82" s="269">
        <f>SUM(BE52:BE81)</f>
        <v>0</v>
      </c>
    </row>
    <row r="83" spans="1:80">
      <c r="E83" s="217"/>
    </row>
    <row r="84" spans="1:80">
      <c r="E84" s="217"/>
    </row>
    <row r="85" spans="1:80">
      <c r="E85" s="217"/>
    </row>
    <row r="86" spans="1:80">
      <c r="E86" s="217"/>
    </row>
    <row r="87" spans="1:80">
      <c r="E87" s="217"/>
    </row>
    <row r="88" spans="1:80">
      <c r="E88" s="217"/>
    </row>
    <row r="89" spans="1:80">
      <c r="E89" s="217"/>
    </row>
    <row r="90" spans="1:80">
      <c r="E90" s="217"/>
    </row>
    <row r="91" spans="1:80">
      <c r="E91" s="217"/>
    </row>
    <row r="92" spans="1:80">
      <c r="E92" s="217"/>
    </row>
    <row r="93" spans="1:80">
      <c r="E93" s="217"/>
    </row>
    <row r="94" spans="1:80">
      <c r="E94" s="217"/>
    </row>
    <row r="95" spans="1:80">
      <c r="E95" s="217"/>
    </row>
    <row r="96" spans="1:80">
      <c r="E96" s="217"/>
    </row>
    <row r="97" spans="1:7">
      <c r="E97" s="217"/>
    </row>
    <row r="98" spans="1:7">
      <c r="E98" s="217"/>
    </row>
    <row r="99" spans="1:7">
      <c r="E99" s="217"/>
    </row>
    <row r="100" spans="1:7">
      <c r="E100" s="217"/>
    </row>
    <row r="101" spans="1:7">
      <c r="E101" s="217"/>
    </row>
    <row r="102" spans="1:7">
      <c r="E102" s="217"/>
    </row>
    <row r="103" spans="1:7">
      <c r="E103" s="217"/>
    </row>
    <row r="104" spans="1:7">
      <c r="E104" s="217"/>
    </row>
    <row r="105" spans="1:7">
      <c r="E105" s="217"/>
    </row>
    <row r="106" spans="1:7">
      <c r="A106" s="259"/>
      <c r="B106" s="259"/>
      <c r="C106" s="259"/>
      <c r="D106" s="259"/>
      <c r="E106" s="259"/>
      <c r="F106" s="259"/>
      <c r="G106" s="259"/>
    </row>
    <row r="107" spans="1:7">
      <c r="A107" s="259"/>
      <c r="B107" s="259"/>
      <c r="C107" s="259"/>
      <c r="D107" s="259"/>
      <c r="E107" s="259"/>
      <c r="F107" s="259"/>
      <c r="G107" s="259"/>
    </row>
    <row r="108" spans="1:7">
      <c r="A108" s="259"/>
      <c r="B108" s="259"/>
      <c r="C108" s="259"/>
      <c r="D108" s="259"/>
      <c r="E108" s="259"/>
      <c r="F108" s="259"/>
      <c r="G108" s="259"/>
    </row>
    <row r="109" spans="1:7">
      <c r="A109" s="259"/>
      <c r="B109" s="259"/>
      <c r="C109" s="259"/>
      <c r="D109" s="259"/>
      <c r="E109" s="259"/>
      <c r="F109" s="259"/>
      <c r="G109" s="259"/>
    </row>
    <row r="110" spans="1:7">
      <c r="E110" s="217"/>
    </row>
    <row r="111" spans="1:7">
      <c r="E111" s="217"/>
    </row>
    <row r="112" spans="1:7">
      <c r="E112" s="217"/>
    </row>
    <row r="113" spans="5:5">
      <c r="E113" s="217"/>
    </row>
    <row r="114" spans="5:5">
      <c r="E114" s="217"/>
    </row>
    <row r="115" spans="5:5">
      <c r="E115" s="217"/>
    </row>
    <row r="116" spans="5:5">
      <c r="E116" s="217"/>
    </row>
    <row r="117" spans="5:5">
      <c r="E117" s="217"/>
    </row>
    <row r="118" spans="5:5">
      <c r="E118" s="217"/>
    </row>
    <row r="119" spans="5:5">
      <c r="E119" s="217"/>
    </row>
    <row r="120" spans="5:5">
      <c r="E120" s="217"/>
    </row>
    <row r="121" spans="5:5">
      <c r="E121" s="217"/>
    </row>
    <row r="122" spans="5:5">
      <c r="E122" s="217"/>
    </row>
    <row r="123" spans="5:5">
      <c r="E123" s="217"/>
    </row>
    <row r="124" spans="5:5">
      <c r="E124" s="217"/>
    </row>
    <row r="125" spans="5:5">
      <c r="E125" s="217"/>
    </row>
    <row r="126" spans="5:5">
      <c r="E126" s="217"/>
    </row>
    <row r="127" spans="5:5">
      <c r="E127" s="217"/>
    </row>
    <row r="128" spans="5:5">
      <c r="E128" s="217"/>
    </row>
    <row r="129" spans="1:7">
      <c r="E129" s="217"/>
    </row>
    <row r="130" spans="1:7">
      <c r="E130" s="217"/>
    </row>
    <row r="131" spans="1:7">
      <c r="E131" s="217"/>
    </row>
    <row r="132" spans="1:7">
      <c r="E132" s="217"/>
    </row>
    <row r="133" spans="1:7">
      <c r="E133" s="217"/>
    </row>
    <row r="134" spans="1:7">
      <c r="E134" s="217"/>
    </row>
    <row r="135" spans="1:7">
      <c r="E135" s="217"/>
    </row>
    <row r="136" spans="1:7">
      <c r="E136" s="217"/>
    </row>
    <row r="137" spans="1:7">
      <c r="E137" s="217"/>
    </row>
    <row r="138" spans="1:7">
      <c r="E138" s="217"/>
    </row>
    <row r="139" spans="1:7">
      <c r="E139" s="217"/>
    </row>
    <row r="140" spans="1:7">
      <c r="E140" s="217"/>
    </row>
    <row r="141" spans="1:7">
      <c r="A141" s="270"/>
      <c r="B141" s="270"/>
    </row>
    <row r="142" spans="1:7">
      <c r="A142" s="259"/>
      <c r="B142" s="259"/>
      <c r="C142" s="271"/>
      <c r="D142" s="271"/>
      <c r="E142" s="272"/>
      <c r="F142" s="271"/>
      <c r="G142" s="273"/>
    </row>
    <row r="143" spans="1:7">
      <c r="A143" s="274"/>
      <c r="B143" s="274"/>
      <c r="C143" s="259"/>
      <c r="D143" s="259"/>
      <c r="E143" s="275"/>
      <c r="F143" s="259"/>
      <c r="G143" s="259"/>
    </row>
    <row r="144" spans="1:7">
      <c r="A144" s="259"/>
      <c r="B144" s="259"/>
      <c r="C144" s="259"/>
      <c r="D144" s="259"/>
      <c r="E144" s="275"/>
      <c r="F144" s="259"/>
      <c r="G144" s="259"/>
    </row>
    <row r="145" spans="1:7">
      <c r="A145" s="259"/>
      <c r="B145" s="259"/>
      <c r="C145" s="259"/>
      <c r="D145" s="259"/>
      <c r="E145" s="275"/>
      <c r="F145" s="259"/>
      <c r="G145" s="259"/>
    </row>
    <row r="146" spans="1:7">
      <c r="A146" s="259"/>
      <c r="B146" s="259"/>
      <c r="C146" s="259"/>
      <c r="D146" s="259"/>
      <c r="E146" s="275"/>
      <c r="F146" s="259"/>
      <c r="G146" s="259"/>
    </row>
    <row r="147" spans="1:7">
      <c r="A147" s="259"/>
      <c r="B147" s="259"/>
      <c r="C147" s="259"/>
      <c r="D147" s="259"/>
      <c r="E147" s="275"/>
      <c r="F147" s="259"/>
      <c r="G147" s="259"/>
    </row>
    <row r="148" spans="1:7">
      <c r="A148" s="259"/>
      <c r="B148" s="259"/>
      <c r="C148" s="259"/>
      <c r="D148" s="259"/>
      <c r="E148" s="275"/>
      <c r="F148" s="259"/>
      <c r="G148" s="259"/>
    </row>
    <row r="149" spans="1:7">
      <c r="A149" s="259"/>
      <c r="B149" s="259"/>
      <c r="C149" s="259"/>
      <c r="D149" s="259"/>
      <c r="E149" s="275"/>
      <c r="F149" s="259"/>
      <c r="G149" s="259"/>
    </row>
    <row r="150" spans="1:7">
      <c r="A150" s="259"/>
      <c r="B150" s="259"/>
      <c r="C150" s="259"/>
      <c r="D150" s="259"/>
      <c r="E150" s="275"/>
      <c r="F150" s="259"/>
      <c r="G150" s="259"/>
    </row>
    <row r="151" spans="1:7">
      <c r="A151" s="259"/>
      <c r="B151" s="259"/>
      <c r="C151" s="259"/>
      <c r="D151" s="259"/>
      <c r="E151" s="275"/>
      <c r="F151" s="259"/>
      <c r="G151" s="259"/>
    </row>
    <row r="152" spans="1:7">
      <c r="A152" s="259"/>
      <c r="B152" s="259"/>
      <c r="C152" s="259"/>
      <c r="D152" s="259"/>
      <c r="E152" s="275"/>
      <c r="F152" s="259"/>
      <c r="G152" s="259"/>
    </row>
    <row r="153" spans="1:7">
      <c r="A153" s="259"/>
      <c r="B153" s="259"/>
      <c r="C153" s="259"/>
      <c r="D153" s="259"/>
      <c r="E153" s="275"/>
      <c r="F153" s="259"/>
      <c r="G153" s="259"/>
    </row>
    <row r="154" spans="1:7">
      <c r="A154" s="259"/>
      <c r="B154" s="259"/>
      <c r="C154" s="259"/>
      <c r="D154" s="259"/>
      <c r="E154" s="275"/>
      <c r="F154" s="259"/>
      <c r="G154" s="259"/>
    </row>
    <row r="155" spans="1:7">
      <c r="A155" s="259"/>
      <c r="B155" s="259"/>
      <c r="C155" s="259"/>
      <c r="D155" s="259"/>
      <c r="E155" s="275"/>
      <c r="F155" s="259"/>
      <c r="G155" s="25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28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554</v>
      </c>
      <c r="D2" s="83" t="s">
        <v>555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04.6-ZK_ZT Rek'!E12</f>
        <v>0</v>
      </c>
      <c r="D15" s="134" t="str">
        <f>'024 04.6-ZK_ZT Rek'!A17</f>
        <v>Ztížené výrobní podmínky</v>
      </c>
      <c r="E15" s="135"/>
      <c r="F15" s="136"/>
      <c r="G15" s="133">
        <f>'024 04.6-ZK_ZT Rek'!I17</f>
        <v>0</v>
      </c>
    </row>
    <row r="16" spans="1:57" ht="15.9" customHeight="1">
      <c r="A16" s="131" t="s">
        <v>50</v>
      </c>
      <c r="B16" s="132" t="s">
        <v>51</v>
      </c>
      <c r="C16" s="133">
        <f>'024 04.6-ZK_ZT Rek'!F12</f>
        <v>0</v>
      </c>
      <c r="D16" s="86" t="str">
        <f>'024 04.6-ZK_ZT Rek'!A18</f>
        <v>Oborová přirážka</v>
      </c>
      <c r="E16" s="137"/>
      <c r="F16" s="138"/>
      <c r="G16" s="133">
        <f>'024 04.6-ZK_ZT Rek'!I18</f>
        <v>0</v>
      </c>
    </row>
    <row r="17" spans="1:7" ht="15.9" customHeight="1">
      <c r="A17" s="131" t="s">
        <v>52</v>
      </c>
      <c r="B17" s="132" t="s">
        <v>53</v>
      </c>
      <c r="C17" s="133">
        <f>'024 04.6-ZK_ZT Rek'!H12</f>
        <v>0</v>
      </c>
      <c r="D17" s="86" t="str">
        <f>'024 04.6-ZK_ZT Rek'!A19</f>
        <v>Přesun stavebních kapacit</v>
      </c>
      <c r="E17" s="137"/>
      <c r="F17" s="138"/>
      <c r="G17" s="133">
        <f>'024 04.6-ZK_ZT Rek'!I19</f>
        <v>0</v>
      </c>
    </row>
    <row r="18" spans="1:7" ht="15.9" customHeight="1">
      <c r="A18" s="139" t="s">
        <v>54</v>
      </c>
      <c r="B18" s="140" t="s">
        <v>55</v>
      </c>
      <c r="C18" s="133">
        <f>'024 04.6-ZK_ZT Rek'!G12</f>
        <v>0</v>
      </c>
      <c r="D18" s="86" t="str">
        <f>'024 04.6-ZK_ZT Rek'!A20</f>
        <v>Mimostaveništní doprava</v>
      </c>
      <c r="E18" s="137"/>
      <c r="F18" s="138"/>
      <c r="G18" s="133">
        <f>'024 04.6-ZK_ZT Rek'!I20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04.6-ZK_ZT Rek'!A21</f>
        <v>Zařízení staveniště</v>
      </c>
      <c r="E19" s="137"/>
      <c r="F19" s="138"/>
      <c r="G19" s="133">
        <f>'024 04.6-ZK_ZT Rek'!I21</f>
        <v>0</v>
      </c>
    </row>
    <row r="20" spans="1:7" ht="15.9" customHeight="1">
      <c r="A20" s="141"/>
      <c r="B20" s="132"/>
      <c r="C20" s="133"/>
      <c r="D20" s="86" t="str">
        <f>'024 04.6-ZK_ZT Rek'!A22</f>
        <v>Provoz investora</v>
      </c>
      <c r="E20" s="137"/>
      <c r="F20" s="138"/>
      <c r="G20" s="133">
        <f>'024 04.6-ZK_ZT Rek'!I22</f>
        <v>0</v>
      </c>
    </row>
    <row r="21" spans="1:7" ht="15.9" customHeight="1">
      <c r="A21" s="141" t="s">
        <v>28</v>
      </c>
      <c r="B21" s="132"/>
      <c r="C21" s="133">
        <f>'024 04.6-ZK_ZT Rek'!I12</f>
        <v>0</v>
      </c>
      <c r="D21" s="86" t="str">
        <f>'024 04.6-ZK_ZT Rek'!A23</f>
        <v>Kompletační činnost (IČD)</v>
      </c>
      <c r="E21" s="137"/>
      <c r="F21" s="138"/>
      <c r="G21" s="133">
        <f>'024 04.6-ZK_ZT Rek'!I23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04.6-ZK_ZT Rek'!H25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76"/>
  <sheetViews>
    <sheetView workbookViewId="0">
      <selection activeCell="G17" sqref="G17:G24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554</v>
      </c>
      <c r="I1" s="176"/>
    </row>
    <row r="2" spans="1:57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555</v>
      </c>
      <c r="H2" s="304"/>
      <c r="I2" s="305"/>
    </row>
    <row r="3" spans="1:57" ht="13.8" thickTop="1">
      <c r="F3" s="112"/>
    </row>
    <row r="4" spans="1:57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57" ht="13.8" thickBot="1"/>
    <row r="6" spans="1:57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57" s="112" customFormat="1">
      <c r="A7" s="276" t="str">
        <f>'024 04.6-ZK_ZT Pol'!B7</f>
        <v>96</v>
      </c>
      <c r="B7" s="60" t="str">
        <f>'024 04.6-ZK_ZT Pol'!C7</f>
        <v>Bourání konstrukcí</v>
      </c>
      <c r="D7" s="189"/>
      <c r="E7" s="277">
        <f>'024 04.6-ZK_ZT Pol'!BA9</f>
        <v>0</v>
      </c>
      <c r="F7" s="278">
        <f>'024 04.6-ZK_ZT Pol'!BB9</f>
        <v>0</v>
      </c>
      <c r="G7" s="278">
        <f>'024 04.6-ZK_ZT Pol'!BC9</f>
        <v>0</v>
      </c>
      <c r="H7" s="278">
        <f>'024 04.6-ZK_ZT Pol'!BD9</f>
        <v>0</v>
      </c>
      <c r="I7" s="279">
        <f>'024 04.6-ZK_ZT Pol'!BE9</f>
        <v>0</v>
      </c>
    </row>
    <row r="8" spans="1:57" s="112" customFormat="1">
      <c r="A8" s="276" t="str">
        <f>'024 04.6-ZK_ZT Pol'!B10</f>
        <v>97</v>
      </c>
      <c r="B8" s="60" t="str">
        <f>'024 04.6-ZK_ZT Pol'!C10</f>
        <v>prorážení otvorů</v>
      </c>
      <c r="D8" s="189"/>
      <c r="E8" s="277">
        <f>'024 04.6-ZK_ZT Pol'!BA12</f>
        <v>0</v>
      </c>
      <c r="F8" s="278">
        <f>'024 04.6-ZK_ZT Pol'!BB12</f>
        <v>0</v>
      </c>
      <c r="G8" s="278">
        <f>'024 04.6-ZK_ZT Pol'!BC12</f>
        <v>0</v>
      </c>
      <c r="H8" s="278">
        <f>'024 04.6-ZK_ZT Pol'!BD12</f>
        <v>0</v>
      </c>
      <c r="I8" s="279">
        <f>'024 04.6-ZK_ZT Pol'!BE12</f>
        <v>0</v>
      </c>
    </row>
    <row r="9" spans="1:57" s="112" customFormat="1">
      <c r="A9" s="276" t="str">
        <f>'024 04.6-ZK_ZT Pol'!B13</f>
        <v>721</v>
      </c>
      <c r="B9" s="60" t="str">
        <f>'024 04.6-ZK_ZT Pol'!C13</f>
        <v>Vnitřní kanalizace</v>
      </c>
      <c r="D9" s="189"/>
      <c r="E9" s="277">
        <f>'024 04.6-ZK_ZT Pol'!BA30</f>
        <v>0</v>
      </c>
      <c r="F9" s="278">
        <f>'024 04.6-ZK_ZT Pol'!BB30</f>
        <v>0</v>
      </c>
      <c r="G9" s="278">
        <f>'024 04.6-ZK_ZT Pol'!BC30</f>
        <v>0</v>
      </c>
      <c r="H9" s="278">
        <f>'024 04.6-ZK_ZT Pol'!BD30</f>
        <v>0</v>
      </c>
      <c r="I9" s="279">
        <f>'024 04.6-ZK_ZT Pol'!BE30</f>
        <v>0</v>
      </c>
    </row>
    <row r="10" spans="1:57" s="112" customFormat="1">
      <c r="A10" s="276" t="str">
        <f>'024 04.6-ZK_ZT Pol'!B31</f>
        <v>722</v>
      </c>
      <c r="B10" s="60" t="str">
        <f>'024 04.6-ZK_ZT Pol'!C31</f>
        <v>Vnitřní vodovod</v>
      </c>
      <c r="D10" s="189"/>
      <c r="E10" s="277">
        <f>'024 04.6-ZK_ZT Pol'!BA52</f>
        <v>0</v>
      </c>
      <c r="F10" s="278">
        <f>'024 04.6-ZK_ZT Pol'!BB52</f>
        <v>0</v>
      </c>
      <c r="G10" s="278">
        <f>'024 04.6-ZK_ZT Pol'!BC52</f>
        <v>0</v>
      </c>
      <c r="H10" s="278">
        <f>'024 04.6-ZK_ZT Pol'!BD52</f>
        <v>0</v>
      </c>
      <c r="I10" s="279">
        <f>'024 04.6-ZK_ZT Pol'!BE52</f>
        <v>0</v>
      </c>
    </row>
    <row r="11" spans="1:57" s="112" customFormat="1" ht="13.8" thickBot="1">
      <c r="A11" s="276" t="str">
        <f>'024 04.6-ZK_ZT Pol'!B53</f>
        <v>725</v>
      </c>
      <c r="B11" s="60" t="str">
        <f>'024 04.6-ZK_ZT Pol'!C53</f>
        <v>Zařizovací předměty</v>
      </c>
      <c r="D11" s="189"/>
      <c r="E11" s="277">
        <f>'024 04.6-ZK_ZT Pol'!BA84</f>
        <v>0</v>
      </c>
      <c r="F11" s="278">
        <f>'024 04.6-ZK_ZT Pol'!BB84</f>
        <v>0</v>
      </c>
      <c r="G11" s="278">
        <f>'024 04.6-ZK_ZT Pol'!BC84</f>
        <v>0</v>
      </c>
      <c r="H11" s="278">
        <f>'024 04.6-ZK_ZT Pol'!BD84</f>
        <v>0</v>
      </c>
      <c r="I11" s="279">
        <f>'024 04.6-ZK_ZT Pol'!BE84</f>
        <v>0</v>
      </c>
    </row>
    <row r="12" spans="1:57" s="14" customFormat="1" ht="13.8" thickBot="1">
      <c r="A12" s="190"/>
      <c r="B12" s="191" t="s">
        <v>77</v>
      </c>
      <c r="C12" s="191"/>
      <c r="D12" s="192"/>
      <c r="E12" s="193">
        <f>SUM(E7:E11)</f>
        <v>0</v>
      </c>
      <c r="F12" s="194">
        <f>SUM(F7:F11)</f>
        <v>0</v>
      </c>
      <c r="G12" s="194">
        <f>SUM(G7:G11)</f>
        <v>0</v>
      </c>
      <c r="H12" s="194">
        <f>SUM(H7:H11)</f>
        <v>0</v>
      </c>
      <c r="I12" s="195">
        <f>SUM(I7:I11)</f>
        <v>0</v>
      </c>
    </row>
    <row r="13" spans="1:57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57" ht="19.5" customHeight="1">
      <c r="A14" s="181" t="s">
        <v>78</v>
      </c>
      <c r="B14" s="181"/>
      <c r="C14" s="181"/>
      <c r="D14" s="181"/>
      <c r="E14" s="181"/>
      <c r="F14" s="181"/>
      <c r="G14" s="196"/>
      <c r="H14" s="181"/>
      <c r="I14" s="181"/>
      <c r="BA14" s="118"/>
      <c r="BB14" s="118"/>
      <c r="BC14" s="118"/>
      <c r="BD14" s="118"/>
      <c r="BE14" s="118"/>
    </row>
    <row r="15" spans="1:57" ht="13.8" thickBot="1"/>
    <row r="16" spans="1:57">
      <c r="A16" s="147" t="s">
        <v>79</v>
      </c>
      <c r="B16" s="148"/>
      <c r="C16" s="148"/>
      <c r="D16" s="197"/>
      <c r="E16" s="198" t="s">
        <v>80</v>
      </c>
      <c r="F16" s="199" t="s">
        <v>13</v>
      </c>
      <c r="G16" s="200" t="s">
        <v>81</v>
      </c>
      <c r="H16" s="201"/>
      <c r="I16" s="202" t="s">
        <v>80</v>
      </c>
    </row>
    <row r="17" spans="1:53">
      <c r="A17" s="141" t="s">
        <v>362</v>
      </c>
      <c r="B17" s="132"/>
      <c r="C17" s="132"/>
      <c r="D17" s="203"/>
      <c r="E17" s="204">
        <v>0</v>
      </c>
      <c r="F17" s="205">
        <v>0</v>
      </c>
      <c r="G17" s="206"/>
      <c r="H17" s="207"/>
      <c r="I17" s="208">
        <f t="shared" ref="I17:I24" si="0">E17+F17*G17/100</f>
        <v>0</v>
      </c>
      <c r="BA17" s="1">
        <v>0</v>
      </c>
    </row>
    <row r="18" spans="1:53">
      <c r="A18" s="141" t="s">
        <v>363</v>
      </c>
      <c r="B18" s="132"/>
      <c r="C18" s="132"/>
      <c r="D18" s="203"/>
      <c r="E18" s="204">
        <v>0</v>
      </c>
      <c r="F18" s="205">
        <v>0</v>
      </c>
      <c r="G18" s="206"/>
      <c r="H18" s="207"/>
      <c r="I18" s="208">
        <f t="shared" si="0"/>
        <v>0</v>
      </c>
      <c r="BA18" s="1">
        <v>0</v>
      </c>
    </row>
    <row r="19" spans="1:53">
      <c r="A19" s="141" t="s">
        <v>364</v>
      </c>
      <c r="B19" s="132"/>
      <c r="C19" s="132"/>
      <c r="D19" s="203"/>
      <c r="E19" s="204">
        <v>0</v>
      </c>
      <c r="F19" s="205">
        <v>0</v>
      </c>
      <c r="G19" s="206"/>
      <c r="H19" s="207"/>
      <c r="I19" s="208">
        <f t="shared" si="0"/>
        <v>0</v>
      </c>
      <c r="BA19" s="1">
        <v>0</v>
      </c>
    </row>
    <row r="20" spans="1:53">
      <c r="A20" s="141" t="s">
        <v>365</v>
      </c>
      <c r="B20" s="132"/>
      <c r="C20" s="132"/>
      <c r="D20" s="203"/>
      <c r="E20" s="204">
        <v>0</v>
      </c>
      <c r="F20" s="205">
        <v>0</v>
      </c>
      <c r="G20" s="206"/>
      <c r="H20" s="207"/>
      <c r="I20" s="208">
        <f t="shared" si="0"/>
        <v>0</v>
      </c>
      <c r="BA20" s="1">
        <v>0</v>
      </c>
    </row>
    <row r="21" spans="1:53">
      <c r="A21" s="141" t="s">
        <v>366</v>
      </c>
      <c r="B21" s="132"/>
      <c r="C21" s="132"/>
      <c r="D21" s="203"/>
      <c r="E21" s="204">
        <v>0</v>
      </c>
      <c r="F21" s="205">
        <v>0</v>
      </c>
      <c r="G21" s="206"/>
      <c r="H21" s="207"/>
      <c r="I21" s="208">
        <f t="shared" si="0"/>
        <v>0</v>
      </c>
      <c r="BA21" s="1">
        <v>1</v>
      </c>
    </row>
    <row r="22" spans="1:53">
      <c r="A22" s="141" t="s">
        <v>367</v>
      </c>
      <c r="B22" s="132"/>
      <c r="C22" s="132"/>
      <c r="D22" s="203"/>
      <c r="E22" s="204">
        <v>0</v>
      </c>
      <c r="F22" s="205">
        <v>0</v>
      </c>
      <c r="G22" s="206"/>
      <c r="H22" s="207"/>
      <c r="I22" s="208">
        <f t="shared" si="0"/>
        <v>0</v>
      </c>
      <c r="BA22" s="1">
        <v>1</v>
      </c>
    </row>
    <row r="23" spans="1:53">
      <c r="A23" s="141" t="s">
        <v>368</v>
      </c>
      <c r="B23" s="132"/>
      <c r="C23" s="132"/>
      <c r="D23" s="203"/>
      <c r="E23" s="204">
        <v>0</v>
      </c>
      <c r="F23" s="205">
        <v>0</v>
      </c>
      <c r="G23" s="206"/>
      <c r="H23" s="207"/>
      <c r="I23" s="208">
        <f t="shared" si="0"/>
        <v>0</v>
      </c>
      <c r="BA23" s="1">
        <v>2</v>
      </c>
    </row>
    <row r="24" spans="1:53">
      <c r="A24" s="141" t="s">
        <v>369</v>
      </c>
      <c r="B24" s="132"/>
      <c r="C24" s="132"/>
      <c r="D24" s="203"/>
      <c r="E24" s="204">
        <v>0</v>
      </c>
      <c r="F24" s="205">
        <v>0</v>
      </c>
      <c r="G24" s="206"/>
      <c r="H24" s="207"/>
      <c r="I24" s="208">
        <f t="shared" si="0"/>
        <v>0</v>
      </c>
      <c r="BA24" s="1">
        <v>2</v>
      </c>
    </row>
    <row r="25" spans="1:53" ht="13.8" thickBot="1">
      <c r="A25" s="209"/>
      <c r="B25" s="210" t="s">
        <v>82</v>
      </c>
      <c r="C25" s="211"/>
      <c r="D25" s="212"/>
      <c r="E25" s="213"/>
      <c r="F25" s="214"/>
      <c r="G25" s="214"/>
      <c r="H25" s="306">
        <f>SUM(I17:I24)</f>
        <v>0</v>
      </c>
      <c r="I25" s="307"/>
    </row>
    <row r="27" spans="1:53">
      <c r="B27" s="14"/>
      <c r="F27" s="215"/>
      <c r="G27" s="216"/>
      <c r="H27" s="216"/>
      <c r="I27" s="46"/>
    </row>
    <row r="28" spans="1:53">
      <c r="F28" s="215"/>
      <c r="G28" s="216"/>
      <c r="H28" s="216"/>
      <c r="I28" s="46"/>
    </row>
    <row r="29" spans="1:53">
      <c r="F29" s="215"/>
      <c r="G29" s="216"/>
      <c r="H29" s="216"/>
      <c r="I29" s="46"/>
    </row>
    <row r="30" spans="1:53">
      <c r="F30" s="215"/>
      <c r="G30" s="216"/>
      <c r="H30" s="216"/>
      <c r="I30" s="46"/>
    </row>
    <row r="31" spans="1:53">
      <c r="F31" s="215"/>
      <c r="G31" s="216"/>
      <c r="H31" s="216"/>
      <c r="I31" s="46"/>
    </row>
    <row r="32" spans="1:53">
      <c r="F32" s="215"/>
      <c r="G32" s="216"/>
      <c r="H32" s="216"/>
      <c r="I32" s="46"/>
    </row>
    <row r="33" spans="6:9">
      <c r="F33" s="215"/>
      <c r="G33" s="216"/>
      <c r="H33" s="216"/>
      <c r="I33" s="46"/>
    </row>
    <row r="34" spans="6:9">
      <c r="F34" s="215"/>
      <c r="G34" s="216"/>
      <c r="H34" s="216"/>
      <c r="I34" s="46"/>
    </row>
    <row r="35" spans="6:9">
      <c r="F35" s="215"/>
      <c r="G35" s="216"/>
      <c r="H35" s="216"/>
      <c r="I35" s="46"/>
    </row>
    <row r="36" spans="6:9">
      <c r="F36" s="215"/>
      <c r="G36" s="216"/>
      <c r="H36" s="216"/>
      <c r="I36" s="46"/>
    </row>
    <row r="37" spans="6:9">
      <c r="F37" s="215"/>
      <c r="G37" s="216"/>
      <c r="H37" s="216"/>
      <c r="I37" s="46"/>
    </row>
    <row r="38" spans="6:9">
      <c r="F38" s="215"/>
      <c r="G38" s="216"/>
      <c r="H38" s="216"/>
      <c r="I38" s="46"/>
    </row>
    <row r="39" spans="6:9">
      <c r="F39" s="215"/>
      <c r="G39" s="216"/>
      <c r="H39" s="216"/>
      <c r="I39" s="46"/>
    </row>
    <row r="40" spans="6:9">
      <c r="F40" s="215"/>
      <c r="G40" s="216"/>
      <c r="H40" s="216"/>
      <c r="I40" s="46"/>
    </row>
    <row r="41" spans="6:9">
      <c r="F41" s="215"/>
      <c r="G41" s="216"/>
      <c r="H41" s="216"/>
      <c r="I41" s="46"/>
    </row>
    <row r="42" spans="6:9">
      <c r="F42" s="215"/>
      <c r="G42" s="216"/>
      <c r="H42" s="216"/>
      <c r="I42" s="46"/>
    </row>
    <row r="43" spans="6:9">
      <c r="F43" s="215"/>
      <c r="G43" s="216"/>
      <c r="H43" s="216"/>
      <c r="I43" s="46"/>
    </row>
    <row r="44" spans="6:9">
      <c r="F44" s="215"/>
      <c r="G44" s="216"/>
      <c r="H44" s="216"/>
      <c r="I44" s="46"/>
    </row>
    <row r="45" spans="6:9">
      <c r="F45" s="215"/>
      <c r="G45" s="216"/>
      <c r="H45" s="216"/>
      <c r="I45" s="46"/>
    </row>
    <row r="46" spans="6:9">
      <c r="F46" s="215"/>
      <c r="G46" s="216"/>
      <c r="H46" s="216"/>
      <c r="I46" s="46"/>
    </row>
    <row r="47" spans="6:9">
      <c r="F47" s="215"/>
      <c r="G47" s="216"/>
      <c r="H47" s="216"/>
      <c r="I47" s="46"/>
    </row>
    <row r="48" spans="6:9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157"/>
  <sheetViews>
    <sheetView showGridLines="0" showZeros="0" topLeftCell="A2" zoomScaleNormal="100" zoomScaleSheetLayoutView="100" workbookViewId="0">
      <selection activeCell="G85" sqref="F8:G85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04.6-ZK_ZT Rek'!H1</f>
        <v>04.6-ZK_ZT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04.6-ZK_ZT Rek'!G2</f>
        <v>Rekonstrukce soc. prostor-ZTI-2E-2NP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158</v>
      </c>
      <c r="C7" s="234" t="s">
        <v>159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>
      <c r="A8" s="243">
        <v>1</v>
      </c>
      <c r="B8" s="244" t="s">
        <v>402</v>
      </c>
      <c r="C8" s="245" t="s">
        <v>403</v>
      </c>
      <c r="D8" s="246" t="s">
        <v>118</v>
      </c>
      <c r="E8" s="247">
        <v>4.2</v>
      </c>
      <c r="F8" s="247"/>
      <c r="G8" s="248"/>
      <c r="H8" s="249">
        <v>0</v>
      </c>
      <c r="I8" s="250">
        <f>E8*H8</f>
        <v>0</v>
      </c>
      <c r="J8" s="249">
        <v>-2.2000000000000002</v>
      </c>
      <c r="K8" s="250">
        <f>E8*J8</f>
        <v>-9.240000000000002</v>
      </c>
      <c r="O8" s="242">
        <v>2</v>
      </c>
      <c r="AA8" s="217">
        <v>2</v>
      </c>
      <c r="AB8" s="217">
        <v>1</v>
      </c>
      <c r="AC8" s="217">
        <v>1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2</v>
      </c>
      <c r="CB8" s="242">
        <v>1</v>
      </c>
    </row>
    <row r="9" spans="1:80">
      <c r="A9" s="260"/>
      <c r="B9" s="261" t="s">
        <v>98</v>
      </c>
      <c r="C9" s="262" t="s">
        <v>160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-9.240000000000002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185</v>
      </c>
      <c r="C10" s="234" t="s">
        <v>186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188</v>
      </c>
      <c r="C11" s="245" t="s">
        <v>404</v>
      </c>
      <c r="D11" s="246" t="s">
        <v>190</v>
      </c>
      <c r="E11" s="247">
        <v>6</v>
      </c>
      <c r="F11" s="247"/>
      <c r="G11" s="248"/>
      <c r="H11" s="249">
        <v>4.8999999999999998E-4</v>
      </c>
      <c r="I11" s="250">
        <f>E11*H11</f>
        <v>2.9399999999999999E-3</v>
      </c>
      <c r="J11" s="249">
        <v>-5.3999999999999999E-2</v>
      </c>
      <c r="K11" s="250">
        <f>E11*J11</f>
        <v>-0.32400000000000001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60"/>
      <c r="B12" s="261" t="s">
        <v>98</v>
      </c>
      <c r="C12" s="262" t="s">
        <v>187</v>
      </c>
      <c r="D12" s="263"/>
      <c r="E12" s="264"/>
      <c r="F12" s="265"/>
      <c r="G12" s="266"/>
      <c r="H12" s="267"/>
      <c r="I12" s="268">
        <f>SUM(I10:I11)</f>
        <v>2.9399999999999999E-3</v>
      </c>
      <c r="J12" s="267"/>
      <c r="K12" s="268">
        <f>SUM(K10:K11)</f>
        <v>-0.32400000000000001</v>
      </c>
      <c r="O12" s="242">
        <v>4</v>
      </c>
      <c r="BA12" s="269">
        <f>SUM(BA10:BA11)</f>
        <v>0</v>
      </c>
      <c r="BB12" s="269">
        <f>SUM(BB10:BB11)</f>
        <v>0</v>
      </c>
      <c r="BC12" s="269">
        <f>SUM(BC10:BC11)</f>
        <v>0</v>
      </c>
      <c r="BD12" s="269">
        <f>SUM(BD10:BD11)</f>
        <v>0</v>
      </c>
      <c r="BE12" s="269">
        <f>SUM(BE10:BE11)</f>
        <v>0</v>
      </c>
    </row>
    <row r="13" spans="1:80">
      <c r="A13" s="232" t="s">
        <v>96</v>
      </c>
      <c r="B13" s="233" t="s">
        <v>405</v>
      </c>
      <c r="C13" s="234" t="s">
        <v>406</v>
      </c>
      <c r="D13" s="235"/>
      <c r="E13" s="236"/>
      <c r="F13" s="236"/>
      <c r="G13" s="237"/>
      <c r="H13" s="238"/>
      <c r="I13" s="239"/>
      <c r="J13" s="240"/>
      <c r="K13" s="241"/>
      <c r="O13" s="242">
        <v>1</v>
      </c>
    </row>
    <row r="14" spans="1:80">
      <c r="A14" s="243">
        <v>3</v>
      </c>
      <c r="B14" s="244" t="s">
        <v>408</v>
      </c>
      <c r="C14" s="245" t="s">
        <v>409</v>
      </c>
      <c r="D14" s="246" t="s">
        <v>190</v>
      </c>
      <c r="E14" s="247">
        <v>40</v>
      </c>
      <c r="F14" s="247"/>
      <c r="G14" s="248"/>
      <c r="H14" s="249">
        <v>0</v>
      </c>
      <c r="I14" s="250">
        <f t="shared" ref="I14:I29" si="0">E14*H14</f>
        <v>0</v>
      </c>
      <c r="J14" s="249">
        <v>-1.4919999999999999E-2</v>
      </c>
      <c r="K14" s="250">
        <f t="shared" ref="K14:K29" si="1">E14*J14</f>
        <v>-0.5968</v>
      </c>
      <c r="O14" s="242">
        <v>2</v>
      </c>
      <c r="AA14" s="217">
        <v>1</v>
      </c>
      <c r="AB14" s="217">
        <v>7</v>
      </c>
      <c r="AC14" s="217">
        <v>7</v>
      </c>
      <c r="AZ14" s="217">
        <v>2</v>
      </c>
      <c r="BA14" s="217">
        <f t="shared" ref="BA14:BA29" si="2">IF(AZ14=1,G14,0)</f>
        <v>0</v>
      </c>
      <c r="BB14" s="217">
        <f t="shared" ref="BB14:BB29" si="3">IF(AZ14=2,G14,0)</f>
        <v>0</v>
      </c>
      <c r="BC14" s="217">
        <f t="shared" ref="BC14:BC29" si="4">IF(AZ14=3,G14,0)</f>
        <v>0</v>
      </c>
      <c r="BD14" s="217">
        <f t="shared" ref="BD14:BD29" si="5">IF(AZ14=4,G14,0)</f>
        <v>0</v>
      </c>
      <c r="BE14" s="217">
        <f t="shared" ref="BE14:BE29" si="6">IF(AZ14=5,G14,0)</f>
        <v>0</v>
      </c>
      <c r="CA14" s="242">
        <v>1</v>
      </c>
      <c r="CB14" s="242">
        <v>7</v>
      </c>
    </row>
    <row r="15" spans="1:80">
      <c r="A15" s="243">
        <v>4</v>
      </c>
      <c r="B15" s="244" t="s">
        <v>410</v>
      </c>
      <c r="C15" s="245" t="s">
        <v>411</v>
      </c>
      <c r="D15" s="246" t="s">
        <v>190</v>
      </c>
      <c r="E15" s="247">
        <v>12</v>
      </c>
      <c r="F15" s="247"/>
      <c r="G15" s="248"/>
      <c r="H15" s="249">
        <v>4.6999999999999999E-4</v>
      </c>
      <c r="I15" s="250">
        <f t="shared" si="0"/>
        <v>5.64E-3</v>
      </c>
      <c r="J15" s="249">
        <v>0</v>
      </c>
      <c r="K15" s="250">
        <f t="shared" si="1"/>
        <v>0</v>
      </c>
      <c r="O15" s="242">
        <v>2</v>
      </c>
      <c r="AA15" s="217">
        <v>1</v>
      </c>
      <c r="AB15" s="217">
        <v>0</v>
      </c>
      <c r="AC15" s="217">
        <v>0</v>
      </c>
      <c r="AZ15" s="217">
        <v>2</v>
      </c>
      <c r="BA15" s="217">
        <f t="shared" si="2"/>
        <v>0</v>
      </c>
      <c r="BB15" s="217">
        <f t="shared" si="3"/>
        <v>0</v>
      </c>
      <c r="BC15" s="217">
        <f t="shared" si="4"/>
        <v>0</v>
      </c>
      <c r="BD15" s="217">
        <f t="shared" si="5"/>
        <v>0</v>
      </c>
      <c r="BE15" s="217">
        <f t="shared" si="6"/>
        <v>0</v>
      </c>
      <c r="CA15" s="242">
        <v>1</v>
      </c>
      <c r="CB15" s="242">
        <v>0</v>
      </c>
    </row>
    <row r="16" spans="1:80">
      <c r="A16" s="243">
        <v>5</v>
      </c>
      <c r="B16" s="244" t="s">
        <v>412</v>
      </c>
      <c r="C16" s="245" t="s">
        <v>413</v>
      </c>
      <c r="D16" s="246" t="s">
        <v>190</v>
      </c>
      <c r="E16" s="247">
        <v>15</v>
      </c>
      <c r="F16" s="247"/>
      <c r="G16" s="248"/>
      <c r="H16" s="249">
        <v>6.9999999999999999E-4</v>
      </c>
      <c r="I16" s="250">
        <f t="shared" si="0"/>
        <v>1.0500000000000001E-2</v>
      </c>
      <c r="J16" s="249">
        <v>0</v>
      </c>
      <c r="K16" s="250">
        <f t="shared" si="1"/>
        <v>0</v>
      </c>
      <c r="O16" s="242">
        <v>2</v>
      </c>
      <c r="AA16" s="217">
        <v>1</v>
      </c>
      <c r="AB16" s="217">
        <v>0</v>
      </c>
      <c r="AC16" s="217">
        <v>0</v>
      </c>
      <c r="AZ16" s="217">
        <v>2</v>
      </c>
      <c r="BA16" s="217">
        <f t="shared" si="2"/>
        <v>0</v>
      </c>
      <c r="BB16" s="217">
        <f t="shared" si="3"/>
        <v>0</v>
      </c>
      <c r="BC16" s="217">
        <f t="shared" si="4"/>
        <v>0</v>
      </c>
      <c r="BD16" s="217">
        <f t="shared" si="5"/>
        <v>0</v>
      </c>
      <c r="BE16" s="217">
        <f t="shared" si="6"/>
        <v>0</v>
      </c>
      <c r="CA16" s="242">
        <v>1</v>
      </c>
      <c r="CB16" s="242">
        <v>0</v>
      </c>
    </row>
    <row r="17" spans="1:80">
      <c r="A17" s="243">
        <v>6</v>
      </c>
      <c r="B17" s="244" t="s">
        <v>414</v>
      </c>
      <c r="C17" s="245" t="s">
        <v>415</v>
      </c>
      <c r="D17" s="246" t="s">
        <v>190</v>
      </c>
      <c r="E17" s="247">
        <v>14</v>
      </c>
      <c r="F17" s="247"/>
      <c r="G17" s="248"/>
      <c r="H17" s="249">
        <v>1.5200000000000001E-3</v>
      </c>
      <c r="I17" s="250">
        <f t="shared" si="0"/>
        <v>2.128E-2</v>
      </c>
      <c r="J17" s="249">
        <v>0</v>
      </c>
      <c r="K17" s="250">
        <f t="shared" si="1"/>
        <v>0</v>
      </c>
      <c r="O17" s="242">
        <v>2</v>
      </c>
      <c r="AA17" s="217">
        <v>1</v>
      </c>
      <c r="AB17" s="217">
        <v>7</v>
      </c>
      <c r="AC17" s="217">
        <v>7</v>
      </c>
      <c r="AZ17" s="217">
        <v>2</v>
      </c>
      <c r="BA17" s="217">
        <f t="shared" si="2"/>
        <v>0</v>
      </c>
      <c r="BB17" s="217">
        <f t="shared" si="3"/>
        <v>0</v>
      </c>
      <c r="BC17" s="217">
        <f t="shared" si="4"/>
        <v>0</v>
      </c>
      <c r="BD17" s="217">
        <f t="shared" si="5"/>
        <v>0</v>
      </c>
      <c r="BE17" s="217">
        <f t="shared" si="6"/>
        <v>0</v>
      </c>
      <c r="CA17" s="242">
        <v>1</v>
      </c>
      <c r="CB17" s="242">
        <v>7</v>
      </c>
    </row>
    <row r="18" spans="1:80">
      <c r="A18" s="243">
        <v>7</v>
      </c>
      <c r="B18" s="244" t="s">
        <v>416</v>
      </c>
      <c r="C18" s="245" t="s">
        <v>417</v>
      </c>
      <c r="D18" s="246" t="s">
        <v>141</v>
      </c>
      <c r="E18" s="247">
        <v>1</v>
      </c>
      <c r="F18" s="247"/>
      <c r="G18" s="248"/>
      <c r="H18" s="249">
        <v>1.1199999999999999E-3</v>
      </c>
      <c r="I18" s="250">
        <f t="shared" si="0"/>
        <v>1.1199999999999999E-3</v>
      </c>
      <c r="J18" s="249">
        <v>0</v>
      </c>
      <c r="K18" s="250">
        <f t="shared" si="1"/>
        <v>0</v>
      </c>
      <c r="O18" s="242">
        <v>2</v>
      </c>
      <c r="AA18" s="217">
        <v>1</v>
      </c>
      <c r="AB18" s="217">
        <v>7</v>
      </c>
      <c r="AC18" s="217">
        <v>7</v>
      </c>
      <c r="AZ18" s="217">
        <v>2</v>
      </c>
      <c r="BA18" s="217">
        <f t="shared" si="2"/>
        <v>0</v>
      </c>
      <c r="BB18" s="217">
        <f t="shared" si="3"/>
        <v>0</v>
      </c>
      <c r="BC18" s="217">
        <f t="shared" si="4"/>
        <v>0</v>
      </c>
      <c r="BD18" s="217">
        <f t="shared" si="5"/>
        <v>0</v>
      </c>
      <c r="BE18" s="217">
        <f t="shared" si="6"/>
        <v>0</v>
      </c>
      <c r="CA18" s="242">
        <v>1</v>
      </c>
      <c r="CB18" s="242">
        <v>7</v>
      </c>
    </row>
    <row r="19" spans="1:80">
      <c r="A19" s="243">
        <v>8</v>
      </c>
      <c r="B19" s="244" t="s">
        <v>418</v>
      </c>
      <c r="C19" s="245" t="s">
        <v>419</v>
      </c>
      <c r="D19" s="246" t="s">
        <v>190</v>
      </c>
      <c r="E19" s="247">
        <v>326</v>
      </c>
      <c r="F19" s="247"/>
      <c r="G19" s="248"/>
      <c r="H19" s="249">
        <v>0</v>
      </c>
      <c r="I19" s="250">
        <f t="shared" si="0"/>
        <v>0</v>
      </c>
      <c r="J19" s="249">
        <v>0</v>
      </c>
      <c r="K19" s="250">
        <f t="shared" si="1"/>
        <v>0</v>
      </c>
      <c r="O19" s="242">
        <v>2</v>
      </c>
      <c r="AA19" s="217">
        <v>1</v>
      </c>
      <c r="AB19" s="217">
        <v>1</v>
      </c>
      <c r="AC19" s="217">
        <v>1</v>
      </c>
      <c r="AZ19" s="217">
        <v>2</v>
      </c>
      <c r="BA19" s="217">
        <f t="shared" si="2"/>
        <v>0</v>
      </c>
      <c r="BB19" s="217">
        <f t="shared" si="3"/>
        <v>0</v>
      </c>
      <c r="BC19" s="217">
        <f t="shared" si="4"/>
        <v>0</v>
      </c>
      <c r="BD19" s="217">
        <f t="shared" si="5"/>
        <v>0</v>
      </c>
      <c r="BE19" s="217">
        <f t="shared" si="6"/>
        <v>0</v>
      </c>
      <c r="CA19" s="242">
        <v>1</v>
      </c>
      <c r="CB19" s="242">
        <v>1</v>
      </c>
    </row>
    <row r="20" spans="1:80">
      <c r="A20" s="243">
        <v>9</v>
      </c>
      <c r="B20" s="244" t="s">
        <v>420</v>
      </c>
      <c r="C20" s="245" t="s">
        <v>421</v>
      </c>
      <c r="D20" s="246" t="s">
        <v>232</v>
      </c>
      <c r="E20" s="247">
        <v>2</v>
      </c>
      <c r="F20" s="247"/>
      <c r="G20" s="248"/>
      <c r="H20" s="249">
        <v>0</v>
      </c>
      <c r="I20" s="250">
        <f t="shared" si="0"/>
        <v>0</v>
      </c>
      <c r="J20" s="249"/>
      <c r="K20" s="250">
        <f t="shared" si="1"/>
        <v>0</v>
      </c>
      <c r="O20" s="242">
        <v>2</v>
      </c>
      <c r="AA20" s="217">
        <v>12</v>
      </c>
      <c r="AB20" s="217">
        <v>0</v>
      </c>
      <c r="AC20" s="217">
        <v>1</v>
      </c>
      <c r="AZ20" s="217">
        <v>2</v>
      </c>
      <c r="BA20" s="217">
        <f t="shared" si="2"/>
        <v>0</v>
      </c>
      <c r="BB20" s="217">
        <f t="shared" si="3"/>
        <v>0</v>
      </c>
      <c r="BC20" s="217">
        <f t="shared" si="4"/>
        <v>0</v>
      </c>
      <c r="BD20" s="217">
        <f t="shared" si="5"/>
        <v>0</v>
      </c>
      <c r="BE20" s="217">
        <f t="shared" si="6"/>
        <v>0</v>
      </c>
      <c r="CA20" s="242">
        <v>12</v>
      </c>
      <c r="CB20" s="242">
        <v>0</v>
      </c>
    </row>
    <row r="21" spans="1:80">
      <c r="A21" s="243">
        <v>10</v>
      </c>
      <c r="B21" s="244" t="s">
        <v>422</v>
      </c>
      <c r="C21" s="245" t="s">
        <v>423</v>
      </c>
      <c r="D21" s="246" t="s">
        <v>232</v>
      </c>
      <c r="E21" s="247">
        <v>2</v>
      </c>
      <c r="F21" s="247"/>
      <c r="G21" s="248"/>
      <c r="H21" s="249">
        <v>0</v>
      </c>
      <c r="I21" s="250">
        <f t="shared" si="0"/>
        <v>0</v>
      </c>
      <c r="J21" s="249"/>
      <c r="K21" s="250">
        <f t="shared" si="1"/>
        <v>0</v>
      </c>
      <c r="O21" s="242">
        <v>2</v>
      </c>
      <c r="AA21" s="217">
        <v>12</v>
      </c>
      <c r="AB21" s="217">
        <v>0</v>
      </c>
      <c r="AC21" s="217">
        <v>2</v>
      </c>
      <c r="AZ21" s="217">
        <v>2</v>
      </c>
      <c r="BA21" s="217">
        <f t="shared" si="2"/>
        <v>0</v>
      </c>
      <c r="BB21" s="217">
        <f t="shared" si="3"/>
        <v>0</v>
      </c>
      <c r="BC21" s="217">
        <f t="shared" si="4"/>
        <v>0</v>
      </c>
      <c r="BD21" s="217">
        <f t="shared" si="5"/>
        <v>0</v>
      </c>
      <c r="BE21" s="217">
        <f t="shared" si="6"/>
        <v>0</v>
      </c>
      <c r="CA21" s="242">
        <v>12</v>
      </c>
      <c r="CB21" s="242">
        <v>0</v>
      </c>
    </row>
    <row r="22" spans="1:80">
      <c r="A22" s="243">
        <v>11</v>
      </c>
      <c r="B22" s="244" t="s">
        <v>424</v>
      </c>
      <c r="C22" s="245" t="s">
        <v>425</v>
      </c>
      <c r="D22" s="246" t="s">
        <v>112</v>
      </c>
      <c r="E22" s="247">
        <v>2</v>
      </c>
      <c r="F22" s="247"/>
      <c r="G22" s="248"/>
      <c r="H22" s="249">
        <v>3.4000000000000002E-4</v>
      </c>
      <c r="I22" s="250">
        <f t="shared" si="0"/>
        <v>6.8000000000000005E-4</v>
      </c>
      <c r="J22" s="249"/>
      <c r="K22" s="250">
        <f t="shared" si="1"/>
        <v>0</v>
      </c>
      <c r="O22" s="242">
        <v>2</v>
      </c>
      <c r="AA22" s="217">
        <v>3</v>
      </c>
      <c r="AB22" s="217">
        <v>7</v>
      </c>
      <c r="AC22" s="217" t="s">
        <v>424</v>
      </c>
      <c r="AZ22" s="217">
        <v>2</v>
      </c>
      <c r="BA22" s="217">
        <f t="shared" si="2"/>
        <v>0</v>
      </c>
      <c r="BB22" s="217">
        <f t="shared" si="3"/>
        <v>0</v>
      </c>
      <c r="BC22" s="217">
        <f t="shared" si="4"/>
        <v>0</v>
      </c>
      <c r="BD22" s="217">
        <f t="shared" si="5"/>
        <v>0</v>
      </c>
      <c r="BE22" s="217">
        <f t="shared" si="6"/>
        <v>0</v>
      </c>
      <c r="CA22" s="242">
        <v>3</v>
      </c>
      <c r="CB22" s="242">
        <v>7</v>
      </c>
    </row>
    <row r="23" spans="1:80">
      <c r="A23" s="243">
        <v>12</v>
      </c>
      <c r="B23" s="244" t="s">
        <v>426</v>
      </c>
      <c r="C23" s="245" t="s">
        <v>427</v>
      </c>
      <c r="D23" s="246" t="s">
        <v>112</v>
      </c>
      <c r="E23" s="247">
        <v>3</v>
      </c>
      <c r="F23" s="247"/>
      <c r="G23" s="248"/>
      <c r="H23" s="249">
        <v>3.4000000000000002E-4</v>
      </c>
      <c r="I23" s="250">
        <f t="shared" si="0"/>
        <v>1.0200000000000001E-3</v>
      </c>
      <c r="J23" s="249"/>
      <c r="K23" s="250">
        <f t="shared" si="1"/>
        <v>0</v>
      </c>
      <c r="O23" s="242">
        <v>2</v>
      </c>
      <c r="AA23" s="217">
        <v>3</v>
      </c>
      <c r="AB23" s="217">
        <v>7</v>
      </c>
      <c r="AC23" s="217" t="s">
        <v>426</v>
      </c>
      <c r="AZ23" s="217">
        <v>2</v>
      </c>
      <c r="BA23" s="217">
        <f t="shared" si="2"/>
        <v>0</v>
      </c>
      <c r="BB23" s="217">
        <f t="shared" si="3"/>
        <v>0</v>
      </c>
      <c r="BC23" s="217">
        <f t="shared" si="4"/>
        <v>0</v>
      </c>
      <c r="BD23" s="217">
        <f t="shared" si="5"/>
        <v>0</v>
      </c>
      <c r="BE23" s="217">
        <f t="shared" si="6"/>
        <v>0</v>
      </c>
      <c r="CA23" s="242">
        <v>3</v>
      </c>
      <c r="CB23" s="242">
        <v>7</v>
      </c>
    </row>
    <row r="24" spans="1:80">
      <c r="A24" s="243">
        <v>13</v>
      </c>
      <c r="B24" s="244" t="s">
        <v>428</v>
      </c>
      <c r="C24" s="245" t="s">
        <v>429</v>
      </c>
      <c r="D24" s="246" t="s">
        <v>141</v>
      </c>
      <c r="E24" s="247">
        <v>3</v>
      </c>
      <c r="F24" s="247"/>
      <c r="G24" s="248"/>
      <c r="H24" s="249">
        <v>2.0000000000000001E-4</v>
      </c>
      <c r="I24" s="250">
        <f t="shared" si="0"/>
        <v>6.0000000000000006E-4</v>
      </c>
      <c r="J24" s="249"/>
      <c r="K24" s="250">
        <f t="shared" si="1"/>
        <v>0</v>
      </c>
      <c r="O24" s="242">
        <v>2</v>
      </c>
      <c r="AA24" s="217">
        <v>3</v>
      </c>
      <c r="AB24" s="217">
        <v>7</v>
      </c>
      <c r="AC24" s="217" t="s">
        <v>428</v>
      </c>
      <c r="AZ24" s="217">
        <v>2</v>
      </c>
      <c r="BA24" s="217">
        <f t="shared" si="2"/>
        <v>0</v>
      </c>
      <c r="BB24" s="217">
        <f t="shared" si="3"/>
        <v>0</v>
      </c>
      <c r="BC24" s="217">
        <f t="shared" si="4"/>
        <v>0</v>
      </c>
      <c r="BD24" s="217">
        <f t="shared" si="5"/>
        <v>0</v>
      </c>
      <c r="BE24" s="217">
        <f t="shared" si="6"/>
        <v>0</v>
      </c>
      <c r="CA24" s="242">
        <v>3</v>
      </c>
      <c r="CB24" s="242">
        <v>7</v>
      </c>
    </row>
    <row r="25" spans="1:80">
      <c r="A25" s="243">
        <v>14</v>
      </c>
      <c r="B25" s="244" t="s">
        <v>430</v>
      </c>
      <c r="C25" s="245" t="s">
        <v>431</v>
      </c>
      <c r="D25" s="246" t="s">
        <v>141</v>
      </c>
      <c r="E25" s="247">
        <v>6</v>
      </c>
      <c r="F25" s="247"/>
      <c r="G25" s="248"/>
      <c r="H25" s="249">
        <v>3.3E-4</v>
      </c>
      <c r="I25" s="250">
        <f t="shared" si="0"/>
        <v>1.98E-3</v>
      </c>
      <c r="J25" s="249"/>
      <c r="K25" s="250">
        <f t="shared" si="1"/>
        <v>0</v>
      </c>
      <c r="O25" s="242">
        <v>2</v>
      </c>
      <c r="AA25" s="217">
        <v>3</v>
      </c>
      <c r="AB25" s="217">
        <v>7</v>
      </c>
      <c r="AC25" s="217" t="s">
        <v>430</v>
      </c>
      <c r="AZ25" s="217">
        <v>2</v>
      </c>
      <c r="BA25" s="217">
        <f t="shared" si="2"/>
        <v>0</v>
      </c>
      <c r="BB25" s="217">
        <f t="shared" si="3"/>
        <v>0</v>
      </c>
      <c r="BC25" s="217">
        <f t="shared" si="4"/>
        <v>0</v>
      </c>
      <c r="BD25" s="217">
        <f t="shared" si="5"/>
        <v>0</v>
      </c>
      <c r="BE25" s="217">
        <f t="shared" si="6"/>
        <v>0</v>
      </c>
      <c r="CA25" s="242">
        <v>3</v>
      </c>
      <c r="CB25" s="242">
        <v>7</v>
      </c>
    </row>
    <row r="26" spans="1:80" ht="20.399999999999999">
      <c r="A26" s="243">
        <v>15</v>
      </c>
      <c r="B26" s="244" t="s">
        <v>432</v>
      </c>
      <c r="C26" s="245" t="s">
        <v>433</v>
      </c>
      <c r="D26" s="246" t="s">
        <v>141</v>
      </c>
      <c r="E26" s="247">
        <v>1</v>
      </c>
      <c r="F26" s="247"/>
      <c r="G26" s="248"/>
      <c r="H26" s="249">
        <v>7.2000000000000005E-4</v>
      </c>
      <c r="I26" s="250">
        <f t="shared" si="0"/>
        <v>7.2000000000000005E-4</v>
      </c>
      <c r="J26" s="249"/>
      <c r="K26" s="250">
        <f t="shared" si="1"/>
        <v>0</v>
      </c>
      <c r="O26" s="242">
        <v>2</v>
      </c>
      <c r="AA26" s="217">
        <v>3</v>
      </c>
      <c r="AB26" s="217">
        <v>7</v>
      </c>
      <c r="AC26" s="217" t="s">
        <v>432</v>
      </c>
      <c r="AZ26" s="217">
        <v>2</v>
      </c>
      <c r="BA26" s="217">
        <f t="shared" si="2"/>
        <v>0</v>
      </c>
      <c r="BB26" s="217">
        <f t="shared" si="3"/>
        <v>0</v>
      </c>
      <c r="BC26" s="217">
        <f t="shared" si="4"/>
        <v>0</v>
      </c>
      <c r="BD26" s="217">
        <f t="shared" si="5"/>
        <v>0</v>
      </c>
      <c r="BE26" s="217">
        <f t="shared" si="6"/>
        <v>0</v>
      </c>
      <c r="CA26" s="242">
        <v>3</v>
      </c>
      <c r="CB26" s="242">
        <v>7</v>
      </c>
    </row>
    <row r="27" spans="1:80">
      <c r="A27" s="243">
        <v>16</v>
      </c>
      <c r="B27" s="244" t="s">
        <v>434</v>
      </c>
      <c r="C27" s="245" t="s">
        <v>435</v>
      </c>
      <c r="D27" s="246" t="s">
        <v>141</v>
      </c>
      <c r="E27" s="247">
        <v>3</v>
      </c>
      <c r="F27" s="247"/>
      <c r="G27" s="248"/>
      <c r="H27" s="249">
        <v>1.8000000000000001E-4</v>
      </c>
      <c r="I27" s="250">
        <f t="shared" si="0"/>
        <v>5.4000000000000001E-4</v>
      </c>
      <c r="J27" s="249"/>
      <c r="K27" s="250">
        <f t="shared" si="1"/>
        <v>0</v>
      </c>
      <c r="O27" s="242">
        <v>2</v>
      </c>
      <c r="AA27" s="217">
        <v>3</v>
      </c>
      <c r="AB27" s="217">
        <v>7</v>
      </c>
      <c r="AC27" s="217" t="s">
        <v>434</v>
      </c>
      <c r="AZ27" s="217">
        <v>2</v>
      </c>
      <c r="BA27" s="217">
        <f t="shared" si="2"/>
        <v>0</v>
      </c>
      <c r="BB27" s="217">
        <f t="shared" si="3"/>
        <v>0</v>
      </c>
      <c r="BC27" s="217">
        <f t="shared" si="4"/>
        <v>0</v>
      </c>
      <c r="BD27" s="217">
        <f t="shared" si="5"/>
        <v>0</v>
      </c>
      <c r="BE27" s="217">
        <f t="shared" si="6"/>
        <v>0</v>
      </c>
      <c r="CA27" s="242">
        <v>3</v>
      </c>
      <c r="CB27" s="242">
        <v>7</v>
      </c>
    </row>
    <row r="28" spans="1:80">
      <c r="A28" s="243">
        <v>17</v>
      </c>
      <c r="B28" s="244" t="s">
        <v>436</v>
      </c>
      <c r="C28" s="245" t="s">
        <v>437</v>
      </c>
      <c r="D28" s="246" t="s">
        <v>141</v>
      </c>
      <c r="E28" s="247">
        <v>1</v>
      </c>
      <c r="F28" s="247"/>
      <c r="G28" s="248"/>
      <c r="H28" s="249">
        <v>0</v>
      </c>
      <c r="I28" s="250">
        <f t="shared" si="0"/>
        <v>0</v>
      </c>
      <c r="J28" s="249"/>
      <c r="K28" s="250">
        <f t="shared" si="1"/>
        <v>0</v>
      </c>
      <c r="O28" s="242">
        <v>2</v>
      </c>
      <c r="AA28" s="217">
        <v>3</v>
      </c>
      <c r="AB28" s="217">
        <v>7</v>
      </c>
      <c r="AC28" s="217">
        <v>55347607</v>
      </c>
      <c r="AZ28" s="217">
        <v>2</v>
      </c>
      <c r="BA28" s="217">
        <f t="shared" si="2"/>
        <v>0</v>
      </c>
      <c r="BB28" s="217">
        <f t="shared" si="3"/>
        <v>0</v>
      </c>
      <c r="BC28" s="217">
        <f t="shared" si="4"/>
        <v>0</v>
      </c>
      <c r="BD28" s="217">
        <f t="shared" si="5"/>
        <v>0</v>
      </c>
      <c r="BE28" s="217">
        <f t="shared" si="6"/>
        <v>0</v>
      </c>
      <c r="CA28" s="242">
        <v>3</v>
      </c>
      <c r="CB28" s="242">
        <v>7</v>
      </c>
    </row>
    <row r="29" spans="1:80">
      <c r="A29" s="243">
        <v>18</v>
      </c>
      <c r="B29" s="244" t="s">
        <v>438</v>
      </c>
      <c r="C29" s="245" t="s">
        <v>439</v>
      </c>
      <c r="D29" s="246" t="s">
        <v>122</v>
      </c>
      <c r="E29" s="247">
        <v>4.4080000000000001E-2</v>
      </c>
      <c r="F29" s="247"/>
      <c r="G29" s="248"/>
      <c r="H29" s="249">
        <v>0</v>
      </c>
      <c r="I29" s="250">
        <f t="shared" si="0"/>
        <v>0</v>
      </c>
      <c r="J29" s="249"/>
      <c r="K29" s="250">
        <f t="shared" si="1"/>
        <v>0</v>
      </c>
      <c r="O29" s="242">
        <v>2</v>
      </c>
      <c r="AA29" s="217">
        <v>7</v>
      </c>
      <c r="AB29" s="217">
        <v>1001</v>
      </c>
      <c r="AC29" s="217">
        <v>5</v>
      </c>
      <c r="AZ29" s="217">
        <v>2</v>
      </c>
      <c r="BA29" s="217">
        <f t="shared" si="2"/>
        <v>0</v>
      </c>
      <c r="BB29" s="217">
        <f t="shared" si="3"/>
        <v>0</v>
      </c>
      <c r="BC29" s="217">
        <f t="shared" si="4"/>
        <v>0</v>
      </c>
      <c r="BD29" s="217">
        <f t="shared" si="5"/>
        <v>0</v>
      </c>
      <c r="BE29" s="217">
        <f t="shared" si="6"/>
        <v>0</v>
      </c>
      <c r="CA29" s="242">
        <v>7</v>
      </c>
      <c r="CB29" s="242">
        <v>1001</v>
      </c>
    </row>
    <row r="30" spans="1:80">
      <c r="A30" s="260"/>
      <c r="B30" s="261" t="s">
        <v>98</v>
      </c>
      <c r="C30" s="262" t="s">
        <v>407</v>
      </c>
      <c r="D30" s="263"/>
      <c r="E30" s="264"/>
      <c r="F30" s="265"/>
      <c r="G30" s="266"/>
      <c r="H30" s="267"/>
      <c r="I30" s="268">
        <f>SUM(I13:I29)</f>
        <v>4.4080000000000008E-2</v>
      </c>
      <c r="J30" s="267"/>
      <c r="K30" s="268">
        <f>SUM(K13:K29)</f>
        <v>-0.5968</v>
      </c>
      <c r="O30" s="242">
        <v>4</v>
      </c>
      <c r="BA30" s="269">
        <f>SUM(BA13:BA29)</f>
        <v>0</v>
      </c>
      <c r="BB30" s="269">
        <f>SUM(BB13:BB29)</f>
        <v>0</v>
      </c>
      <c r="BC30" s="269">
        <f>SUM(BC13:BC29)</f>
        <v>0</v>
      </c>
      <c r="BD30" s="269">
        <f>SUM(BD13:BD29)</f>
        <v>0</v>
      </c>
      <c r="BE30" s="269">
        <f>SUM(BE13:BE29)</f>
        <v>0</v>
      </c>
    </row>
    <row r="31" spans="1:80">
      <c r="A31" s="232" t="s">
        <v>96</v>
      </c>
      <c r="B31" s="233" t="s">
        <v>440</v>
      </c>
      <c r="C31" s="234" t="s">
        <v>441</v>
      </c>
      <c r="D31" s="235"/>
      <c r="E31" s="236"/>
      <c r="F31" s="236"/>
      <c r="G31" s="237"/>
      <c r="H31" s="238"/>
      <c r="I31" s="239"/>
      <c r="J31" s="240"/>
      <c r="K31" s="241"/>
      <c r="O31" s="242">
        <v>1</v>
      </c>
    </row>
    <row r="32" spans="1:80">
      <c r="A32" s="243">
        <v>19</v>
      </c>
      <c r="B32" s="244" t="s">
        <v>443</v>
      </c>
      <c r="C32" s="245" t="s">
        <v>444</v>
      </c>
      <c r="D32" s="246" t="s">
        <v>190</v>
      </c>
      <c r="E32" s="247">
        <v>40</v>
      </c>
      <c r="F32" s="247"/>
      <c r="G32" s="248"/>
      <c r="H32" s="249">
        <v>0</v>
      </c>
      <c r="I32" s="250">
        <f t="shared" ref="I32:I51" si="7">E32*H32</f>
        <v>0</v>
      </c>
      <c r="J32" s="249">
        <v>-4.9699999999999996E-3</v>
      </c>
      <c r="K32" s="250">
        <f t="shared" ref="K32:K51" si="8">E32*J32</f>
        <v>-0.19879999999999998</v>
      </c>
      <c r="O32" s="242">
        <v>2</v>
      </c>
      <c r="AA32" s="217">
        <v>1</v>
      </c>
      <c r="AB32" s="217">
        <v>7</v>
      </c>
      <c r="AC32" s="217">
        <v>7</v>
      </c>
      <c r="AZ32" s="217">
        <v>2</v>
      </c>
      <c r="BA32" s="217">
        <f t="shared" ref="BA32:BA51" si="9">IF(AZ32=1,G32,0)</f>
        <v>0</v>
      </c>
      <c r="BB32" s="217">
        <f t="shared" ref="BB32:BB51" si="10">IF(AZ32=2,G32,0)</f>
        <v>0</v>
      </c>
      <c r="BC32" s="217">
        <f t="shared" ref="BC32:BC51" si="11">IF(AZ32=3,G32,0)</f>
        <v>0</v>
      </c>
      <c r="BD32" s="217">
        <f t="shared" ref="BD32:BD51" si="12">IF(AZ32=4,G32,0)</f>
        <v>0</v>
      </c>
      <c r="BE32" s="217">
        <f t="shared" ref="BE32:BE51" si="13">IF(AZ32=5,G32,0)</f>
        <v>0</v>
      </c>
      <c r="CA32" s="242">
        <v>1</v>
      </c>
      <c r="CB32" s="242">
        <v>7</v>
      </c>
    </row>
    <row r="33" spans="1:80">
      <c r="A33" s="243">
        <v>20</v>
      </c>
      <c r="B33" s="244" t="s">
        <v>445</v>
      </c>
      <c r="C33" s="245" t="s">
        <v>446</v>
      </c>
      <c r="D33" s="246" t="s">
        <v>112</v>
      </c>
      <c r="E33" s="247">
        <v>6</v>
      </c>
      <c r="F33" s="247"/>
      <c r="G33" s="248"/>
      <c r="H33" s="249">
        <v>0</v>
      </c>
      <c r="I33" s="250">
        <f t="shared" si="7"/>
        <v>0</v>
      </c>
      <c r="J33" s="249">
        <v>0</v>
      </c>
      <c r="K33" s="250">
        <f t="shared" si="8"/>
        <v>0</v>
      </c>
      <c r="O33" s="242">
        <v>2</v>
      </c>
      <c r="AA33" s="217">
        <v>1</v>
      </c>
      <c r="AB33" s="217">
        <v>7</v>
      </c>
      <c r="AC33" s="217">
        <v>7</v>
      </c>
      <c r="AZ33" s="217">
        <v>2</v>
      </c>
      <c r="BA33" s="217">
        <f t="shared" si="9"/>
        <v>0</v>
      </c>
      <c r="BB33" s="217">
        <f t="shared" si="10"/>
        <v>0</v>
      </c>
      <c r="BC33" s="217">
        <f t="shared" si="11"/>
        <v>0</v>
      </c>
      <c r="BD33" s="217">
        <f t="shared" si="12"/>
        <v>0</v>
      </c>
      <c r="BE33" s="217">
        <f t="shared" si="13"/>
        <v>0</v>
      </c>
      <c r="CA33" s="242">
        <v>1</v>
      </c>
      <c r="CB33" s="242">
        <v>7</v>
      </c>
    </row>
    <row r="34" spans="1:80">
      <c r="A34" s="243">
        <v>21</v>
      </c>
      <c r="B34" s="244" t="s">
        <v>447</v>
      </c>
      <c r="C34" s="245" t="s">
        <v>448</v>
      </c>
      <c r="D34" s="246" t="s">
        <v>141</v>
      </c>
      <c r="E34" s="247">
        <v>15</v>
      </c>
      <c r="F34" s="247"/>
      <c r="G34" s="248"/>
      <c r="H34" s="249">
        <v>0</v>
      </c>
      <c r="I34" s="250">
        <f t="shared" si="7"/>
        <v>0</v>
      </c>
      <c r="J34" s="249">
        <v>0</v>
      </c>
      <c r="K34" s="250">
        <f t="shared" si="8"/>
        <v>0</v>
      </c>
      <c r="O34" s="242">
        <v>2</v>
      </c>
      <c r="AA34" s="217">
        <v>1</v>
      </c>
      <c r="AB34" s="217">
        <v>7</v>
      </c>
      <c r="AC34" s="217">
        <v>7</v>
      </c>
      <c r="AZ34" s="217">
        <v>2</v>
      </c>
      <c r="BA34" s="217">
        <f t="shared" si="9"/>
        <v>0</v>
      </c>
      <c r="BB34" s="217">
        <f t="shared" si="10"/>
        <v>0</v>
      </c>
      <c r="BC34" s="217">
        <f t="shared" si="11"/>
        <v>0</v>
      </c>
      <c r="BD34" s="217">
        <f t="shared" si="12"/>
        <v>0</v>
      </c>
      <c r="BE34" s="217">
        <f t="shared" si="13"/>
        <v>0</v>
      </c>
      <c r="CA34" s="242">
        <v>1</v>
      </c>
      <c r="CB34" s="242">
        <v>7</v>
      </c>
    </row>
    <row r="35" spans="1:80">
      <c r="A35" s="243">
        <v>22</v>
      </c>
      <c r="B35" s="244" t="s">
        <v>449</v>
      </c>
      <c r="C35" s="245" t="s">
        <v>450</v>
      </c>
      <c r="D35" s="246" t="s">
        <v>112</v>
      </c>
      <c r="E35" s="247">
        <v>6</v>
      </c>
      <c r="F35" s="247"/>
      <c r="G35" s="248"/>
      <c r="H35" s="249">
        <v>2.4000000000000001E-4</v>
      </c>
      <c r="I35" s="250">
        <f t="shared" si="7"/>
        <v>1.4400000000000001E-3</v>
      </c>
      <c r="J35" s="249">
        <v>0</v>
      </c>
      <c r="K35" s="250">
        <f t="shared" si="8"/>
        <v>0</v>
      </c>
      <c r="O35" s="242">
        <v>2</v>
      </c>
      <c r="AA35" s="217">
        <v>1</v>
      </c>
      <c r="AB35" s="217">
        <v>7</v>
      </c>
      <c r="AC35" s="217">
        <v>7</v>
      </c>
      <c r="AZ35" s="217">
        <v>2</v>
      </c>
      <c r="BA35" s="217">
        <f t="shared" si="9"/>
        <v>0</v>
      </c>
      <c r="BB35" s="217">
        <f t="shared" si="10"/>
        <v>0</v>
      </c>
      <c r="BC35" s="217">
        <f t="shared" si="11"/>
        <v>0</v>
      </c>
      <c r="BD35" s="217">
        <f t="shared" si="12"/>
        <v>0</v>
      </c>
      <c r="BE35" s="217">
        <f t="shared" si="13"/>
        <v>0</v>
      </c>
      <c r="CA35" s="242">
        <v>1</v>
      </c>
      <c r="CB35" s="242">
        <v>7</v>
      </c>
    </row>
    <row r="36" spans="1:80" ht="20.399999999999999">
      <c r="A36" s="243">
        <v>23</v>
      </c>
      <c r="B36" s="244" t="s">
        <v>451</v>
      </c>
      <c r="C36" s="245" t="s">
        <v>452</v>
      </c>
      <c r="D36" s="246" t="s">
        <v>190</v>
      </c>
      <c r="E36" s="247">
        <v>15</v>
      </c>
      <c r="F36" s="247"/>
      <c r="G36" s="248"/>
      <c r="H36" s="249">
        <v>1.7700000000000001E-3</v>
      </c>
      <c r="I36" s="250">
        <f t="shared" si="7"/>
        <v>2.6550000000000001E-2</v>
      </c>
      <c r="J36" s="249">
        <v>0</v>
      </c>
      <c r="K36" s="250">
        <f t="shared" si="8"/>
        <v>0</v>
      </c>
      <c r="O36" s="242">
        <v>2</v>
      </c>
      <c r="AA36" s="217">
        <v>2</v>
      </c>
      <c r="AB36" s="217">
        <v>7</v>
      </c>
      <c r="AC36" s="217">
        <v>7</v>
      </c>
      <c r="AZ36" s="217">
        <v>2</v>
      </c>
      <c r="BA36" s="217">
        <f t="shared" si="9"/>
        <v>0</v>
      </c>
      <c r="BB36" s="217">
        <f t="shared" si="10"/>
        <v>0</v>
      </c>
      <c r="BC36" s="217">
        <f t="shared" si="11"/>
        <v>0</v>
      </c>
      <c r="BD36" s="217">
        <f t="shared" si="12"/>
        <v>0</v>
      </c>
      <c r="BE36" s="217">
        <f t="shared" si="13"/>
        <v>0</v>
      </c>
      <c r="CA36" s="242">
        <v>2</v>
      </c>
      <c r="CB36" s="242">
        <v>7</v>
      </c>
    </row>
    <row r="37" spans="1:80" ht="20.399999999999999">
      <c r="A37" s="243">
        <v>24</v>
      </c>
      <c r="B37" s="244" t="s">
        <v>453</v>
      </c>
      <c r="C37" s="245" t="s">
        <v>454</v>
      </c>
      <c r="D37" s="246" t="s">
        <v>190</v>
      </c>
      <c r="E37" s="247">
        <v>25</v>
      </c>
      <c r="F37" s="247"/>
      <c r="G37" s="248"/>
      <c r="H37" s="249">
        <v>1.7700000000000001E-3</v>
      </c>
      <c r="I37" s="250">
        <f t="shared" si="7"/>
        <v>4.4250000000000005E-2</v>
      </c>
      <c r="J37" s="249">
        <v>0</v>
      </c>
      <c r="K37" s="250">
        <f t="shared" si="8"/>
        <v>0</v>
      </c>
      <c r="O37" s="242">
        <v>2</v>
      </c>
      <c r="AA37" s="217">
        <v>2</v>
      </c>
      <c r="AB37" s="217">
        <v>0</v>
      </c>
      <c r="AC37" s="217">
        <v>0</v>
      </c>
      <c r="AZ37" s="217">
        <v>2</v>
      </c>
      <c r="BA37" s="217">
        <f t="shared" si="9"/>
        <v>0</v>
      </c>
      <c r="BB37" s="217">
        <f t="shared" si="10"/>
        <v>0</v>
      </c>
      <c r="BC37" s="217">
        <f t="shared" si="11"/>
        <v>0</v>
      </c>
      <c r="BD37" s="217">
        <f t="shared" si="12"/>
        <v>0</v>
      </c>
      <c r="BE37" s="217">
        <f t="shared" si="13"/>
        <v>0</v>
      </c>
      <c r="CA37" s="242">
        <v>2</v>
      </c>
      <c r="CB37" s="242">
        <v>0</v>
      </c>
    </row>
    <row r="38" spans="1:80" ht="20.399999999999999">
      <c r="A38" s="243">
        <v>25</v>
      </c>
      <c r="B38" s="244" t="s">
        <v>455</v>
      </c>
      <c r="C38" s="245" t="s">
        <v>456</v>
      </c>
      <c r="D38" s="246" t="s">
        <v>190</v>
      </c>
      <c r="E38" s="247">
        <v>32</v>
      </c>
      <c r="F38" s="247"/>
      <c r="G38" s="248"/>
      <c r="H38" s="249">
        <v>1.7700000000000001E-3</v>
      </c>
      <c r="I38" s="250">
        <f t="shared" si="7"/>
        <v>5.6640000000000003E-2</v>
      </c>
      <c r="J38" s="249">
        <v>0</v>
      </c>
      <c r="K38" s="250">
        <f t="shared" si="8"/>
        <v>0</v>
      </c>
      <c r="O38" s="242">
        <v>2</v>
      </c>
      <c r="AA38" s="217">
        <v>2</v>
      </c>
      <c r="AB38" s="217">
        <v>0</v>
      </c>
      <c r="AC38" s="217">
        <v>0</v>
      </c>
      <c r="AZ38" s="217">
        <v>2</v>
      </c>
      <c r="BA38" s="217">
        <f t="shared" si="9"/>
        <v>0</v>
      </c>
      <c r="BB38" s="217">
        <f t="shared" si="10"/>
        <v>0</v>
      </c>
      <c r="BC38" s="217">
        <f t="shared" si="11"/>
        <v>0</v>
      </c>
      <c r="BD38" s="217">
        <f t="shared" si="12"/>
        <v>0</v>
      </c>
      <c r="BE38" s="217">
        <f t="shared" si="13"/>
        <v>0</v>
      </c>
      <c r="CA38" s="242">
        <v>2</v>
      </c>
      <c r="CB38" s="242">
        <v>0</v>
      </c>
    </row>
    <row r="39" spans="1:80">
      <c r="A39" s="243">
        <v>26</v>
      </c>
      <c r="B39" s="244" t="s">
        <v>457</v>
      </c>
      <c r="C39" s="245" t="s">
        <v>458</v>
      </c>
      <c r="D39" s="246" t="s">
        <v>232</v>
      </c>
      <c r="E39" s="247">
        <v>2</v>
      </c>
      <c r="F39" s="247"/>
      <c r="G39" s="248"/>
      <c r="H39" s="249">
        <v>0</v>
      </c>
      <c r="I39" s="250">
        <f t="shared" si="7"/>
        <v>0</v>
      </c>
      <c r="J39" s="249"/>
      <c r="K39" s="250">
        <f t="shared" si="8"/>
        <v>0</v>
      </c>
      <c r="O39" s="242">
        <v>2</v>
      </c>
      <c r="AA39" s="217">
        <v>12</v>
      </c>
      <c r="AB39" s="217">
        <v>0</v>
      </c>
      <c r="AC39" s="217">
        <v>3</v>
      </c>
      <c r="AZ39" s="217">
        <v>2</v>
      </c>
      <c r="BA39" s="217">
        <f t="shared" si="9"/>
        <v>0</v>
      </c>
      <c r="BB39" s="217">
        <f t="shared" si="10"/>
        <v>0</v>
      </c>
      <c r="BC39" s="217">
        <f t="shared" si="11"/>
        <v>0</v>
      </c>
      <c r="BD39" s="217">
        <f t="shared" si="12"/>
        <v>0</v>
      </c>
      <c r="BE39" s="217">
        <f t="shared" si="13"/>
        <v>0</v>
      </c>
      <c r="CA39" s="242">
        <v>12</v>
      </c>
      <c r="CB39" s="242">
        <v>0</v>
      </c>
    </row>
    <row r="40" spans="1:80">
      <c r="A40" s="243">
        <v>27</v>
      </c>
      <c r="B40" s="244" t="s">
        <v>459</v>
      </c>
      <c r="C40" s="245" t="s">
        <v>421</v>
      </c>
      <c r="D40" s="246" t="s">
        <v>232</v>
      </c>
      <c r="E40" s="247">
        <v>2</v>
      </c>
      <c r="F40" s="247"/>
      <c r="G40" s="248"/>
      <c r="H40" s="249">
        <v>0</v>
      </c>
      <c r="I40" s="250">
        <f t="shared" si="7"/>
        <v>0</v>
      </c>
      <c r="J40" s="249"/>
      <c r="K40" s="250">
        <f t="shared" si="8"/>
        <v>0</v>
      </c>
      <c r="O40" s="242">
        <v>2</v>
      </c>
      <c r="AA40" s="217">
        <v>12</v>
      </c>
      <c r="AB40" s="217">
        <v>0</v>
      </c>
      <c r="AC40" s="217">
        <v>4</v>
      </c>
      <c r="AZ40" s="217">
        <v>2</v>
      </c>
      <c r="BA40" s="217">
        <f t="shared" si="9"/>
        <v>0</v>
      </c>
      <c r="BB40" s="217">
        <f t="shared" si="10"/>
        <v>0</v>
      </c>
      <c r="BC40" s="217">
        <f t="shared" si="11"/>
        <v>0</v>
      </c>
      <c r="BD40" s="217">
        <f t="shared" si="12"/>
        <v>0</v>
      </c>
      <c r="BE40" s="217">
        <f t="shared" si="13"/>
        <v>0</v>
      </c>
      <c r="CA40" s="242">
        <v>12</v>
      </c>
      <c r="CB40" s="242">
        <v>0</v>
      </c>
    </row>
    <row r="41" spans="1:80">
      <c r="A41" s="243">
        <v>28</v>
      </c>
      <c r="B41" s="244" t="s">
        <v>460</v>
      </c>
      <c r="C41" s="245" t="s">
        <v>423</v>
      </c>
      <c r="D41" s="246" t="s">
        <v>232</v>
      </c>
      <c r="E41" s="247">
        <v>2</v>
      </c>
      <c r="F41" s="247"/>
      <c r="G41" s="248"/>
      <c r="H41" s="249">
        <v>0</v>
      </c>
      <c r="I41" s="250">
        <f t="shared" si="7"/>
        <v>0</v>
      </c>
      <c r="J41" s="249"/>
      <c r="K41" s="250">
        <f t="shared" si="8"/>
        <v>0</v>
      </c>
      <c r="O41" s="242">
        <v>2</v>
      </c>
      <c r="AA41" s="217">
        <v>12</v>
      </c>
      <c r="AB41" s="217">
        <v>0</v>
      </c>
      <c r="AC41" s="217">
        <v>5</v>
      </c>
      <c r="AZ41" s="217">
        <v>2</v>
      </c>
      <c r="BA41" s="217">
        <f t="shared" si="9"/>
        <v>0</v>
      </c>
      <c r="BB41" s="217">
        <f t="shared" si="10"/>
        <v>0</v>
      </c>
      <c r="BC41" s="217">
        <f t="shared" si="11"/>
        <v>0</v>
      </c>
      <c r="BD41" s="217">
        <f t="shared" si="12"/>
        <v>0</v>
      </c>
      <c r="BE41" s="217">
        <f t="shared" si="13"/>
        <v>0</v>
      </c>
      <c r="CA41" s="242">
        <v>12</v>
      </c>
      <c r="CB41" s="242">
        <v>0</v>
      </c>
    </row>
    <row r="42" spans="1:80">
      <c r="A42" s="243">
        <v>29</v>
      </c>
      <c r="B42" s="244" t="s">
        <v>426</v>
      </c>
      <c r="C42" s="245" t="s">
        <v>427</v>
      </c>
      <c r="D42" s="246" t="s">
        <v>112</v>
      </c>
      <c r="E42" s="247">
        <v>3</v>
      </c>
      <c r="F42" s="247"/>
      <c r="G42" s="248"/>
      <c r="H42" s="249">
        <v>3.4000000000000002E-4</v>
      </c>
      <c r="I42" s="250">
        <f t="shared" si="7"/>
        <v>1.0200000000000001E-3</v>
      </c>
      <c r="J42" s="249"/>
      <c r="K42" s="250">
        <f t="shared" si="8"/>
        <v>0</v>
      </c>
      <c r="O42" s="242">
        <v>2</v>
      </c>
      <c r="AA42" s="217">
        <v>3</v>
      </c>
      <c r="AB42" s="217">
        <v>7</v>
      </c>
      <c r="AC42" s="217" t="s">
        <v>426</v>
      </c>
      <c r="AZ42" s="217">
        <v>2</v>
      </c>
      <c r="BA42" s="217">
        <f t="shared" si="9"/>
        <v>0</v>
      </c>
      <c r="BB42" s="217">
        <f t="shared" si="10"/>
        <v>0</v>
      </c>
      <c r="BC42" s="217">
        <f t="shared" si="11"/>
        <v>0</v>
      </c>
      <c r="BD42" s="217">
        <f t="shared" si="12"/>
        <v>0</v>
      </c>
      <c r="BE42" s="217">
        <f t="shared" si="13"/>
        <v>0</v>
      </c>
      <c r="CA42" s="242">
        <v>3</v>
      </c>
      <c r="CB42" s="242">
        <v>7</v>
      </c>
    </row>
    <row r="43" spans="1:80">
      <c r="A43" s="243">
        <v>30</v>
      </c>
      <c r="B43" s="244" t="s">
        <v>461</v>
      </c>
      <c r="C43" s="245" t="s">
        <v>462</v>
      </c>
      <c r="D43" s="246" t="s">
        <v>141</v>
      </c>
      <c r="E43" s="247">
        <v>2</v>
      </c>
      <c r="F43" s="247"/>
      <c r="G43" s="248"/>
      <c r="H43" s="249">
        <v>1.8000000000000001E-4</v>
      </c>
      <c r="I43" s="250">
        <f t="shared" si="7"/>
        <v>3.6000000000000002E-4</v>
      </c>
      <c r="J43" s="249"/>
      <c r="K43" s="250">
        <f t="shared" si="8"/>
        <v>0</v>
      </c>
      <c r="O43" s="242">
        <v>2</v>
      </c>
      <c r="AA43" s="217">
        <v>3</v>
      </c>
      <c r="AB43" s="217">
        <v>7</v>
      </c>
      <c r="AC43" s="217">
        <v>551100072</v>
      </c>
      <c r="AZ43" s="217">
        <v>2</v>
      </c>
      <c r="BA43" s="217">
        <f t="shared" si="9"/>
        <v>0</v>
      </c>
      <c r="BB43" s="217">
        <f t="shared" si="10"/>
        <v>0</v>
      </c>
      <c r="BC43" s="217">
        <f t="shared" si="11"/>
        <v>0</v>
      </c>
      <c r="BD43" s="217">
        <f t="shared" si="12"/>
        <v>0</v>
      </c>
      <c r="BE43" s="217">
        <f t="shared" si="13"/>
        <v>0</v>
      </c>
      <c r="CA43" s="242">
        <v>3</v>
      </c>
      <c r="CB43" s="242">
        <v>7</v>
      </c>
    </row>
    <row r="44" spans="1:80">
      <c r="A44" s="243">
        <v>31</v>
      </c>
      <c r="B44" s="244" t="s">
        <v>463</v>
      </c>
      <c r="C44" s="245" t="s">
        <v>464</v>
      </c>
      <c r="D44" s="246" t="s">
        <v>141</v>
      </c>
      <c r="E44" s="247">
        <v>2</v>
      </c>
      <c r="F44" s="247"/>
      <c r="G44" s="248"/>
      <c r="H44" s="249">
        <v>2.7999999999999998E-4</v>
      </c>
      <c r="I44" s="250">
        <f t="shared" si="7"/>
        <v>5.5999999999999995E-4</v>
      </c>
      <c r="J44" s="249"/>
      <c r="K44" s="250">
        <f t="shared" si="8"/>
        <v>0</v>
      </c>
      <c r="O44" s="242">
        <v>2</v>
      </c>
      <c r="AA44" s="217">
        <v>3</v>
      </c>
      <c r="AB44" s="217">
        <v>7</v>
      </c>
      <c r="AC44" s="217">
        <v>551100073</v>
      </c>
      <c r="AZ44" s="217">
        <v>2</v>
      </c>
      <c r="BA44" s="217">
        <f t="shared" si="9"/>
        <v>0</v>
      </c>
      <c r="BB44" s="217">
        <f t="shared" si="10"/>
        <v>0</v>
      </c>
      <c r="BC44" s="217">
        <f t="shared" si="11"/>
        <v>0</v>
      </c>
      <c r="BD44" s="217">
        <f t="shared" si="12"/>
        <v>0</v>
      </c>
      <c r="BE44" s="217">
        <f t="shared" si="13"/>
        <v>0</v>
      </c>
      <c r="CA44" s="242">
        <v>3</v>
      </c>
      <c r="CB44" s="242">
        <v>7</v>
      </c>
    </row>
    <row r="45" spans="1:80">
      <c r="A45" s="243">
        <v>32</v>
      </c>
      <c r="B45" s="244" t="s">
        <v>465</v>
      </c>
      <c r="C45" s="245" t="s">
        <v>466</v>
      </c>
      <c r="D45" s="246" t="s">
        <v>141</v>
      </c>
      <c r="E45" s="247">
        <v>1</v>
      </c>
      <c r="F45" s="247"/>
      <c r="G45" s="248"/>
      <c r="H45" s="249">
        <v>4.6000000000000001E-4</v>
      </c>
      <c r="I45" s="250">
        <f t="shared" si="7"/>
        <v>4.6000000000000001E-4</v>
      </c>
      <c r="J45" s="249"/>
      <c r="K45" s="250">
        <f t="shared" si="8"/>
        <v>0</v>
      </c>
      <c r="O45" s="242">
        <v>2</v>
      </c>
      <c r="AA45" s="217">
        <v>3</v>
      </c>
      <c r="AB45" s="217">
        <v>7</v>
      </c>
      <c r="AC45" s="217">
        <v>551100074</v>
      </c>
      <c r="AZ45" s="217">
        <v>2</v>
      </c>
      <c r="BA45" s="217">
        <f t="shared" si="9"/>
        <v>0</v>
      </c>
      <c r="BB45" s="217">
        <f t="shared" si="10"/>
        <v>0</v>
      </c>
      <c r="BC45" s="217">
        <f t="shared" si="11"/>
        <v>0</v>
      </c>
      <c r="BD45" s="217">
        <f t="shared" si="12"/>
        <v>0</v>
      </c>
      <c r="BE45" s="217">
        <f t="shared" si="13"/>
        <v>0</v>
      </c>
      <c r="CA45" s="242">
        <v>3</v>
      </c>
      <c r="CB45" s="242">
        <v>7</v>
      </c>
    </row>
    <row r="46" spans="1:80">
      <c r="A46" s="243">
        <v>33</v>
      </c>
      <c r="B46" s="244" t="s">
        <v>467</v>
      </c>
      <c r="C46" s="245" t="s">
        <v>468</v>
      </c>
      <c r="D46" s="246" t="s">
        <v>141</v>
      </c>
      <c r="E46" s="247">
        <v>1</v>
      </c>
      <c r="F46" s="247"/>
      <c r="G46" s="248"/>
      <c r="H46" s="249">
        <v>6.8000000000000005E-4</v>
      </c>
      <c r="I46" s="250">
        <f t="shared" si="7"/>
        <v>6.8000000000000005E-4</v>
      </c>
      <c r="J46" s="249"/>
      <c r="K46" s="250">
        <f t="shared" si="8"/>
        <v>0</v>
      </c>
      <c r="O46" s="242">
        <v>2</v>
      </c>
      <c r="AA46" s="217">
        <v>3</v>
      </c>
      <c r="AB46" s="217">
        <v>7</v>
      </c>
      <c r="AC46" s="217">
        <v>551100075</v>
      </c>
      <c r="AZ46" s="217">
        <v>2</v>
      </c>
      <c r="BA46" s="217">
        <f t="shared" si="9"/>
        <v>0</v>
      </c>
      <c r="BB46" s="217">
        <f t="shared" si="10"/>
        <v>0</v>
      </c>
      <c r="BC46" s="217">
        <f t="shared" si="11"/>
        <v>0</v>
      </c>
      <c r="BD46" s="217">
        <f t="shared" si="12"/>
        <v>0</v>
      </c>
      <c r="BE46" s="217">
        <f t="shared" si="13"/>
        <v>0</v>
      </c>
      <c r="CA46" s="242">
        <v>3</v>
      </c>
      <c r="CB46" s="242">
        <v>7</v>
      </c>
    </row>
    <row r="47" spans="1:80">
      <c r="A47" s="243">
        <v>34</v>
      </c>
      <c r="B47" s="244" t="s">
        <v>469</v>
      </c>
      <c r="C47" s="245" t="s">
        <v>470</v>
      </c>
      <c r="D47" s="246" t="s">
        <v>141</v>
      </c>
      <c r="E47" s="247">
        <v>5</v>
      </c>
      <c r="F47" s="247"/>
      <c r="G47" s="248"/>
      <c r="H47" s="249">
        <v>3.3E-4</v>
      </c>
      <c r="I47" s="250">
        <f t="shared" si="7"/>
        <v>1.65E-3</v>
      </c>
      <c r="J47" s="249"/>
      <c r="K47" s="250">
        <f t="shared" si="8"/>
        <v>0</v>
      </c>
      <c r="O47" s="242">
        <v>2</v>
      </c>
      <c r="AA47" s="217">
        <v>3</v>
      </c>
      <c r="AB47" s="217">
        <v>7</v>
      </c>
      <c r="AC47" s="217">
        <v>55111286</v>
      </c>
      <c r="AZ47" s="217">
        <v>2</v>
      </c>
      <c r="BA47" s="217">
        <f t="shared" si="9"/>
        <v>0</v>
      </c>
      <c r="BB47" s="217">
        <f t="shared" si="10"/>
        <v>0</v>
      </c>
      <c r="BC47" s="217">
        <f t="shared" si="11"/>
        <v>0</v>
      </c>
      <c r="BD47" s="217">
        <f t="shared" si="12"/>
        <v>0</v>
      </c>
      <c r="BE47" s="217">
        <f t="shared" si="13"/>
        <v>0</v>
      </c>
      <c r="CA47" s="242">
        <v>3</v>
      </c>
      <c r="CB47" s="242">
        <v>7</v>
      </c>
    </row>
    <row r="48" spans="1:80">
      <c r="A48" s="243">
        <v>35</v>
      </c>
      <c r="B48" s="244" t="s">
        <v>471</v>
      </c>
      <c r="C48" s="245" t="s">
        <v>472</v>
      </c>
      <c r="D48" s="246" t="s">
        <v>141</v>
      </c>
      <c r="E48" s="247">
        <v>1</v>
      </c>
      <c r="F48" s="247"/>
      <c r="G48" s="248"/>
      <c r="H48" s="249">
        <v>2E-3</v>
      </c>
      <c r="I48" s="250">
        <f t="shared" si="7"/>
        <v>2E-3</v>
      </c>
      <c r="J48" s="249"/>
      <c r="K48" s="250">
        <f t="shared" si="8"/>
        <v>0</v>
      </c>
      <c r="O48" s="242">
        <v>2</v>
      </c>
      <c r="AA48" s="217">
        <v>3</v>
      </c>
      <c r="AB48" s="217">
        <v>7</v>
      </c>
      <c r="AC48" s="217">
        <v>55347600</v>
      </c>
      <c r="AZ48" s="217">
        <v>2</v>
      </c>
      <c r="BA48" s="217">
        <f t="shared" si="9"/>
        <v>0</v>
      </c>
      <c r="BB48" s="217">
        <f t="shared" si="10"/>
        <v>0</v>
      </c>
      <c r="BC48" s="217">
        <f t="shared" si="11"/>
        <v>0</v>
      </c>
      <c r="BD48" s="217">
        <f t="shared" si="12"/>
        <v>0</v>
      </c>
      <c r="BE48" s="217">
        <f t="shared" si="13"/>
        <v>0</v>
      </c>
      <c r="CA48" s="242">
        <v>3</v>
      </c>
      <c r="CB48" s="242">
        <v>7</v>
      </c>
    </row>
    <row r="49" spans="1:80">
      <c r="A49" s="243">
        <v>36</v>
      </c>
      <c r="B49" s="244" t="s">
        <v>436</v>
      </c>
      <c r="C49" s="245" t="s">
        <v>437</v>
      </c>
      <c r="D49" s="246" t="s">
        <v>141</v>
      </c>
      <c r="E49" s="247">
        <v>1</v>
      </c>
      <c r="F49" s="247"/>
      <c r="G49" s="248"/>
      <c r="H49" s="249">
        <v>0</v>
      </c>
      <c r="I49" s="250">
        <f t="shared" si="7"/>
        <v>0</v>
      </c>
      <c r="J49" s="249"/>
      <c r="K49" s="250">
        <f t="shared" si="8"/>
        <v>0</v>
      </c>
      <c r="O49" s="242">
        <v>2</v>
      </c>
      <c r="AA49" s="217">
        <v>3</v>
      </c>
      <c r="AB49" s="217">
        <v>7</v>
      </c>
      <c r="AC49" s="217">
        <v>55347607</v>
      </c>
      <c r="AZ49" s="217">
        <v>2</v>
      </c>
      <c r="BA49" s="217">
        <f t="shared" si="9"/>
        <v>0</v>
      </c>
      <c r="BB49" s="217">
        <f t="shared" si="10"/>
        <v>0</v>
      </c>
      <c r="BC49" s="217">
        <f t="shared" si="11"/>
        <v>0</v>
      </c>
      <c r="BD49" s="217">
        <f t="shared" si="12"/>
        <v>0</v>
      </c>
      <c r="BE49" s="217">
        <f t="shared" si="13"/>
        <v>0</v>
      </c>
      <c r="CA49" s="242">
        <v>3</v>
      </c>
      <c r="CB49" s="242">
        <v>7</v>
      </c>
    </row>
    <row r="50" spans="1:80">
      <c r="A50" s="243">
        <v>37</v>
      </c>
      <c r="B50" s="244" t="s">
        <v>473</v>
      </c>
      <c r="C50" s="245" t="s">
        <v>425</v>
      </c>
      <c r="D50" s="246" t="s">
        <v>112</v>
      </c>
      <c r="E50" s="247">
        <v>1</v>
      </c>
      <c r="F50" s="247"/>
      <c r="G50" s="248"/>
      <c r="H50" s="249">
        <v>3.4000000000000002E-4</v>
      </c>
      <c r="I50" s="250">
        <f t="shared" si="7"/>
        <v>3.4000000000000002E-4</v>
      </c>
      <c r="J50" s="249"/>
      <c r="K50" s="250">
        <f t="shared" si="8"/>
        <v>0</v>
      </c>
      <c r="O50" s="242">
        <v>2</v>
      </c>
      <c r="AA50" s="217">
        <v>3</v>
      </c>
      <c r="AB50" s="217">
        <v>7</v>
      </c>
      <c r="AC50" s="217" t="s">
        <v>473</v>
      </c>
      <c r="AZ50" s="217">
        <v>2</v>
      </c>
      <c r="BA50" s="217">
        <f t="shared" si="9"/>
        <v>0</v>
      </c>
      <c r="BB50" s="217">
        <f t="shared" si="10"/>
        <v>0</v>
      </c>
      <c r="BC50" s="217">
        <f t="shared" si="11"/>
        <v>0</v>
      </c>
      <c r="BD50" s="217">
        <f t="shared" si="12"/>
        <v>0</v>
      </c>
      <c r="BE50" s="217">
        <f t="shared" si="13"/>
        <v>0</v>
      </c>
      <c r="CA50" s="242">
        <v>3</v>
      </c>
      <c r="CB50" s="242">
        <v>7</v>
      </c>
    </row>
    <row r="51" spans="1:80">
      <c r="A51" s="243">
        <v>38</v>
      </c>
      <c r="B51" s="244" t="s">
        <v>474</v>
      </c>
      <c r="C51" s="245" t="s">
        <v>475</v>
      </c>
      <c r="D51" s="246" t="s">
        <v>122</v>
      </c>
      <c r="E51" s="247">
        <v>8.5100000000000002E-3</v>
      </c>
      <c r="F51" s="247"/>
      <c r="G51" s="248"/>
      <c r="H51" s="249">
        <v>0</v>
      </c>
      <c r="I51" s="250">
        <f t="shared" si="7"/>
        <v>0</v>
      </c>
      <c r="J51" s="249"/>
      <c r="K51" s="250">
        <f t="shared" si="8"/>
        <v>0</v>
      </c>
      <c r="O51" s="242">
        <v>2</v>
      </c>
      <c r="AA51" s="217">
        <v>7</v>
      </c>
      <c r="AB51" s="217">
        <v>1001</v>
      </c>
      <c r="AC51" s="217">
        <v>5</v>
      </c>
      <c r="AZ51" s="217">
        <v>2</v>
      </c>
      <c r="BA51" s="217">
        <f t="shared" si="9"/>
        <v>0</v>
      </c>
      <c r="BB51" s="217">
        <f t="shared" si="10"/>
        <v>0</v>
      </c>
      <c r="BC51" s="217">
        <f t="shared" si="11"/>
        <v>0</v>
      </c>
      <c r="BD51" s="217">
        <f t="shared" si="12"/>
        <v>0</v>
      </c>
      <c r="BE51" s="217">
        <f t="shared" si="13"/>
        <v>0</v>
      </c>
      <c r="CA51" s="242">
        <v>7</v>
      </c>
      <c r="CB51" s="242">
        <v>1001</v>
      </c>
    </row>
    <row r="52" spans="1:80">
      <c r="A52" s="260"/>
      <c r="B52" s="261" t="s">
        <v>98</v>
      </c>
      <c r="C52" s="262" t="s">
        <v>442</v>
      </c>
      <c r="D52" s="263"/>
      <c r="E52" s="264"/>
      <c r="F52" s="265"/>
      <c r="G52" s="266"/>
      <c r="H52" s="267"/>
      <c r="I52" s="268">
        <f>SUM(I31:I51)</f>
        <v>0.13594999999999999</v>
      </c>
      <c r="J52" s="267"/>
      <c r="K52" s="268">
        <f>SUM(K31:K51)</f>
        <v>-0.19879999999999998</v>
      </c>
      <c r="O52" s="242">
        <v>4</v>
      </c>
      <c r="BA52" s="269">
        <f>SUM(BA31:BA51)</f>
        <v>0</v>
      </c>
      <c r="BB52" s="269">
        <f>SUM(BB31:BB51)</f>
        <v>0</v>
      </c>
      <c r="BC52" s="269">
        <f>SUM(BC31:BC51)</f>
        <v>0</v>
      </c>
      <c r="BD52" s="269">
        <f>SUM(BD31:BD51)</f>
        <v>0</v>
      </c>
      <c r="BE52" s="269">
        <f>SUM(BE31:BE51)</f>
        <v>0</v>
      </c>
    </row>
    <row r="53" spans="1:80">
      <c r="A53" s="232" t="s">
        <v>96</v>
      </c>
      <c r="B53" s="233" t="s">
        <v>200</v>
      </c>
      <c r="C53" s="234" t="s">
        <v>201</v>
      </c>
      <c r="D53" s="235"/>
      <c r="E53" s="236"/>
      <c r="F53" s="236"/>
      <c r="G53" s="237"/>
      <c r="H53" s="238"/>
      <c r="I53" s="239"/>
      <c r="J53" s="240"/>
      <c r="K53" s="241"/>
      <c r="O53" s="242">
        <v>1</v>
      </c>
    </row>
    <row r="54" spans="1:80">
      <c r="A54" s="243">
        <v>39</v>
      </c>
      <c r="B54" s="244" t="s">
        <v>476</v>
      </c>
      <c r="C54" s="245" t="s">
        <v>477</v>
      </c>
      <c r="D54" s="246" t="s">
        <v>112</v>
      </c>
      <c r="E54" s="247">
        <v>2</v>
      </c>
      <c r="F54" s="247"/>
      <c r="G54" s="248"/>
      <c r="H54" s="249">
        <v>8.8999999999999995E-4</v>
      </c>
      <c r="I54" s="250">
        <f t="shared" ref="I54:I83" si="14">E54*H54</f>
        <v>1.7799999999999999E-3</v>
      </c>
      <c r="J54" s="249">
        <v>0</v>
      </c>
      <c r="K54" s="250">
        <f t="shared" ref="K54:K83" si="15">E54*J54</f>
        <v>0</v>
      </c>
      <c r="O54" s="242">
        <v>2</v>
      </c>
      <c r="AA54" s="217">
        <v>1</v>
      </c>
      <c r="AB54" s="217">
        <v>7</v>
      </c>
      <c r="AC54" s="217">
        <v>7</v>
      </c>
      <c r="AZ54" s="217">
        <v>2</v>
      </c>
      <c r="BA54" s="217">
        <f t="shared" ref="BA54:BA83" si="16">IF(AZ54=1,G54,0)</f>
        <v>0</v>
      </c>
      <c r="BB54" s="217">
        <f t="shared" ref="BB54:BB83" si="17">IF(AZ54=2,G54,0)</f>
        <v>0</v>
      </c>
      <c r="BC54" s="217">
        <f t="shared" ref="BC54:BC83" si="18">IF(AZ54=3,G54,0)</f>
        <v>0</v>
      </c>
      <c r="BD54" s="217">
        <f t="shared" ref="BD54:BD83" si="19">IF(AZ54=4,G54,0)</f>
        <v>0</v>
      </c>
      <c r="BE54" s="217">
        <f t="shared" ref="BE54:BE83" si="20">IF(AZ54=5,G54,0)</f>
        <v>0</v>
      </c>
      <c r="CA54" s="242">
        <v>1</v>
      </c>
      <c r="CB54" s="242">
        <v>7</v>
      </c>
    </row>
    <row r="55" spans="1:80">
      <c r="A55" s="243">
        <v>40</v>
      </c>
      <c r="B55" s="244" t="s">
        <v>478</v>
      </c>
      <c r="C55" s="245" t="s">
        <v>479</v>
      </c>
      <c r="D55" s="246" t="s">
        <v>112</v>
      </c>
      <c r="E55" s="247">
        <v>3</v>
      </c>
      <c r="F55" s="247"/>
      <c r="G55" s="248"/>
      <c r="H55" s="249">
        <v>3.7499999999999999E-3</v>
      </c>
      <c r="I55" s="250">
        <f t="shared" si="14"/>
        <v>1.125E-2</v>
      </c>
      <c r="J55" s="249">
        <v>0</v>
      </c>
      <c r="K55" s="250">
        <f t="shared" si="15"/>
        <v>0</v>
      </c>
      <c r="O55" s="242">
        <v>2</v>
      </c>
      <c r="AA55" s="217">
        <v>1</v>
      </c>
      <c r="AB55" s="217">
        <v>7</v>
      </c>
      <c r="AC55" s="217">
        <v>7</v>
      </c>
      <c r="AZ55" s="217">
        <v>2</v>
      </c>
      <c r="BA55" s="217">
        <f t="shared" si="16"/>
        <v>0</v>
      </c>
      <c r="BB55" s="217">
        <f t="shared" si="17"/>
        <v>0</v>
      </c>
      <c r="BC55" s="217">
        <f t="shared" si="18"/>
        <v>0</v>
      </c>
      <c r="BD55" s="217">
        <f t="shared" si="19"/>
        <v>0</v>
      </c>
      <c r="BE55" s="217">
        <f t="shared" si="20"/>
        <v>0</v>
      </c>
      <c r="CA55" s="242">
        <v>1</v>
      </c>
      <c r="CB55" s="242">
        <v>7</v>
      </c>
    </row>
    <row r="56" spans="1:80">
      <c r="A56" s="243">
        <v>41</v>
      </c>
      <c r="B56" s="244" t="s">
        <v>480</v>
      </c>
      <c r="C56" s="245" t="s">
        <v>481</v>
      </c>
      <c r="D56" s="246" t="s">
        <v>112</v>
      </c>
      <c r="E56" s="247">
        <v>2</v>
      </c>
      <c r="F56" s="247"/>
      <c r="G56" s="248"/>
      <c r="H56" s="249">
        <v>3.7499999999999999E-3</v>
      </c>
      <c r="I56" s="250">
        <f t="shared" si="14"/>
        <v>7.4999999999999997E-3</v>
      </c>
      <c r="J56" s="249">
        <v>0</v>
      </c>
      <c r="K56" s="250">
        <f t="shared" si="15"/>
        <v>0</v>
      </c>
      <c r="O56" s="242">
        <v>2</v>
      </c>
      <c r="AA56" s="217">
        <v>1</v>
      </c>
      <c r="AB56" s="217">
        <v>7</v>
      </c>
      <c r="AC56" s="217">
        <v>7</v>
      </c>
      <c r="AZ56" s="217">
        <v>2</v>
      </c>
      <c r="BA56" s="217">
        <f t="shared" si="16"/>
        <v>0</v>
      </c>
      <c r="BB56" s="217">
        <f t="shared" si="17"/>
        <v>0</v>
      </c>
      <c r="BC56" s="217">
        <f t="shared" si="18"/>
        <v>0</v>
      </c>
      <c r="BD56" s="217">
        <f t="shared" si="19"/>
        <v>0</v>
      </c>
      <c r="BE56" s="217">
        <f t="shared" si="20"/>
        <v>0</v>
      </c>
      <c r="CA56" s="242">
        <v>1</v>
      </c>
      <c r="CB56" s="242">
        <v>7</v>
      </c>
    </row>
    <row r="57" spans="1:80">
      <c r="A57" s="243">
        <v>42</v>
      </c>
      <c r="B57" s="244" t="s">
        <v>482</v>
      </c>
      <c r="C57" s="245" t="s">
        <v>483</v>
      </c>
      <c r="D57" s="246" t="s">
        <v>112</v>
      </c>
      <c r="E57" s="247">
        <v>2</v>
      </c>
      <c r="F57" s="247"/>
      <c r="G57" s="248"/>
      <c r="H57" s="249">
        <v>1.4E-3</v>
      </c>
      <c r="I57" s="250">
        <f t="shared" si="14"/>
        <v>2.8E-3</v>
      </c>
      <c r="J57" s="249">
        <v>0</v>
      </c>
      <c r="K57" s="250">
        <f t="shared" si="15"/>
        <v>0</v>
      </c>
      <c r="O57" s="242">
        <v>2</v>
      </c>
      <c r="AA57" s="217">
        <v>1</v>
      </c>
      <c r="AB57" s="217">
        <v>0</v>
      </c>
      <c r="AC57" s="217">
        <v>0</v>
      </c>
      <c r="AZ57" s="217">
        <v>2</v>
      </c>
      <c r="BA57" s="217">
        <f t="shared" si="16"/>
        <v>0</v>
      </c>
      <c r="BB57" s="217">
        <f t="shared" si="17"/>
        <v>0</v>
      </c>
      <c r="BC57" s="217">
        <f t="shared" si="18"/>
        <v>0</v>
      </c>
      <c r="BD57" s="217">
        <f t="shared" si="19"/>
        <v>0</v>
      </c>
      <c r="BE57" s="217">
        <f t="shared" si="20"/>
        <v>0</v>
      </c>
      <c r="CA57" s="242">
        <v>1</v>
      </c>
      <c r="CB57" s="242">
        <v>0</v>
      </c>
    </row>
    <row r="58" spans="1:80">
      <c r="A58" s="243">
        <v>43</v>
      </c>
      <c r="B58" s="244" t="s">
        <v>537</v>
      </c>
      <c r="C58" s="245" t="s">
        <v>538</v>
      </c>
      <c r="D58" s="246" t="s">
        <v>141</v>
      </c>
      <c r="E58" s="247">
        <v>1</v>
      </c>
      <c r="F58" s="247"/>
      <c r="G58" s="248"/>
      <c r="H58" s="249">
        <v>3.79E-3</v>
      </c>
      <c r="I58" s="250">
        <f t="shared" si="14"/>
        <v>3.79E-3</v>
      </c>
      <c r="J58" s="249">
        <v>0</v>
      </c>
      <c r="K58" s="250">
        <f t="shared" si="15"/>
        <v>0</v>
      </c>
      <c r="O58" s="242">
        <v>2</v>
      </c>
      <c r="AA58" s="217">
        <v>1</v>
      </c>
      <c r="AB58" s="217">
        <v>7</v>
      </c>
      <c r="AC58" s="217">
        <v>7</v>
      </c>
      <c r="AZ58" s="217">
        <v>2</v>
      </c>
      <c r="BA58" s="217">
        <f t="shared" si="16"/>
        <v>0</v>
      </c>
      <c r="BB58" s="217">
        <f t="shared" si="17"/>
        <v>0</v>
      </c>
      <c r="BC58" s="217">
        <f t="shared" si="18"/>
        <v>0</v>
      </c>
      <c r="BD58" s="217">
        <f t="shared" si="19"/>
        <v>0</v>
      </c>
      <c r="BE58" s="217">
        <f t="shared" si="20"/>
        <v>0</v>
      </c>
      <c r="CA58" s="242">
        <v>1</v>
      </c>
      <c r="CB58" s="242">
        <v>7</v>
      </c>
    </row>
    <row r="59" spans="1:80">
      <c r="A59" s="243">
        <v>44</v>
      </c>
      <c r="B59" s="244" t="s">
        <v>484</v>
      </c>
      <c r="C59" s="245" t="s">
        <v>485</v>
      </c>
      <c r="D59" s="246" t="s">
        <v>112</v>
      </c>
      <c r="E59" s="247">
        <v>1</v>
      </c>
      <c r="F59" s="247"/>
      <c r="G59" s="248"/>
      <c r="H59" s="249">
        <v>2.9010000000000001E-2</v>
      </c>
      <c r="I59" s="250">
        <f t="shared" si="14"/>
        <v>2.9010000000000001E-2</v>
      </c>
      <c r="J59" s="249">
        <v>0</v>
      </c>
      <c r="K59" s="250">
        <f t="shared" si="15"/>
        <v>0</v>
      </c>
      <c r="O59" s="242">
        <v>2</v>
      </c>
      <c r="AA59" s="217">
        <v>1</v>
      </c>
      <c r="AB59" s="217">
        <v>7</v>
      </c>
      <c r="AC59" s="217">
        <v>7</v>
      </c>
      <c r="AZ59" s="217">
        <v>2</v>
      </c>
      <c r="BA59" s="217">
        <f t="shared" si="16"/>
        <v>0</v>
      </c>
      <c r="BB59" s="217">
        <f t="shared" si="17"/>
        <v>0</v>
      </c>
      <c r="BC59" s="217">
        <f t="shared" si="18"/>
        <v>0</v>
      </c>
      <c r="BD59" s="217">
        <f t="shared" si="19"/>
        <v>0</v>
      </c>
      <c r="BE59" s="217">
        <f t="shared" si="20"/>
        <v>0</v>
      </c>
      <c r="CA59" s="242">
        <v>1</v>
      </c>
      <c r="CB59" s="242">
        <v>7</v>
      </c>
    </row>
    <row r="60" spans="1:80">
      <c r="A60" s="243">
        <v>45</v>
      </c>
      <c r="B60" s="244" t="s">
        <v>486</v>
      </c>
      <c r="C60" s="245" t="s">
        <v>487</v>
      </c>
      <c r="D60" s="246" t="s">
        <v>141</v>
      </c>
      <c r="E60" s="247">
        <v>3</v>
      </c>
      <c r="F60" s="247"/>
      <c r="G60" s="248"/>
      <c r="H60" s="249">
        <v>4.0000000000000003E-5</v>
      </c>
      <c r="I60" s="250">
        <f t="shared" si="14"/>
        <v>1.2000000000000002E-4</v>
      </c>
      <c r="J60" s="249">
        <v>0</v>
      </c>
      <c r="K60" s="250">
        <f t="shared" si="15"/>
        <v>0</v>
      </c>
      <c r="O60" s="242">
        <v>2</v>
      </c>
      <c r="AA60" s="217">
        <v>1</v>
      </c>
      <c r="AB60" s="217">
        <v>7</v>
      </c>
      <c r="AC60" s="217">
        <v>7</v>
      </c>
      <c r="AZ60" s="217">
        <v>2</v>
      </c>
      <c r="BA60" s="217">
        <f t="shared" si="16"/>
        <v>0</v>
      </c>
      <c r="BB60" s="217">
        <f t="shared" si="17"/>
        <v>0</v>
      </c>
      <c r="BC60" s="217">
        <f t="shared" si="18"/>
        <v>0</v>
      </c>
      <c r="BD60" s="217">
        <f t="shared" si="19"/>
        <v>0</v>
      </c>
      <c r="BE60" s="217">
        <f t="shared" si="20"/>
        <v>0</v>
      </c>
      <c r="CA60" s="242">
        <v>1</v>
      </c>
      <c r="CB60" s="242">
        <v>7</v>
      </c>
    </row>
    <row r="61" spans="1:80">
      <c r="A61" s="243">
        <v>46</v>
      </c>
      <c r="B61" s="244" t="s">
        <v>488</v>
      </c>
      <c r="C61" s="245" t="s">
        <v>489</v>
      </c>
      <c r="D61" s="246" t="s">
        <v>141</v>
      </c>
      <c r="E61" s="247">
        <v>2</v>
      </c>
      <c r="F61" s="247"/>
      <c r="G61" s="248"/>
      <c r="H61" s="249">
        <v>2.0000000000000001E-4</v>
      </c>
      <c r="I61" s="250">
        <f t="shared" si="14"/>
        <v>4.0000000000000002E-4</v>
      </c>
      <c r="J61" s="249">
        <v>0</v>
      </c>
      <c r="K61" s="250">
        <f t="shared" si="15"/>
        <v>0</v>
      </c>
      <c r="O61" s="242">
        <v>2</v>
      </c>
      <c r="AA61" s="217">
        <v>1</v>
      </c>
      <c r="AB61" s="217">
        <v>7</v>
      </c>
      <c r="AC61" s="217">
        <v>7</v>
      </c>
      <c r="AZ61" s="217">
        <v>2</v>
      </c>
      <c r="BA61" s="217">
        <f t="shared" si="16"/>
        <v>0</v>
      </c>
      <c r="BB61" s="217">
        <f t="shared" si="17"/>
        <v>0</v>
      </c>
      <c r="BC61" s="217">
        <f t="shared" si="18"/>
        <v>0</v>
      </c>
      <c r="BD61" s="217">
        <f t="shared" si="19"/>
        <v>0</v>
      </c>
      <c r="BE61" s="217">
        <f t="shared" si="20"/>
        <v>0</v>
      </c>
      <c r="CA61" s="242">
        <v>1</v>
      </c>
      <c r="CB61" s="242">
        <v>7</v>
      </c>
    </row>
    <row r="62" spans="1:80">
      <c r="A62" s="243">
        <v>47</v>
      </c>
      <c r="B62" s="244" t="s">
        <v>490</v>
      </c>
      <c r="C62" s="245" t="s">
        <v>491</v>
      </c>
      <c r="D62" s="246" t="s">
        <v>112</v>
      </c>
      <c r="E62" s="247">
        <v>1</v>
      </c>
      <c r="F62" s="247"/>
      <c r="G62" s="248"/>
      <c r="H62" s="249">
        <v>2.9010000000000001E-2</v>
      </c>
      <c r="I62" s="250">
        <f t="shared" si="14"/>
        <v>2.9010000000000001E-2</v>
      </c>
      <c r="J62" s="249"/>
      <c r="K62" s="250">
        <f t="shared" si="15"/>
        <v>0</v>
      </c>
      <c r="O62" s="242">
        <v>2</v>
      </c>
      <c r="AA62" s="217">
        <v>12</v>
      </c>
      <c r="AB62" s="217">
        <v>0</v>
      </c>
      <c r="AC62" s="217">
        <v>7</v>
      </c>
      <c r="AZ62" s="217">
        <v>2</v>
      </c>
      <c r="BA62" s="217">
        <f t="shared" si="16"/>
        <v>0</v>
      </c>
      <c r="BB62" s="217">
        <f t="shared" si="17"/>
        <v>0</v>
      </c>
      <c r="BC62" s="217">
        <f t="shared" si="18"/>
        <v>0</v>
      </c>
      <c r="BD62" s="217">
        <f t="shared" si="19"/>
        <v>0</v>
      </c>
      <c r="BE62" s="217">
        <f t="shared" si="20"/>
        <v>0</v>
      </c>
      <c r="CA62" s="242">
        <v>12</v>
      </c>
      <c r="CB62" s="242">
        <v>0</v>
      </c>
    </row>
    <row r="63" spans="1:80">
      <c r="A63" s="243">
        <v>48</v>
      </c>
      <c r="B63" s="244" t="s">
        <v>492</v>
      </c>
      <c r="C63" s="245" t="s">
        <v>493</v>
      </c>
      <c r="D63" s="246" t="s">
        <v>141</v>
      </c>
      <c r="E63" s="247">
        <v>1</v>
      </c>
      <c r="F63" s="247"/>
      <c r="G63" s="248"/>
      <c r="H63" s="249">
        <v>3.1E-2</v>
      </c>
      <c r="I63" s="250">
        <f t="shared" si="14"/>
        <v>3.1E-2</v>
      </c>
      <c r="J63" s="249"/>
      <c r="K63" s="250">
        <f t="shared" si="15"/>
        <v>0</v>
      </c>
      <c r="O63" s="242">
        <v>2</v>
      </c>
      <c r="AA63" s="217">
        <v>3</v>
      </c>
      <c r="AB63" s="217">
        <v>7</v>
      </c>
      <c r="AC63" s="217">
        <v>54132235</v>
      </c>
      <c r="AZ63" s="217">
        <v>2</v>
      </c>
      <c r="BA63" s="217">
        <f t="shared" si="16"/>
        <v>0</v>
      </c>
      <c r="BB63" s="217">
        <f t="shared" si="17"/>
        <v>0</v>
      </c>
      <c r="BC63" s="217">
        <f t="shared" si="18"/>
        <v>0</v>
      </c>
      <c r="BD63" s="217">
        <f t="shared" si="19"/>
        <v>0</v>
      </c>
      <c r="BE63" s="217">
        <f t="shared" si="20"/>
        <v>0</v>
      </c>
      <c r="CA63" s="242">
        <v>3</v>
      </c>
      <c r="CB63" s="242">
        <v>7</v>
      </c>
    </row>
    <row r="64" spans="1:80">
      <c r="A64" s="243">
        <v>49</v>
      </c>
      <c r="B64" s="244" t="s">
        <v>494</v>
      </c>
      <c r="C64" s="245" t="s">
        <v>495</v>
      </c>
      <c r="D64" s="246" t="s">
        <v>141</v>
      </c>
      <c r="E64" s="247">
        <v>2</v>
      </c>
      <c r="F64" s="247"/>
      <c r="G64" s="248"/>
      <c r="H64" s="249">
        <v>1.1999999999999999E-3</v>
      </c>
      <c r="I64" s="250">
        <f t="shared" si="14"/>
        <v>2.3999999999999998E-3</v>
      </c>
      <c r="J64" s="249"/>
      <c r="K64" s="250">
        <f t="shared" si="15"/>
        <v>0</v>
      </c>
      <c r="O64" s="242">
        <v>2</v>
      </c>
      <c r="AA64" s="217">
        <v>3</v>
      </c>
      <c r="AB64" s="217">
        <v>7</v>
      </c>
      <c r="AC64" s="217" t="s">
        <v>494</v>
      </c>
      <c r="AZ64" s="217">
        <v>2</v>
      </c>
      <c r="BA64" s="217">
        <f t="shared" si="16"/>
        <v>0</v>
      </c>
      <c r="BB64" s="217">
        <f t="shared" si="17"/>
        <v>0</v>
      </c>
      <c r="BC64" s="217">
        <f t="shared" si="18"/>
        <v>0</v>
      </c>
      <c r="BD64" s="217">
        <f t="shared" si="19"/>
        <v>0</v>
      </c>
      <c r="BE64" s="217">
        <f t="shared" si="20"/>
        <v>0</v>
      </c>
      <c r="CA64" s="242">
        <v>3</v>
      </c>
      <c r="CB64" s="242">
        <v>7</v>
      </c>
    </row>
    <row r="65" spans="1:80">
      <c r="A65" s="243">
        <v>50</v>
      </c>
      <c r="B65" s="244" t="s">
        <v>541</v>
      </c>
      <c r="C65" s="245" t="s">
        <v>542</v>
      </c>
      <c r="D65" s="246" t="s">
        <v>141</v>
      </c>
      <c r="E65" s="247">
        <v>1</v>
      </c>
      <c r="F65" s="247"/>
      <c r="G65" s="248"/>
      <c r="H65" s="249">
        <v>3.0000000000000001E-3</v>
      </c>
      <c r="I65" s="250">
        <f t="shared" si="14"/>
        <v>3.0000000000000001E-3</v>
      </c>
      <c r="J65" s="249"/>
      <c r="K65" s="250">
        <f t="shared" si="15"/>
        <v>0</v>
      </c>
      <c r="O65" s="242">
        <v>2</v>
      </c>
      <c r="AA65" s="217">
        <v>3</v>
      </c>
      <c r="AB65" s="217">
        <v>7</v>
      </c>
      <c r="AC65" s="217" t="s">
        <v>541</v>
      </c>
      <c r="AZ65" s="217">
        <v>2</v>
      </c>
      <c r="BA65" s="217">
        <f t="shared" si="16"/>
        <v>0</v>
      </c>
      <c r="BB65" s="217">
        <f t="shared" si="17"/>
        <v>0</v>
      </c>
      <c r="BC65" s="217">
        <f t="shared" si="18"/>
        <v>0</v>
      </c>
      <c r="BD65" s="217">
        <f t="shared" si="19"/>
        <v>0</v>
      </c>
      <c r="BE65" s="217">
        <f t="shared" si="20"/>
        <v>0</v>
      </c>
      <c r="CA65" s="242">
        <v>3</v>
      </c>
      <c r="CB65" s="242">
        <v>7</v>
      </c>
    </row>
    <row r="66" spans="1:80">
      <c r="A66" s="243">
        <v>51</v>
      </c>
      <c r="B66" s="244" t="s">
        <v>496</v>
      </c>
      <c r="C66" s="245" t="s">
        <v>497</v>
      </c>
      <c r="D66" s="246" t="s">
        <v>141</v>
      </c>
      <c r="E66" s="247">
        <v>2</v>
      </c>
      <c r="F66" s="247"/>
      <c r="G66" s="248"/>
      <c r="H66" s="249">
        <v>1.8E-3</v>
      </c>
      <c r="I66" s="250">
        <f t="shared" si="14"/>
        <v>3.5999999999999999E-3</v>
      </c>
      <c r="J66" s="249"/>
      <c r="K66" s="250">
        <f t="shared" si="15"/>
        <v>0</v>
      </c>
      <c r="O66" s="242">
        <v>2</v>
      </c>
      <c r="AA66" s="217">
        <v>3</v>
      </c>
      <c r="AB66" s="217">
        <v>0</v>
      </c>
      <c r="AC66" s="217" t="s">
        <v>496</v>
      </c>
      <c r="AZ66" s="217">
        <v>2</v>
      </c>
      <c r="BA66" s="217">
        <f t="shared" si="16"/>
        <v>0</v>
      </c>
      <c r="BB66" s="217">
        <f t="shared" si="17"/>
        <v>0</v>
      </c>
      <c r="BC66" s="217">
        <f t="shared" si="18"/>
        <v>0</v>
      </c>
      <c r="BD66" s="217">
        <f t="shared" si="19"/>
        <v>0</v>
      </c>
      <c r="BE66" s="217">
        <f t="shared" si="20"/>
        <v>0</v>
      </c>
      <c r="CA66" s="242">
        <v>3</v>
      </c>
      <c r="CB66" s="242">
        <v>0</v>
      </c>
    </row>
    <row r="67" spans="1:80">
      <c r="A67" s="243">
        <v>52</v>
      </c>
      <c r="B67" s="244" t="s">
        <v>498</v>
      </c>
      <c r="C67" s="245" t="s">
        <v>499</v>
      </c>
      <c r="D67" s="246" t="s">
        <v>141</v>
      </c>
      <c r="E67" s="247">
        <v>2</v>
      </c>
      <c r="F67" s="247"/>
      <c r="G67" s="248"/>
      <c r="H67" s="249">
        <v>8.9999999999999993E-3</v>
      </c>
      <c r="I67" s="250">
        <f t="shared" si="14"/>
        <v>1.7999999999999999E-2</v>
      </c>
      <c r="J67" s="249"/>
      <c r="K67" s="250">
        <f t="shared" si="15"/>
        <v>0</v>
      </c>
      <c r="O67" s="242">
        <v>2</v>
      </c>
      <c r="AA67" s="217">
        <v>3</v>
      </c>
      <c r="AB67" s="217">
        <v>0</v>
      </c>
      <c r="AC67" s="217" t="s">
        <v>498</v>
      </c>
      <c r="AZ67" s="217">
        <v>2</v>
      </c>
      <c r="BA67" s="217">
        <f t="shared" si="16"/>
        <v>0</v>
      </c>
      <c r="BB67" s="217">
        <f t="shared" si="17"/>
        <v>0</v>
      </c>
      <c r="BC67" s="217">
        <f t="shared" si="18"/>
        <v>0</v>
      </c>
      <c r="BD67" s="217">
        <f t="shared" si="19"/>
        <v>0</v>
      </c>
      <c r="BE67" s="217">
        <f t="shared" si="20"/>
        <v>0</v>
      </c>
      <c r="CA67" s="242">
        <v>3</v>
      </c>
      <c r="CB67" s="242">
        <v>0</v>
      </c>
    </row>
    <row r="68" spans="1:80">
      <c r="A68" s="243">
        <v>53</v>
      </c>
      <c r="B68" s="244" t="s">
        <v>543</v>
      </c>
      <c r="C68" s="245" t="s">
        <v>544</v>
      </c>
      <c r="D68" s="246" t="s">
        <v>141</v>
      </c>
      <c r="E68" s="247">
        <v>1</v>
      </c>
      <c r="F68" s="247"/>
      <c r="G68" s="248"/>
      <c r="H68" s="249">
        <v>8.9999999999999993E-3</v>
      </c>
      <c r="I68" s="250">
        <f t="shared" si="14"/>
        <v>8.9999999999999993E-3</v>
      </c>
      <c r="J68" s="249"/>
      <c r="K68" s="250">
        <f t="shared" si="15"/>
        <v>0</v>
      </c>
      <c r="O68" s="242">
        <v>2</v>
      </c>
      <c r="AA68" s="217">
        <v>3</v>
      </c>
      <c r="AB68" s="217">
        <v>0</v>
      </c>
      <c r="AC68" s="217" t="s">
        <v>543</v>
      </c>
      <c r="AZ68" s="217">
        <v>2</v>
      </c>
      <c r="BA68" s="217">
        <f t="shared" si="16"/>
        <v>0</v>
      </c>
      <c r="BB68" s="217">
        <f t="shared" si="17"/>
        <v>0</v>
      </c>
      <c r="BC68" s="217">
        <f t="shared" si="18"/>
        <v>0</v>
      </c>
      <c r="BD68" s="217">
        <f t="shared" si="19"/>
        <v>0</v>
      </c>
      <c r="BE68" s="217">
        <f t="shared" si="20"/>
        <v>0</v>
      </c>
      <c r="CA68" s="242">
        <v>3</v>
      </c>
      <c r="CB68" s="242">
        <v>0</v>
      </c>
    </row>
    <row r="69" spans="1:80">
      <c r="A69" s="243">
        <v>54</v>
      </c>
      <c r="B69" s="244" t="s">
        <v>500</v>
      </c>
      <c r="C69" s="245" t="s">
        <v>501</v>
      </c>
      <c r="D69" s="246" t="s">
        <v>141</v>
      </c>
      <c r="E69" s="247">
        <v>2</v>
      </c>
      <c r="F69" s="247"/>
      <c r="G69" s="248"/>
      <c r="H69" s="249">
        <v>8.9999999999999993E-3</v>
      </c>
      <c r="I69" s="250">
        <f t="shared" si="14"/>
        <v>1.7999999999999999E-2</v>
      </c>
      <c r="J69" s="249"/>
      <c r="K69" s="250">
        <f t="shared" si="15"/>
        <v>0</v>
      </c>
      <c r="O69" s="242">
        <v>2</v>
      </c>
      <c r="AA69" s="217">
        <v>3</v>
      </c>
      <c r="AB69" s="217">
        <v>0</v>
      </c>
      <c r="AC69" s="217" t="s">
        <v>500</v>
      </c>
      <c r="AZ69" s="217">
        <v>2</v>
      </c>
      <c r="BA69" s="217">
        <f t="shared" si="16"/>
        <v>0</v>
      </c>
      <c r="BB69" s="217">
        <f t="shared" si="17"/>
        <v>0</v>
      </c>
      <c r="BC69" s="217">
        <f t="shared" si="18"/>
        <v>0</v>
      </c>
      <c r="BD69" s="217">
        <f t="shared" si="19"/>
        <v>0</v>
      </c>
      <c r="BE69" s="217">
        <f t="shared" si="20"/>
        <v>0</v>
      </c>
      <c r="CA69" s="242">
        <v>3</v>
      </c>
      <c r="CB69" s="242">
        <v>0</v>
      </c>
    </row>
    <row r="70" spans="1:80">
      <c r="A70" s="243">
        <v>55</v>
      </c>
      <c r="B70" s="244" t="s">
        <v>502</v>
      </c>
      <c r="C70" s="245" t="s">
        <v>503</v>
      </c>
      <c r="D70" s="246" t="s">
        <v>141</v>
      </c>
      <c r="E70" s="247">
        <v>3</v>
      </c>
      <c r="F70" s="247"/>
      <c r="G70" s="248"/>
      <c r="H70" s="249">
        <v>8.9999999999999993E-3</v>
      </c>
      <c r="I70" s="250">
        <f t="shared" si="14"/>
        <v>2.6999999999999996E-2</v>
      </c>
      <c r="J70" s="249"/>
      <c r="K70" s="250">
        <f t="shared" si="15"/>
        <v>0</v>
      </c>
      <c r="O70" s="242">
        <v>2</v>
      </c>
      <c r="AA70" s="217">
        <v>3</v>
      </c>
      <c r="AB70" s="217">
        <v>0</v>
      </c>
      <c r="AC70" s="217" t="s">
        <v>502</v>
      </c>
      <c r="AZ70" s="217">
        <v>2</v>
      </c>
      <c r="BA70" s="217">
        <f t="shared" si="16"/>
        <v>0</v>
      </c>
      <c r="BB70" s="217">
        <f t="shared" si="17"/>
        <v>0</v>
      </c>
      <c r="BC70" s="217">
        <f t="shared" si="18"/>
        <v>0</v>
      </c>
      <c r="BD70" s="217">
        <f t="shared" si="19"/>
        <v>0</v>
      </c>
      <c r="BE70" s="217">
        <f t="shared" si="20"/>
        <v>0</v>
      </c>
      <c r="CA70" s="242">
        <v>3</v>
      </c>
      <c r="CB70" s="242">
        <v>0</v>
      </c>
    </row>
    <row r="71" spans="1:80">
      <c r="A71" s="243">
        <v>56</v>
      </c>
      <c r="B71" s="244" t="s">
        <v>504</v>
      </c>
      <c r="C71" s="245" t="s">
        <v>505</v>
      </c>
      <c r="D71" s="246" t="s">
        <v>141</v>
      </c>
      <c r="E71" s="247">
        <v>2</v>
      </c>
      <c r="F71" s="247"/>
      <c r="G71" s="248"/>
      <c r="H71" s="249">
        <v>3.1E-4</v>
      </c>
      <c r="I71" s="250">
        <f t="shared" si="14"/>
        <v>6.2E-4</v>
      </c>
      <c r="J71" s="249"/>
      <c r="K71" s="250">
        <f t="shared" si="15"/>
        <v>0</v>
      </c>
      <c r="O71" s="242">
        <v>2</v>
      </c>
      <c r="AA71" s="217">
        <v>3</v>
      </c>
      <c r="AB71" s="217">
        <v>7</v>
      </c>
      <c r="AC71" s="217">
        <v>55162349</v>
      </c>
      <c r="AZ71" s="217">
        <v>2</v>
      </c>
      <c r="BA71" s="217">
        <f t="shared" si="16"/>
        <v>0</v>
      </c>
      <c r="BB71" s="217">
        <f t="shared" si="17"/>
        <v>0</v>
      </c>
      <c r="BC71" s="217">
        <f t="shared" si="18"/>
        <v>0</v>
      </c>
      <c r="BD71" s="217">
        <f t="shared" si="19"/>
        <v>0</v>
      </c>
      <c r="BE71" s="217">
        <f t="shared" si="20"/>
        <v>0</v>
      </c>
      <c r="CA71" s="242">
        <v>3</v>
      </c>
      <c r="CB71" s="242">
        <v>7</v>
      </c>
    </row>
    <row r="72" spans="1:80">
      <c r="A72" s="243">
        <v>57</v>
      </c>
      <c r="B72" s="244" t="s">
        <v>506</v>
      </c>
      <c r="C72" s="245" t="s">
        <v>507</v>
      </c>
      <c r="D72" s="246" t="s">
        <v>141</v>
      </c>
      <c r="E72" s="247">
        <v>2</v>
      </c>
      <c r="F72" s="247"/>
      <c r="G72" s="248"/>
      <c r="H72" s="249">
        <v>1.1999999999999999E-3</v>
      </c>
      <c r="I72" s="250">
        <f t="shared" si="14"/>
        <v>2.3999999999999998E-3</v>
      </c>
      <c r="J72" s="249"/>
      <c r="K72" s="250">
        <f t="shared" si="15"/>
        <v>0</v>
      </c>
      <c r="O72" s="242">
        <v>2</v>
      </c>
      <c r="AA72" s="217">
        <v>3</v>
      </c>
      <c r="AB72" s="217">
        <v>0</v>
      </c>
      <c r="AC72" s="217">
        <v>551674064</v>
      </c>
      <c r="AZ72" s="217">
        <v>2</v>
      </c>
      <c r="BA72" s="217">
        <f t="shared" si="16"/>
        <v>0</v>
      </c>
      <c r="BB72" s="217">
        <f t="shared" si="17"/>
        <v>0</v>
      </c>
      <c r="BC72" s="217">
        <f t="shared" si="18"/>
        <v>0</v>
      </c>
      <c r="BD72" s="217">
        <f t="shared" si="19"/>
        <v>0</v>
      </c>
      <c r="BE72" s="217">
        <f t="shared" si="20"/>
        <v>0</v>
      </c>
      <c r="CA72" s="242">
        <v>3</v>
      </c>
      <c r="CB72" s="242">
        <v>0</v>
      </c>
    </row>
    <row r="73" spans="1:80">
      <c r="A73" s="243">
        <v>58</v>
      </c>
      <c r="B73" s="244" t="s">
        <v>508</v>
      </c>
      <c r="C73" s="245" t="s">
        <v>509</v>
      </c>
      <c r="D73" s="246" t="s">
        <v>141</v>
      </c>
      <c r="E73" s="247">
        <v>2</v>
      </c>
      <c r="F73" s="247"/>
      <c r="G73" s="248"/>
      <c r="H73" s="249">
        <v>1.52E-2</v>
      </c>
      <c r="I73" s="250">
        <f t="shared" si="14"/>
        <v>3.04E-2</v>
      </c>
      <c r="J73" s="249"/>
      <c r="K73" s="250">
        <f t="shared" si="15"/>
        <v>0</v>
      </c>
      <c r="O73" s="242">
        <v>2</v>
      </c>
      <c r="AA73" s="217">
        <v>3</v>
      </c>
      <c r="AB73" s="217">
        <v>7</v>
      </c>
      <c r="AC73" s="217">
        <v>64213620</v>
      </c>
      <c r="AZ73" s="217">
        <v>2</v>
      </c>
      <c r="BA73" s="217">
        <f t="shared" si="16"/>
        <v>0</v>
      </c>
      <c r="BB73" s="217">
        <f t="shared" si="17"/>
        <v>0</v>
      </c>
      <c r="BC73" s="217">
        <f t="shared" si="18"/>
        <v>0</v>
      </c>
      <c r="BD73" s="217">
        <f t="shared" si="19"/>
        <v>0</v>
      </c>
      <c r="BE73" s="217">
        <f t="shared" si="20"/>
        <v>0</v>
      </c>
      <c r="CA73" s="242">
        <v>3</v>
      </c>
      <c r="CB73" s="242">
        <v>7</v>
      </c>
    </row>
    <row r="74" spans="1:80">
      <c r="A74" s="243">
        <v>59</v>
      </c>
      <c r="B74" s="244" t="s">
        <v>512</v>
      </c>
      <c r="C74" s="245" t="s">
        <v>513</v>
      </c>
      <c r="D74" s="246" t="s">
        <v>141</v>
      </c>
      <c r="E74" s="247">
        <v>2</v>
      </c>
      <c r="F74" s="247"/>
      <c r="G74" s="248"/>
      <c r="H74" s="249">
        <v>2.5499999999999998E-2</v>
      </c>
      <c r="I74" s="250">
        <f t="shared" si="14"/>
        <v>5.0999999999999997E-2</v>
      </c>
      <c r="J74" s="249"/>
      <c r="K74" s="250">
        <f t="shared" si="15"/>
        <v>0</v>
      </c>
      <c r="O74" s="242">
        <v>2</v>
      </c>
      <c r="AA74" s="217">
        <v>3</v>
      </c>
      <c r="AB74" s="217">
        <v>0</v>
      </c>
      <c r="AC74" s="217">
        <v>64240058</v>
      </c>
      <c r="AZ74" s="217">
        <v>2</v>
      </c>
      <c r="BA74" s="217">
        <f t="shared" si="16"/>
        <v>0</v>
      </c>
      <c r="BB74" s="217">
        <f t="shared" si="17"/>
        <v>0</v>
      </c>
      <c r="BC74" s="217">
        <f t="shared" si="18"/>
        <v>0</v>
      </c>
      <c r="BD74" s="217">
        <f t="shared" si="19"/>
        <v>0</v>
      </c>
      <c r="BE74" s="217">
        <f t="shared" si="20"/>
        <v>0</v>
      </c>
      <c r="CA74" s="242">
        <v>3</v>
      </c>
      <c r="CB74" s="242">
        <v>0</v>
      </c>
    </row>
    <row r="75" spans="1:80">
      <c r="A75" s="243">
        <v>60</v>
      </c>
      <c r="B75" s="244" t="s">
        <v>516</v>
      </c>
      <c r="C75" s="245" t="s">
        <v>517</v>
      </c>
      <c r="D75" s="246" t="s">
        <v>141</v>
      </c>
      <c r="E75" s="247">
        <v>3</v>
      </c>
      <c r="F75" s="247"/>
      <c r="G75" s="248"/>
      <c r="H75" s="249">
        <v>1.2E-2</v>
      </c>
      <c r="I75" s="250">
        <f t="shared" si="14"/>
        <v>3.6000000000000004E-2</v>
      </c>
      <c r="J75" s="249"/>
      <c r="K75" s="250">
        <f t="shared" si="15"/>
        <v>0</v>
      </c>
      <c r="O75" s="242">
        <v>2</v>
      </c>
      <c r="AA75" s="217">
        <v>3</v>
      </c>
      <c r="AB75" s="217">
        <v>7</v>
      </c>
      <c r="AC75" s="217">
        <v>64250630</v>
      </c>
      <c r="AZ75" s="217">
        <v>2</v>
      </c>
      <c r="BA75" s="217">
        <f t="shared" si="16"/>
        <v>0</v>
      </c>
      <c r="BB75" s="217">
        <f t="shared" si="17"/>
        <v>0</v>
      </c>
      <c r="BC75" s="217">
        <f t="shared" si="18"/>
        <v>0</v>
      </c>
      <c r="BD75" s="217">
        <f t="shared" si="19"/>
        <v>0</v>
      </c>
      <c r="BE75" s="217">
        <f t="shared" si="20"/>
        <v>0</v>
      </c>
      <c r="CA75" s="242">
        <v>3</v>
      </c>
      <c r="CB75" s="242">
        <v>7</v>
      </c>
    </row>
    <row r="76" spans="1:80">
      <c r="A76" s="243">
        <v>61</v>
      </c>
      <c r="B76" s="244" t="s">
        <v>518</v>
      </c>
      <c r="C76" s="245" t="s">
        <v>519</v>
      </c>
      <c r="D76" s="246" t="s">
        <v>141</v>
      </c>
      <c r="E76" s="247">
        <v>2</v>
      </c>
      <c r="F76" s="247"/>
      <c r="G76" s="248"/>
      <c r="H76" s="249">
        <v>1.2E-2</v>
      </c>
      <c r="I76" s="250">
        <f t="shared" si="14"/>
        <v>2.4E-2</v>
      </c>
      <c r="J76" s="249"/>
      <c r="K76" s="250">
        <f t="shared" si="15"/>
        <v>0</v>
      </c>
      <c r="O76" s="242">
        <v>2</v>
      </c>
      <c r="AA76" s="217">
        <v>3</v>
      </c>
      <c r="AB76" s="217">
        <v>7</v>
      </c>
      <c r="AC76" s="217" t="s">
        <v>518</v>
      </c>
      <c r="AZ76" s="217">
        <v>2</v>
      </c>
      <c r="BA76" s="217">
        <f t="shared" si="16"/>
        <v>0</v>
      </c>
      <c r="BB76" s="217">
        <f t="shared" si="17"/>
        <v>0</v>
      </c>
      <c r="BC76" s="217">
        <f t="shared" si="18"/>
        <v>0</v>
      </c>
      <c r="BD76" s="217">
        <f t="shared" si="19"/>
        <v>0</v>
      </c>
      <c r="BE76" s="217">
        <f t="shared" si="20"/>
        <v>0</v>
      </c>
      <c r="CA76" s="242">
        <v>3</v>
      </c>
      <c r="CB76" s="242">
        <v>7</v>
      </c>
    </row>
    <row r="77" spans="1:80">
      <c r="A77" s="243">
        <v>62</v>
      </c>
      <c r="B77" s="244" t="s">
        <v>551</v>
      </c>
      <c r="C77" s="245" t="s">
        <v>552</v>
      </c>
      <c r="D77" s="246" t="s">
        <v>141</v>
      </c>
      <c r="E77" s="247">
        <v>1</v>
      </c>
      <c r="F77" s="247"/>
      <c r="G77" s="248"/>
      <c r="H77" s="249">
        <v>0.01</v>
      </c>
      <c r="I77" s="250">
        <f t="shared" si="14"/>
        <v>0.01</v>
      </c>
      <c r="J77" s="249"/>
      <c r="K77" s="250">
        <f t="shared" si="15"/>
        <v>0</v>
      </c>
      <c r="O77" s="242">
        <v>2</v>
      </c>
      <c r="AA77" s="217">
        <v>3</v>
      </c>
      <c r="AB77" s="217">
        <v>7</v>
      </c>
      <c r="AC77" s="217">
        <v>64271102</v>
      </c>
      <c r="AZ77" s="217">
        <v>2</v>
      </c>
      <c r="BA77" s="217">
        <f t="shared" si="16"/>
        <v>0</v>
      </c>
      <c r="BB77" s="217">
        <f t="shared" si="17"/>
        <v>0</v>
      </c>
      <c r="BC77" s="217">
        <f t="shared" si="18"/>
        <v>0</v>
      </c>
      <c r="BD77" s="217">
        <f t="shared" si="19"/>
        <v>0</v>
      </c>
      <c r="BE77" s="217">
        <f t="shared" si="20"/>
        <v>0</v>
      </c>
      <c r="CA77" s="242">
        <v>3</v>
      </c>
      <c r="CB77" s="242">
        <v>7</v>
      </c>
    </row>
    <row r="78" spans="1:80">
      <c r="A78" s="243">
        <v>63</v>
      </c>
      <c r="B78" s="244" t="s">
        <v>520</v>
      </c>
      <c r="C78" s="245" t="s">
        <v>521</v>
      </c>
      <c r="D78" s="246" t="s">
        <v>112</v>
      </c>
      <c r="E78" s="247">
        <v>1</v>
      </c>
      <c r="F78" s="247"/>
      <c r="G78" s="248"/>
      <c r="H78" s="249">
        <v>1.34E-2</v>
      </c>
      <c r="I78" s="250">
        <f t="shared" si="14"/>
        <v>1.34E-2</v>
      </c>
      <c r="J78" s="249"/>
      <c r="K78" s="250">
        <f t="shared" si="15"/>
        <v>0</v>
      </c>
      <c r="O78" s="242">
        <v>2</v>
      </c>
      <c r="AA78" s="217">
        <v>12</v>
      </c>
      <c r="AB78" s="217">
        <v>1</v>
      </c>
      <c r="AC78" s="217">
        <v>101</v>
      </c>
      <c r="AZ78" s="217">
        <v>2</v>
      </c>
      <c r="BA78" s="217">
        <f t="shared" si="16"/>
        <v>0</v>
      </c>
      <c r="BB78" s="217">
        <f t="shared" si="17"/>
        <v>0</v>
      </c>
      <c r="BC78" s="217">
        <f t="shared" si="18"/>
        <v>0</v>
      </c>
      <c r="BD78" s="217">
        <f t="shared" si="19"/>
        <v>0</v>
      </c>
      <c r="BE78" s="217">
        <f t="shared" si="20"/>
        <v>0</v>
      </c>
      <c r="CA78" s="242">
        <v>12</v>
      </c>
      <c r="CB78" s="242">
        <v>1</v>
      </c>
    </row>
    <row r="79" spans="1:80">
      <c r="A79" s="243">
        <v>64</v>
      </c>
      <c r="B79" s="244" t="s">
        <v>522</v>
      </c>
      <c r="C79" s="245" t="s">
        <v>523</v>
      </c>
      <c r="D79" s="246" t="s">
        <v>112</v>
      </c>
      <c r="E79" s="247">
        <v>2</v>
      </c>
      <c r="F79" s="247"/>
      <c r="G79" s="248"/>
      <c r="H79" s="249">
        <v>1.34E-2</v>
      </c>
      <c r="I79" s="250">
        <f t="shared" si="14"/>
        <v>2.6800000000000001E-2</v>
      </c>
      <c r="J79" s="249"/>
      <c r="K79" s="250">
        <f t="shared" si="15"/>
        <v>0</v>
      </c>
      <c r="O79" s="242">
        <v>2</v>
      </c>
      <c r="AA79" s="217">
        <v>12</v>
      </c>
      <c r="AB79" s="217">
        <v>1</v>
      </c>
      <c r="AC79" s="217">
        <v>79</v>
      </c>
      <c r="AZ79" s="217">
        <v>2</v>
      </c>
      <c r="BA79" s="217">
        <f t="shared" si="16"/>
        <v>0</v>
      </c>
      <c r="BB79" s="217">
        <f t="shared" si="17"/>
        <v>0</v>
      </c>
      <c r="BC79" s="217">
        <f t="shared" si="18"/>
        <v>0</v>
      </c>
      <c r="BD79" s="217">
        <f t="shared" si="19"/>
        <v>0</v>
      </c>
      <c r="BE79" s="217">
        <f t="shared" si="20"/>
        <v>0</v>
      </c>
      <c r="CA79" s="242">
        <v>12</v>
      </c>
      <c r="CB79" s="242">
        <v>1</v>
      </c>
    </row>
    <row r="80" spans="1:80">
      <c r="A80" s="243">
        <v>65</v>
      </c>
      <c r="B80" s="244" t="s">
        <v>524</v>
      </c>
      <c r="C80" s="245" t="s">
        <v>525</v>
      </c>
      <c r="D80" s="246" t="s">
        <v>112</v>
      </c>
      <c r="E80" s="247">
        <v>2</v>
      </c>
      <c r="F80" s="247"/>
      <c r="G80" s="248"/>
      <c r="H80" s="249">
        <v>1.34E-2</v>
      </c>
      <c r="I80" s="250">
        <f t="shared" si="14"/>
        <v>2.6800000000000001E-2</v>
      </c>
      <c r="J80" s="249"/>
      <c r="K80" s="250">
        <f t="shared" si="15"/>
        <v>0</v>
      </c>
      <c r="O80" s="242">
        <v>2</v>
      </c>
      <c r="AA80" s="217">
        <v>12</v>
      </c>
      <c r="AB80" s="217">
        <v>1</v>
      </c>
      <c r="AC80" s="217">
        <v>82</v>
      </c>
      <c r="AZ80" s="217">
        <v>2</v>
      </c>
      <c r="BA80" s="217">
        <f t="shared" si="16"/>
        <v>0</v>
      </c>
      <c r="BB80" s="217">
        <f t="shared" si="17"/>
        <v>0</v>
      </c>
      <c r="BC80" s="217">
        <f t="shared" si="18"/>
        <v>0</v>
      </c>
      <c r="BD80" s="217">
        <f t="shared" si="19"/>
        <v>0</v>
      </c>
      <c r="BE80" s="217">
        <f t="shared" si="20"/>
        <v>0</v>
      </c>
      <c r="CA80" s="242">
        <v>12</v>
      </c>
      <c r="CB80" s="242">
        <v>1</v>
      </c>
    </row>
    <row r="81" spans="1:80">
      <c r="A81" s="243">
        <v>66</v>
      </c>
      <c r="B81" s="244" t="s">
        <v>526</v>
      </c>
      <c r="C81" s="245" t="s">
        <v>527</v>
      </c>
      <c r="D81" s="246" t="s">
        <v>112</v>
      </c>
      <c r="E81" s="247">
        <v>2</v>
      </c>
      <c r="F81" s="247"/>
      <c r="G81" s="248"/>
      <c r="H81" s="249">
        <v>1.34E-2</v>
      </c>
      <c r="I81" s="250">
        <f t="shared" si="14"/>
        <v>2.6800000000000001E-2</v>
      </c>
      <c r="J81" s="249"/>
      <c r="K81" s="250">
        <f t="shared" si="15"/>
        <v>0</v>
      </c>
      <c r="O81" s="242">
        <v>2</v>
      </c>
      <c r="AA81" s="217">
        <v>12</v>
      </c>
      <c r="AB81" s="217">
        <v>1</v>
      </c>
      <c r="AC81" s="217">
        <v>83</v>
      </c>
      <c r="AZ81" s="217">
        <v>2</v>
      </c>
      <c r="BA81" s="217">
        <f t="shared" si="16"/>
        <v>0</v>
      </c>
      <c r="BB81" s="217">
        <f t="shared" si="17"/>
        <v>0</v>
      </c>
      <c r="BC81" s="217">
        <f t="shared" si="18"/>
        <v>0</v>
      </c>
      <c r="BD81" s="217">
        <f t="shared" si="19"/>
        <v>0</v>
      </c>
      <c r="BE81" s="217">
        <f t="shared" si="20"/>
        <v>0</v>
      </c>
      <c r="CA81" s="242">
        <v>12</v>
      </c>
      <c r="CB81" s="242">
        <v>1</v>
      </c>
    </row>
    <row r="82" spans="1:80">
      <c r="A82" s="243">
        <v>67</v>
      </c>
      <c r="B82" s="244" t="s">
        <v>528</v>
      </c>
      <c r="C82" s="245" t="s">
        <v>529</v>
      </c>
      <c r="D82" s="246" t="s">
        <v>112</v>
      </c>
      <c r="E82" s="247">
        <v>4</v>
      </c>
      <c r="F82" s="247"/>
      <c r="G82" s="248"/>
      <c r="H82" s="249">
        <v>1.34E-2</v>
      </c>
      <c r="I82" s="250">
        <f t="shared" si="14"/>
        <v>5.3600000000000002E-2</v>
      </c>
      <c r="J82" s="249"/>
      <c r="K82" s="250">
        <f t="shared" si="15"/>
        <v>0</v>
      </c>
      <c r="O82" s="242">
        <v>2</v>
      </c>
      <c r="AA82" s="217">
        <v>12</v>
      </c>
      <c r="AB82" s="217">
        <v>1</v>
      </c>
      <c r="AC82" s="217">
        <v>84</v>
      </c>
      <c r="AZ82" s="217">
        <v>2</v>
      </c>
      <c r="BA82" s="217">
        <f t="shared" si="16"/>
        <v>0</v>
      </c>
      <c r="BB82" s="217">
        <f t="shared" si="17"/>
        <v>0</v>
      </c>
      <c r="BC82" s="217">
        <f t="shared" si="18"/>
        <v>0</v>
      </c>
      <c r="BD82" s="217">
        <f t="shared" si="19"/>
        <v>0</v>
      </c>
      <c r="BE82" s="217">
        <f t="shared" si="20"/>
        <v>0</v>
      </c>
      <c r="CA82" s="242">
        <v>12</v>
      </c>
      <c r="CB82" s="242">
        <v>1</v>
      </c>
    </row>
    <row r="83" spans="1:80">
      <c r="A83" s="243">
        <v>68</v>
      </c>
      <c r="B83" s="244" t="s">
        <v>530</v>
      </c>
      <c r="C83" s="245" t="s">
        <v>531</v>
      </c>
      <c r="D83" s="246" t="s">
        <v>122</v>
      </c>
      <c r="E83" s="247">
        <v>0.51288</v>
      </c>
      <c r="F83" s="247"/>
      <c r="G83" s="248"/>
      <c r="H83" s="249">
        <v>0</v>
      </c>
      <c r="I83" s="250">
        <f t="shared" si="14"/>
        <v>0</v>
      </c>
      <c r="J83" s="249"/>
      <c r="K83" s="250">
        <f t="shared" si="15"/>
        <v>0</v>
      </c>
      <c r="O83" s="242">
        <v>2</v>
      </c>
      <c r="AA83" s="217">
        <v>7</v>
      </c>
      <c r="AB83" s="217">
        <v>1001</v>
      </c>
      <c r="AC83" s="217">
        <v>5</v>
      </c>
      <c r="AZ83" s="217">
        <v>2</v>
      </c>
      <c r="BA83" s="217">
        <f t="shared" si="16"/>
        <v>0</v>
      </c>
      <c r="BB83" s="217">
        <f t="shared" si="17"/>
        <v>0</v>
      </c>
      <c r="BC83" s="217">
        <f t="shared" si="18"/>
        <v>0</v>
      </c>
      <c r="BD83" s="217">
        <f t="shared" si="19"/>
        <v>0</v>
      </c>
      <c r="BE83" s="217">
        <f t="shared" si="20"/>
        <v>0</v>
      </c>
      <c r="CA83" s="242">
        <v>7</v>
      </c>
      <c r="CB83" s="242">
        <v>1001</v>
      </c>
    </row>
    <row r="84" spans="1:80">
      <c r="A84" s="260"/>
      <c r="B84" s="261" t="s">
        <v>98</v>
      </c>
      <c r="C84" s="262" t="s">
        <v>202</v>
      </c>
      <c r="D84" s="263"/>
      <c r="E84" s="264"/>
      <c r="F84" s="265"/>
      <c r="G84" s="266"/>
      <c r="H84" s="267"/>
      <c r="I84" s="268">
        <f>SUM(I53:I83)</f>
        <v>0.49948000000000004</v>
      </c>
      <c r="J84" s="267"/>
      <c r="K84" s="268">
        <f>SUM(K53:K83)</f>
        <v>0</v>
      </c>
      <c r="O84" s="242">
        <v>4</v>
      </c>
      <c r="BA84" s="269">
        <f>SUM(BA53:BA83)</f>
        <v>0</v>
      </c>
      <c r="BB84" s="269">
        <f>SUM(BB53:BB83)</f>
        <v>0</v>
      </c>
      <c r="BC84" s="269">
        <f>SUM(BC53:BC83)</f>
        <v>0</v>
      </c>
      <c r="BD84" s="269">
        <f>SUM(BD53:BD83)</f>
        <v>0</v>
      </c>
      <c r="BE84" s="269">
        <f>SUM(BE53:BE83)</f>
        <v>0</v>
      </c>
    </row>
    <row r="85" spans="1:80">
      <c r="E85" s="217"/>
    </row>
    <row r="86" spans="1:80">
      <c r="E86" s="217"/>
    </row>
    <row r="87" spans="1:80">
      <c r="E87" s="217"/>
    </row>
    <row r="88" spans="1:80">
      <c r="E88" s="217"/>
    </row>
    <row r="89" spans="1:80">
      <c r="E89" s="217"/>
    </row>
    <row r="90" spans="1:80">
      <c r="E90" s="217"/>
    </row>
    <row r="91" spans="1:80">
      <c r="E91" s="217"/>
    </row>
    <row r="92" spans="1:80">
      <c r="E92" s="217"/>
    </row>
    <row r="93" spans="1:80">
      <c r="E93" s="217"/>
    </row>
    <row r="94" spans="1:80">
      <c r="E94" s="217"/>
    </row>
    <row r="95" spans="1:80">
      <c r="E95" s="217"/>
    </row>
    <row r="96" spans="1:80">
      <c r="E96" s="217"/>
    </row>
    <row r="97" spans="1:7">
      <c r="E97" s="217"/>
    </row>
    <row r="98" spans="1:7">
      <c r="E98" s="217"/>
    </row>
    <row r="99" spans="1:7">
      <c r="E99" s="217"/>
    </row>
    <row r="100" spans="1:7">
      <c r="E100" s="217"/>
    </row>
    <row r="101" spans="1:7">
      <c r="E101" s="217"/>
    </row>
    <row r="102" spans="1:7">
      <c r="E102" s="217"/>
    </row>
    <row r="103" spans="1:7">
      <c r="E103" s="217"/>
    </row>
    <row r="104" spans="1:7">
      <c r="E104" s="217"/>
    </row>
    <row r="105" spans="1:7">
      <c r="E105" s="217"/>
    </row>
    <row r="106" spans="1:7">
      <c r="E106" s="217"/>
    </row>
    <row r="107" spans="1:7">
      <c r="E107" s="217"/>
    </row>
    <row r="108" spans="1:7">
      <c r="A108" s="259"/>
      <c r="B108" s="259"/>
      <c r="C108" s="259"/>
      <c r="D108" s="259"/>
      <c r="E108" s="259"/>
      <c r="F108" s="259"/>
      <c r="G108" s="259"/>
    </row>
    <row r="109" spans="1:7">
      <c r="A109" s="259"/>
      <c r="B109" s="259"/>
      <c r="C109" s="259"/>
      <c r="D109" s="259"/>
      <c r="E109" s="259"/>
      <c r="F109" s="259"/>
      <c r="G109" s="259"/>
    </row>
    <row r="110" spans="1:7">
      <c r="A110" s="259"/>
      <c r="B110" s="259"/>
      <c r="C110" s="259"/>
      <c r="D110" s="259"/>
      <c r="E110" s="259"/>
      <c r="F110" s="259"/>
      <c r="G110" s="259"/>
    </row>
    <row r="111" spans="1:7">
      <c r="A111" s="259"/>
      <c r="B111" s="259"/>
      <c r="C111" s="259"/>
      <c r="D111" s="259"/>
      <c r="E111" s="259"/>
      <c r="F111" s="259"/>
      <c r="G111" s="259"/>
    </row>
    <row r="112" spans="1:7">
      <c r="E112" s="217"/>
    </row>
    <row r="113" spans="5:5">
      <c r="E113" s="217"/>
    </row>
    <row r="114" spans="5:5">
      <c r="E114" s="217"/>
    </row>
    <row r="115" spans="5:5">
      <c r="E115" s="217"/>
    </row>
    <row r="116" spans="5:5">
      <c r="E116" s="217"/>
    </row>
    <row r="117" spans="5:5">
      <c r="E117" s="217"/>
    </row>
    <row r="118" spans="5:5">
      <c r="E118" s="217"/>
    </row>
    <row r="119" spans="5:5">
      <c r="E119" s="217"/>
    </row>
    <row r="120" spans="5:5">
      <c r="E120" s="217"/>
    </row>
    <row r="121" spans="5:5">
      <c r="E121" s="217"/>
    </row>
    <row r="122" spans="5:5">
      <c r="E122" s="217"/>
    </row>
    <row r="123" spans="5:5">
      <c r="E123" s="217"/>
    </row>
    <row r="124" spans="5:5">
      <c r="E124" s="217"/>
    </row>
    <row r="125" spans="5:5">
      <c r="E125" s="217"/>
    </row>
    <row r="126" spans="5:5">
      <c r="E126" s="217"/>
    </row>
    <row r="127" spans="5:5">
      <c r="E127" s="217"/>
    </row>
    <row r="128" spans="5:5">
      <c r="E128" s="217"/>
    </row>
    <row r="129" spans="1:7">
      <c r="E129" s="217"/>
    </row>
    <row r="130" spans="1:7">
      <c r="E130" s="217"/>
    </row>
    <row r="131" spans="1:7">
      <c r="E131" s="217"/>
    </row>
    <row r="132" spans="1:7">
      <c r="E132" s="217"/>
    </row>
    <row r="133" spans="1:7">
      <c r="E133" s="217"/>
    </row>
    <row r="134" spans="1:7">
      <c r="E134" s="217"/>
    </row>
    <row r="135" spans="1:7">
      <c r="E135" s="217"/>
    </row>
    <row r="136" spans="1:7">
      <c r="E136" s="217"/>
    </row>
    <row r="137" spans="1:7">
      <c r="E137" s="217"/>
    </row>
    <row r="138" spans="1:7">
      <c r="E138" s="217"/>
    </row>
    <row r="139" spans="1:7">
      <c r="E139" s="217"/>
    </row>
    <row r="140" spans="1:7">
      <c r="E140" s="217"/>
    </row>
    <row r="141" spans="1:7">
      <c r="E141" s="217"/>
    </row>
    <row r="142" spans="1:7">
      <c r="E142" s="217"/>
    </row>
    <row r="143" spans="1:7">
      <c r="A143" s="270"/>
      <c r="B143" s="270"/>
    </row>
    <row r="144" spans="1:7">
      <c r="A144" s="259"/>
      <c r="B144" s="259"/>
      <c r="C144" s="271"/>
      <c r="D144" s="271"/>
      <c r="E144" s="272"/>
      <c r="F144" s="271"/>
      <c r="G144" s="273"/>
    </row>
    <row r="145" spans="1:7">
      <c r="A145" s="274"/>
      <c r="B145" s="274"/>
      <c r="C145" s="259"/>
      <c r="D145" s="259"/>
      <c r="E145" s="275"/>
      <c r="F145" s="259"/>
      <c r="G145" s="259"/>
    </row>
    <row r="146" spans="1:7">
      <c r="A146" s="259"/>
      <c r="B146" s="259"/>
      <c r="C146" s="259"/>
      <c r="D146" s="259"/>
      <c r="E146" s="275"/>
      <c r="F146" s="259"/>
      <c r="G146" s="259"/>
    </row>
    <row r="147" spans="1:7">
      <c r="A147" s="259"/>
      <c r="B147" s="259"/>
      <c r="C147" s="259"/>
      <c r="D147" s="259"/>
      <c r="E147" s="275"/>
      <c r="F147" s="259"/>
      <c r="G147" s="259"/>
    </row>
    <row r="148" spans="1:7">
      <c r="A148" s="259"/>
      <c r="B148" s="259"/>
      <c r="C148" s="259"/>
      <c r="D148" s="259"/>
      <c r="E148" s="275"/>
      <c r="F148" s="259"/>
      <c r="G148" s="259"/>
    </row>
    <row r="149" spans="1:7">
      <c r="A149" s="259"/>
      <c r="B149" s="259"/>
      <c r="C149" s="259"/>
      <c r="D149" s="259"/>
      <c r="E149" s="275"/>
      <c r="F149" s="259"/>
      <c r="G149" s="259"/>
    </row>
    <row r="150" spans="1:7">
      <c r="A150" s="259"/>
      <c r="B150" s="259"/>
      <c r="C150" s="259"/>
      <c r="D150" s="259"/>
      <c r="E150" s="275"/>
      <c r="F150" s="259"/>
      <c r="G150" s="259"/>
    </row>
    <row r="151" spans="1:7">
      <c r="A151" s="259"/>
      <c r="B151" s="259"/>
      <c r="C151" s="259"/>
      <c r="D151" s="259"/>
      <c r="E151" s="275"/>
      <c r="F151" s="259"/>
      <c r="G151" s="259"/>
    </row>
    <row r="152" spans="1:7">
      <c r="A152" s="259"/>
      <c r="B152" s="259"/>
      <c r="C152" s="259"/>
      <c r="D152" s="259"/>
      <c r="E152" s="275"/>
      <c r="F152" s="259"/>
      <c r="G152" s="259"/>
    </row>
    <row r="153" spans="1:7">
      <c r="A153" s="259"/>
      <c r="B153" s="259"/>
      <c r="C153" s="259"/>
      <c r="D153" s="259"/>
      <c r="E153" s="275"/>
      <c r="F153" s="259"/>
      <c r="G153" s="259"/>
    </row>
    <row r="154" spans="1:7">
      <c r="A154" s="259"/>
      <c r="B154" s="259"/>
      <c r="C154" s="259"/>
      <c r="D154" s="259"/>
      <c r="E154" s="275"/>
      <c r="F154" s="259"/>
      <c r="G154" s="259"/>
    </row>
    <row r="155" spans="1:7">
      <c r="A155" s="259"/>
      <c r="B155" s="259"/>
      <c r="C155" s="259"/>
      <c r="D155" s="259"/>
      <c r="E155" s="275"/>
      <c r="F155" s="259"/>
      <c r="G155" s="259"/>
    </row>
    <row r="156" spans="1:7">
      <c r="A156" s="259"/>
      <c r="B156" s="259"/>
      <c r="C156" s="259"/>
      <c r="D156" s="259"/>
      <c r="E156" s="275"/>
      <c r="F156" s="259"/>
      <c r="G156" s="259"/>
    </row>
    <row r="157" spans="1:7">
      <c r="A157" s="259"/>
      <c r="B157" s="259"/>
      <c r="C157" s="259"/>
      <c r="D157" s="259"/>
      <c r="E157" s="275"/>
      <c r="F157" s="259"/>
      <c r="G157" s="25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16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105</v>
      </c>
      <c r="D2" s="83" t="s">
        <v>106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04.1-ZK_ST Rek'!E28</f>
        <v>0</v>
      </c>
      <c r="D15" s="134" t="str">
        <f>'024 04.1-ZK_ST Rek'!A33</f>
        <v>Ztížené výrobní podmínky</v>
      </c>
      <c r="E15" s="135"/>
      <c r="F15" s="136"/>
      <c r="G15" s="133">
        <f>'024 04.1-ZK_ST Rek'!I33</f>
        <v>0</v>
      </c>
    </row>
    <row r="16" spans="1:57" ht="15.9" customHeight="1">
      <c r="A16" s="131" t="s">
        <v>50</v>
      </c>
      <c r="B16" s="132" t="s">
        <v>51</v>
      </c>
      <c r="C16" s="133">
        <f>'024 04.1-ZK_ST Rek'!F28</f>
        <v>0</v>
      </c>
      <c r="D16" s="86" t="str">
        <f>'024 04.1-ZK_ST Rek'!A34</f>
        <v>Oborová přirážka</v>
      </c>
      <c r="E16" s="137"/>
      <c r="F16" s="138"/>
      <c r="G16" s="133">
        <f>'024 04.1-ZK_ST Rek'!I34</f>
        <v>0</v>
      </c>
    </row>
    <row r="17" spans="1:7" ht="15.9" customHeight="1">
      <c r="A17" s="131" t="s">
        <v>52</v>
      </c>
      <c r="B17" s="132" t="s">
        <v>53</v>
      </c>
      <c r="C17" s="133">
        <f>'024 04.1-ZK_ST Rek'!H28</f>
        <v>0</v>
      </c>
      <c r="D17" s="86" t="str">
        <f>'024 04.1-ZK_ST Rek'!A35</f>
        <v>Přesun stavebních kapacit</v>
      </c>
      <c r="E17" s="137"/>
      <c r="F17" s="138"/>
      <c r="G17" s="133">
        <f>'024 04.1-ZK_ST Rek'!I35</f>
        <v>0</v>
      </c>
    </row>
    <row r="18" spans="1:7" ht="15.9" customHeight="1">
      <c r="A18" s="139" t="s">
        <v>54</v>
      </c>
      <c r="B18" s="140" t="s">
        <v>55</v>
      </c>
      <c r="C18" s="133">
        <f>'024 04.1-ZK_ST Rek'!G28</f>
        <v>0</v>
      </c>
      <c r="D18" s="86" t="str">
        <f>'024 04.1-ZK_ST Rek'!A36</f>
        <v>Mimostaveništní doprava</v>
      </c>
      <c r="E18" s="137"/>
      <c r="F18" s="138"/>
      <c r="G18" s="133">
        <f>'024 04.1-ZK_ST Rek'!I36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04.1-ZK_ST Rek'!A37</f>
        <v>Zařízení staveniště</v>
      </c>
      <c r="E19" s="137"/>
      <c r="F19" s="138"/>
      <c r="G19" s="133">
        <f>'024 04.1-ZK_ST Rek'!I37</f>
        <v>0</v>
      </c>
    </row>
    <row r="20" spans="1:7" ht="15.9" customHeight="1">
      <c r="A20" s="141"/>
      <c r="B20" s="132"/>
      <c r="C20" s="133"/>
      <c r="D20" s="86" t="str">
        <f>'024 04.1-ZK_ST Rek'!A38</f>
        <v>Provoz investora</v>
      </c>
      <c r="E20" s="137"/>
      <c r="F20" s="138"/>
      <c r="G20" s="133">
        <f>'024 04.1-ZK_ST Rek'!I38</f>
        <v>0</v>
      </c>
    </row>
    <row r="21" spans="1:7" ht="15.9" customHeight="1">
      <c r="A21" s="141" t="s">
        <v>28</v>
      </c>
      <c r="B21" s="132"/>
      <c r="C21" s="133">
        <f>'024 04.1-ZK_ST Rek'!I28</f>
        <v>0</v>
      </c>
      <c r="D21" s="86" t="str">
        <f>'024 04.1-ZK_ST Rek'!A39</f>
        <v>Kompletační činnost (IČD)</v>
      </c>
      <c r="E21" s="137"/>
      <c r="F21" s="138"/>
      <c r="G21" s="133">
        <f>'024 04.1-ZK_ST Rek'!I39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04.1-ZK_ST Rek'!H41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13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557</v>
      </c>
      <c r="D2" s="83" t="s">
        <v>558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04.7-ZK-ZT Rek'!E12</f>
        <v>0</v>
      </c>
      <c r="D15" s="134" t="str">
        <f>'024 04.7-ZK-ZT Rek'!A17</f>
        <v>Ztížené výrobní podmínky</v>
      </c>
      <c r="E15" s="135"/>
      <c r="F15" s="136"/>
      <c r="G15" s="133">
        <f>'024 04.7-ZK-ZT Rek'!I17</f>
        <v>0</v>
      </c>
    </row>
    <row r="16" spans="1:57" ht="15.9" customHeight="1">
      <c r="A16" s="131" t="s">
        <v>50</v>
      </c>
      <c r="B16" s="132" t="s">
        <v>51</v>
      </c>
      <c r="C16" s="133">
        <f>'024 04.7-ZK-ZT Rek'!F12</f>
        <v>0</v>
      </c>
      <c r="D16" s="86" t="str">
        <f>'024 04.7-ZK-ZT Rek'!A18</f>
        <v>Oborová přirážka</v>
      </c>
      <c r="E16" s="137"/>
      <c r="F16" s="138"/>
      <c r="G16" s="133">
        <f>'024 04.7-ZK-ZT Rek'!I18</f>
        <v>0</v>
      </c>
    </row>
    <row r="17" spans="1:7" ht="15.9" customHeight="1">
      <c r="A17" s="131" t="s">
        <v>52</v>
      </c>
      <c r="B17" s="132" t="s">
        <v>53</v>
      </c>
      <c r="C17" s="133">
        <f>'024 04.7-ZK-ZT Rek'!H12</f>
        <v>0</v>
      </c>
      <c r="D17" s="86" t="str">
        <f>'024 04.7-ZK-ZT Rek'!A19</f>
        <v>Přesun stavebních kapacit</v>
      </c>
      <c r="E17" s="137"/>
      <c r="F17" s="138"/>
      <c r="G17" s="133">
        <f>'024 04.7-ZK-ZT Rek'!I19</f>
        <v>0</v>
      </c>
    </row>
    <row r="18" spans="1:7" ht="15.9" customHeight="1">
      <c r="A18" s="139" t="s">
        <v>54</v>
      </c>
      <c r="B18" s="140" t="s">
        <v>55</v>
      </c>
      <c r="C18" s="133">
        <f>'024 04.7-ZK-ZT Rek'!G12</f>
        <v>0</v>
      </c>
      <c r="D18" s="86" t="str">
        <f>'024 04.7-ZK-ZT Rek'!A20</f>
        <v>Mimostaveništní doprava</v>
      </c>
      <c r="E18" s="137"/>
      <c r="F18" s="138"/>
      <c r="G18" s="133">
        <f>'024 04.7-ZK-ZT Rek'!I20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04.7-ZK-ZT Rek'!A21</f>
        <v>Zařízení staveniště</v>
      </c>
      <c r="E19" s="137"/>
      <c r="F19" s="138"/>
      <c r="G19" s="133">
        <f>'024 04.7-ZK-ZT Rek'!I21</f>
        <v>0</v>
      </c>
    </row>
    <row r="20" spans="1:7" ht="15.9" customHeight="1">
      <c r="A20" s="141"/>
      <c r="B20" s="132"/>
      <c r="C20" s="133"/>
      <c r="D20" s="86" t="str">
        <f>'024 04.7-ZK-ZT Rek'!A22</f>
        <v>Provoz investora</v>
      </c>
      <c r="E20" s="137"/>
      <c r="F20" s="138"/>
      <c r="G20" s="133">
        <f>'024 04.7-ZK-ZT Rek'!I22</f>
        <v>0</v>
      </c>
    </row>
    <row r="21" spans="1:7" ht="15.9" customHeight="1">
      <c r="A21" s="141" t="s">
        <v>28</v>
      </c>
      <c r="B21" s="132"/>
      <c r="C21" s="133">
        <f>'024 04.7-ZK-ZT Rek'!I12</f>
        <v>0</v>
      </c>
      <c r="D21" s="86" t="str">
        <f>'024 04.7-ZK-ZT Rek'!A23</f>
        <v>Kompletační činnost (IČD)</v>
      </c>
      <c r="E21" s="137"/>
      <c r="F21" s="138"/>
      <c r="G21" s="133">
        <f>'024 04.7-ZK-ZT Rek'!I23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04.7-ZK-ZT Rek'!H25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BE76"/>
  <sheetViews>
    <sheetView workbookViewId="0">
      <selection activeCell="G17" sqref="G17:G24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557</v>
      </c>
      <c r="I1" s="176"/>
    </row>
    <row r="2" spans="1:57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558</v>
      </c>
      <c r="H2" s="304"/>
      <c r="I2" s="305"/>
    </row>
    <row r="3" spans="1:57" ht="13.8" thickTop="1">
      <c r="F3" s="112"/>
    </row>
    <row r="4" spans="1:57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57" ht="13.8" thickBot="1"/>
    <row r="6" spans="1:57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57" s="112" customFormat="1">
      <c r="A7" s="276" t="str">
        <f>'024 04.7-ZK-ZT Pol'!B7</f>
        <v>0</v>
      </c>
      <c r="B7" s="60" t="str">
        <f>'024 04.7-ZK-ZT Pol'!C7</f>
        <v>Ostatní a vedlejší náklady</v>
      </c>
      <c r="D7" s="189"/>
      <c r="E7" s="277">
        <f>'024 04.7-ZK-ZT Pol'!BA9</f>
        <v>0</v>
      </c>
      <c r="F7" s="278">
        <f>'024 04.7-ZK-ZT Pol'!BB9</f>
        <v>0</v>
      </c>
      <c r="G7" s="278">
        <f>'024 04.7-ZK-ZT Pol'!BC9</f>
        <v>0</v>
      </c>
      <c r="H7" s="278">
        <f>'024 04.7-ZK-ZT Pol'!BD9</f>
        <v>0</v>
      </c>
      <c r="I7" s="279">
        <f>'024 04.7-ZK-ZT Pol'!BE9</f>
        <v>0</v>
      </c>
    </row>
    <row r="8" spans="1:57" s="112" customFormat="1">
      <c r="A8" s="276" t="str">
        <f>'024 04.7-ZK-ZT Pol'!B10</f>
        <v>96</v>
      </c>
      <c r="B8" s="60" t="str">
        <f>'024 04.7-ZK-ZT Pol'!C10</f>
        <v>Bourání konstrukcí</v>
      </c>
      <c r="D8" s="189"/>
      <c r="E8" s="277">
        <f>'024 04.7-ZK-ZT Pol'!BA12</f>
        <v>0</v>
      </c>
      <c r="F8" s="278">
        <f>'024 04.7-ZK-ZT Pol'!BB12</f>
        <v>0</v>
      </c>
      <c r="G8" s="278">
        <f>'024 04.7-ZK-ZT Pol'!BC12</f>
        <v>0</v>
      </c>
      <c r="H8" s="278">
        <f>'024 04.7-ZK-ZT Pol'!BD12</f>
        <v>0</v>
      </c>
      <c r="I8" s="279">
        <f>'024 04.7-ZK-ZT Pol'!BE12</f>
        <v>0</v>
      </c>
    </row>
    <row r="9" spans="1:57" s="112" customFormat="1">
      <c r="A9" s="276" t="str">
        <f>'024 04.7-ZK-ZT Pol'!B13</f>
        <v>97</v>
      </c>
      <c r="B9" s="60" t="str">
        <f>'024 04.7-ZK-ZT Pol'!C13</f>
        <v>Prorážení otvorů</v>
      </c>
      <c r="D9" s="189"/>
      <c r="E9" s="277">
        <f>'024 04.7-ZK-ZT Pol'!BA15</f>
        <v>0</v>
      </c>
      <c r="F9" s="278">
        <f>'024 04.7-ZK-ZT Pol'!BB15</f>
        <v>0</v>
      </c>
      <c r="G9" s="278">
        <f>'024 04.7-ZK-ZT Pol'!BC15</f>
        <v>0</v>
      </c>
      <c r="H9" s="278">
        <f>'024 04.7-ZK-ZT Pol'!BD15</f>
        <v>0</v>
      </c>
      <c r="I9" s="279">
        <f>'024 04.7-ZK-ZT Pol'!BE15</f>
        <v>0</v>
      </c>
    </row>
    <row r="10" spans="1:57" s="112" customFormat="1">
      <c r="A10" s="276" t="str">
        <f>'024 04.7-ZK-ZT Pol'!B16</f>
        <v>721</v>
      </c>
      <c r="B10" s="60" t="str">
        <f>'024 04.7-ZK-ZT Pol'!C16</f>
        <v>Vnitřní kanalizace</v>
      </c>
      <c r="D10" s="189"/>
      <c r="E10" s="277">
        <f>'024 04.7-ZK-ZT Pol'!BA30</f>
        <v>0</v>
      </c>
      <c r="F10" s="278">
        <f>'024 04.7-ZK-ZT Pol'!BB30</f>
        <v>0</v>
      </c>
      <c r="G10" s="278">
        <f>'024 04.7-ZK-ZT Pol'!BC30</f>
        <v>0</v>
      </c>
      <c r="H10" s="278">
        <f>'024 04.7-ZK-ZT Pol'!BD30</f>
        <v>0</v>
      </c>
      <c r="I10" s="279">
        <f>'024 04.7-ZK-ZT Pol'!BE30</f>
        <v>0</v>
      </c>
    </row>
    <row r="11" spans="1:57" s="112" customFormat="1" ht="13.8" thickBot="1">
      <c r="A11" s="276" t="str">
        <f>'024 04.7-ZK-ZT Pol'!B31</f>
        <v>722</v>
      </c>
      <c r="B11" s="60" t="str">
        <f>'024 04.7-ZK-ZT Pol'!C31</f>
        <v>Vnitřní vodovod</v>
      </c>
      <c r="D11" s="189"/>
      <c r="E11" s="277">
        <f>'024 04.7-ZK-ZT Pol'!BA44</f>
        <v>0</v>
      </c>
      <c r="F11" s="278">
        <f>'024 04.7-ZK-ZT Pol'!BB44</f>
        <v>0</v>
      </c>
      <c r="G11" s="278">
        <f>'024 04.7-ZK-ZT Pol'!BC44</f>
        <v>0</v>
      </c>
      <c r="H11" s="278">
        <f>'024 04.7-ZK-ZT Pol'!BD44</f>
        <v>0</v>
      </c>
      <c r="I11" s="279">
        <f>'024 04.7-ZK-ZT Pol'!BE44</f>
        <v>0</v>
      </c>
    </row>
    <row r="12" spans="1:57" s="14" customFormat="1" ht="13.8" thickBot="1">
      <c r="A12" s="190"/>
      <c r="B12" s="191" t="s">
        <v>77</v>
      </c>
      <c r="C12" s="191"/>
      <c r="D12" s="192"/>
      <c r="E12" s="193">
        <f>SUM(E7:E11)</f>
        <v>0</v>
      </c>
      <c r="F12" s="194">
        <f>SUM(F7:F11)</f>
        <v>0</v>
      </c>
      <c r="G12" s="194">
        <f>SUM(G7:G11)</f>
        <v>0</v>
      </c>
      <c r="H12" s="194">
        <f>SUM(H7:H11)</f>
        <v>0</v>
      </c>
      <c r="I12" s="195">
        <f>SUM(I7:I11)</f>
        <v>0</v>
      </c>
    </row>
    <row r="13" spans="1:57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57" ht="19.5" customHeight="1">
      <c r="A14" s="181" t="s">
        <v>78</v>
      </c>
      <c r="B14" s="181"/>
      <c r="C14" s="181"/>
      <c r="D14" s="181"/>
      <c r="E14" s="181"/>
      <c r="F14" s="181"/>
      <c r="G14" s="196"/>
      <c r="H14" s="181"/>
      <c r="I14" s="181"/>
      <c r="BA14" s="118"/>
      <c r="BB14" s="118"/>
      <c r="BC14" s="118"/>
      <c r="BD14" s="118"/>
      <c r="BE14" s="118"/>
    </row>
    <row r="15" spans="1:57" ht="13.8" thickBot="1"/>
    <row r="16" spans="1:57">
      <c r="A16" s="147" t="s">
        <v>79</v>
      </c>
      <c r="B16" s="148"/>
      <c r="C16" s="148"/>
      <c r="D16" s="197"/>
      <c r="E16" s="198" t="s">
        <v>80</v>
      </c>
      <c r="F16" s="199" t="s">
        <v>13</v>
      </c>
      <c r="G16" s="200" t="s">
        <v>81</v>
      </c>
      <c r="H16" s="201"/>
      <c r="I16" s="202" t="s">
        <v>80</v>
      </c>
    </row>
    <row r="17" spans="1:53">
      <c r="A17" s="141" t="s">
        <v>362</v>
      </c>
      <c r="B17" s="132"/>
      <c r="C17" s="132"/>
      <c r="D17" s="203"/>
      <c r="E17" s="204">
        <v>0</v>
      </c>
      <c r="F17" s="205">
        <v>0</v>
      </c>
      <c r="G17" s="206"/>
      <c r="H17" s="207"/>
      <c r="I17" s="208">
        <f t="shared" ref="I17:I24" si="0">E17+F17*G17/100</f>
        <v>0</v>
      </c>
      <c r="BA17" s="1">
        <v>0</v>
      </c>
    </row>
    <row r="18" spans="1:53">
      <c r="A18" s="141" t="s">
        <v>363</v>
      </c>
      <c r="B18" s="132"/>
      <c r="C18" s="132"/>
      <c r="D18" s="203"/>
      <c r="E18" s="204">
        <v>0</v>
      </c>
      <c r="F18" s="205">
        <v>0</v>
      </c>
      <c r="G18" s="206"/>
      <c r="H18" s="207"/>
      <c r="I18" s="208">
        <f t="shared" si="0"/>
        <v>0</v>
      </c>
      <c r="BA18" s="1">
        <v>0</v>
      </c>
    </row>
    <row r="19" spans="1:53">
      <c r="A19" s="141" t="s">
        <v>364</v>
      </c>
      <c r="B19" s="132"/>
      <c r="C19" s="132"/>
      <c r="D19" s="203"/>
      <c r="E19" s="204">
        <v>0</v>
      </c>
      <c r="F19" s="205">
        <v>0</v>
      </c>
      <c r="G19" s="206"/>
      <c r="H19" s="207"/>
      <c r="I19" s="208">
        <f t="shared" si="0"/>
        <v>0</v>
      </c>
      <c r="BA19" s="1">
        <v>0</v>
      </c>
    </row>
    <row r="20" spans="1:53">
      <c r="A20" s="141" t="s">
        <v>365</v>
      </c>
      <c r="B20" s="132"/>
      <c r="C20" s="132"/>
      <c r="D20" s="203"/>
      <c r="E20" s="204">
        <v>0</v>
      </c>
      <c r="F20" s="205">
        <v>0</v>
      </c>
      <c r="G20" s="206"/>
      <c r="H20" s="207"/>
      <c r="I20" s="208">
        <f t="shared" si="0"/>
        <v>0</v>
      </c>
      <c r="BA20" s="1">
        <v>0</v>
      </c>
    </row>
    <row r="21" spans="1:53">
      <c r="A21" s="141" t="s">
        <v>366</v>
      </c>
      <c r="B21" s="132"/>
      <c r="C21" s="132"/>
      <c r="D21" s="203"/>
      <c r="E21" s="204">
        <v>0</v>
      </c>
      <c r="F21" s="205">
        <v>0</v>
      </c>
      <c r="G21" s="206"/>
      <c r="H21" s="207"/>
      <c r="I21" s="208">
        <f t="shared" si="0"/>
        <v>0</v>
      </c>
      <c r="BA21" s="1">
        <v>1</v>
      </c>
    </row>
    <row r="22" spans="1:53">
      <c r="A22" s="141" t="s">
        <v>367</v>
      </c>
      <c r="B22" s="132"/>
      <c r="C22" s="132"/>
      <c r="D22" s="203"/>
      <c r="E22" s="204">
        <v>0</v>
      </c>
      <c r="F22" s="205">
        <v>0</v>
      </c>
      <c r="G22" s="206"/>
      <c r="H22" s="207"/>
      <c r="I22" s="208">
        <f t="shared" si="0"/>
        <v>0</v>
      </c>
      <c r="BA22" s="1">
        <v>1</v>
      </c>
    </row>
    <row r="23" spans="1:53">
      <c r="A23" s="141" t="s">
        <v>368</v>
      </c>
      <c r="B23" s="132"/>
      <c r="C23" s="132"/>
      <c r="D23" s="203"/>
      <c r="E23" s="204">
        <v>0</v>
      </c>
      <c r="F23" s="205">
        <v>0</v>
      </c>
      <c r="G23" s="206"/>
      <c r="H23" s="207"/>
      <c r="I23" s="208">
        <f t="shared" si="0"/>
        <v>0</v>
      </c>
      <c r="BA23" s="1">
        <v>2</v>
      </c>
    </row>
    <row r="24" spans="1:53">
      <c r="A24" s="141" t="s">
        <v>369</v>
      </c>
      <c r="B24" s="132"/>
      <c r="C24" s="132"/>
      <c r="D24" s="203"/>
      <c r="E24" s="204">
        <v>0</v>
      </c>
      <c r="F24" s="205">
        <v>0</v>
      </c>
      <c r="G24" s="206"/>
      <c r="H24" s="207"/>
      <c r="I24" s="208">
        <f t="shared" si="0"/>
        <v>0</v>
      </c>
      <c r="BA24" s="1">
        <v>2</v>
      </c>
    </row>
    <row r="25" spans="1:53" ht="13.8" thickBot="1">
      <c r="A25" s="209"/>
      <c r="B25" s="210" t="s">
        <v>82</v>
      </c>
      <c r="C25" s="211"/>
      <c r="D25" s="212"/>
      <c r="E25" s="213"/>
      <c r="F25" s="214"/>
      <c r="G25" s="214"/>
      <c r="H25" s="306">
        <f>SUM(I17:I24)</f>
        <v>0</v>
      </c>
      <c r="I25" s="307"/>
    </row>
    <row r="27" spans="1:53">
      <c r="B27" s="14"/>
      <c r="F27" s="215"/>
      <c r="G27" s="216"/>
      <c r="H27" s="216"/>
      <c r="I27" s="46"/>
    </row>
    <row r="28" spans="1:53">
      <c r="F28" s="215"/>
      <c r="G28" s="216"/>
      <c r="H28" s="216"/>
      <c r="I28" s="46"/>
    </row>
    <row r="29" spans="1:53">
      <c r="F29" s="215"/>
      <c r="G29" s="216"/>
      <c r="H29" s="216"/>
      <c r="I29" s="46"/>
    </row>
    <row r="30" spans="1:53">
      <c r="F30" s="215"/>
      <c r="G30" s="216"/>
      <c r="H30" s="216"/>
      <c r="I30" s="46"/>
    </row>
    <row r="31" spans="1:53">
      <c r="F31" s="215"/>
      <c r="G31" s="216"/>
      <c r="H31" s="216"/>
      <c r="I31" s="46"/>
    </row>
    <row r="32" spans="1:53">
      <c r="F32" s="215"/>
      <c r="G32" s="216"/>
      <c r="H32" s="216"/>
      <c r="I32" s="46"/>
    </row>
    <row r="33" spans="6:9">
      <c r="F33" s="215"/>
      <c r="G33" s="216"/>
      <c r="H33" s="216"/>
      <c r="I33" s="46"/>
    </row>
    <row r="34" spans="6:9">
      <c r="F34" s="215"/>
      <c r="G34" s="216"/>
      <c r="H34" s="216"/>
      <c r="I34" s="46"/>
    </row>
    <row r="35" spans="6:9">
      <c r="F35" s="215"/>
      <c r="G35" s="216"/>
      <c r="H35" s="216"/>
      <c r="I35" s="46"/>
    </row>
    <row r="36" spans="6:9">
      <c r="F36" s="215"/>
      <c r="G36" s="216"/>
      <c r="H36" s="216"/>
      <c r="I36" s="46"/>
    </row>
    <row r="37" spans="6:9">
      <c r="F37" s="215"/>
      <c r="G37" s="216"/>
      <c r="H37" s="216"/>
      <c r="I37" s="46"/>
    </row>
    <row r="38" spans="6:9">
      <c r="F38" s="215"/>
      <c r="G38" s="216"/>
      <c r="H38" s="216"/>
      <c r="I38" s="46"/>
    </row>
    <row r="39" spans="6:9">
      <c r="F39" s="215"/>
      <c r="G39" s="216"/>
      <c r="H39" s="216"/>
      <c r="I39" s="46"/>
    </row>
    <row r="40" spans="6:9">
      <c r="F40" s="215"/>
      <c r="G40" s="216"/>
      <c r="H40" s="216"/>
      <c r="I40" s="46"/>
    </row>
    <row r="41" spans="6:9">
      <c r="F41" s="215"/>
      <c r="G41" s="216"/>
      <c r="H41" s="216"/>
      <c r="I41" s="46"/>
    </row>
    <row r="42" spans="6:9">
      <c r="F42" s="215"/>
      <c r="G42" s="216"/>
      <c r="H42" s="216"/>
      <c r="I42" s="46"/>
    </row>
    <row r="43" spans="6:9">
      <c r="F43" s="215"/>
      <c r="G43" s="216"/>
      <c r="H43" s="216"/>
      <c r="I43" s="46"/>
    </row>
    <row r="44" spans="6:9">
      <c r="F44" s="215"/>
      <c r="G44" s="216"/>
      <c r="H44" s="216"/>
      <c r="I44" s="46"/>
    </row>
    <row r="45" spans="6:9">
      <c r="F45" s="215"/>
      <c r="G45" s="216"/>
      <c r="H45" s="216"/>
      <c r="I45" s="46"/>
    </row>
    <row r="46" spans="6:9">
      <c r="F46" s="215"/>
      <c r="G46" s="216"/>
      <c r="H46" s="216"/>
      <c r="I46" s="46"/>
    </row>
    <row r="47" spans="6:9">
      <c r="F47" s="215"/>
      <c r="G47" s="216"/>
      <c r="H47" s="216"/>
      <c r="I47" s="46"/>
    </row>
    <row r="48" spans="6:9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117"/>
  <sheetViews>
    <sheetView showGridLines="0" showZeros="0" topLeftCell="A28" zoomScaleNormal="100" zoomScaleSheetLayoutView="100" workbookViewId="0">
      <selection activeCell="G44" sqref="F8:G44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04.7-ZK-ZT Rek'!H1</f>
        <v>04.7-ZK-ZT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04.7-ZK-ZT Rek'!G2</f>
        <v>ZTI - ZK - 2E- rozvody-final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107</v>
      </c>
      <c r="C7" s="234" t="s">
        <v>559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>
      <c r="A8" s="243">
        <v>1</v>
      </c>
      <c r="B8" s="244" t="s">
        <v>110</v>
      </c>
      <c r="C8" s="245" t="s">
        <v>111</v>
      </c>
      <c r="D8" s="246" t="s">
        <v>112</v>
      </c>
      <c r="E8" s="247">
        <v>1</v>
      </c>
      <c r="F8" s="247"/>
      <c r="G8" s="248"/>
      <c r="H8" s="249">
        <v>0</v>
      </c>
      <c r="I8" s="250">
        <f>E8*H8</f>
        <v>0</v>
      </c>
      <c r="J8" s="249"/>
      <c r="K8" s="250">
        <f>E8*J8</f>
        <v>0</v>
      </c>
      <c r="O8" s="242">
        <v>2</v>
      </c>
      <c r="AA8" s="217">
        <v>12</v>
      </c>
      <c r="AB8" s="217">
        <v>0</v>
      </c>
      <c r="AC8" s="217">
        <v>86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12</v>
      </c>
      <c r="CB8" s="242">
        <v>0</v>
      </c>
    </row>
    <row r="9" spans="1:80">
      <c r="A9" s="260"/>
      <c r="B9" s="261" t="s">
        <v>98</v>
      </c>
      <c r="C9" s="262" t="s">
        <v>560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0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158</v>
      </c>
      <c r="C10" s="234" t="s">
        <v>159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402</v>
      </c>
      <c r="C11" s="245" t="s">
        <v>561</v>
      </c>
      <c r="D11" s="246" t="s">
        <v>141</v>
      </c>
      <c r="E11" s="247">
        <v>17</v>
      </c>
      <c r="F11" s="247"/>
      <c r="G11" s="248"/>
      <c r="H11" s="249">
        <v>0</v>
      </c>
      <c r="I11" s="250">
        <f>E11*H11</f>
        <v>0</v>
      </c>
      <c r="J11" s="249">
        <v>-2.2000000000000002</v>
      </c>
      <c r="K11" s="250">
        <f>E11*J11</f>
        <v>-37.400000000000006</v>
      </c>
      <c r="O11" s="242">
        <v>2</v>
      </c>
      <c r="AA11" s="217">
        <v>2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2</v>
      </c>
      <c r="CB11" s="242">
        <v>1</v>
      </c>
    </row>
    <row r="12" spans="1:80">
      <c r="A12" s="260"/>
      <c r="B12" s="261" t="s">
        <v>98</v>
      </c>
      <c r="C12" s="262" t="s">
        <v>160</v>
      </c>
      <c r="D12" s="263"/>
      <c r="E12" s="264"/>
      <c r="F12" s="265"/>
      <c r="G12" s="266"/>
      <c r="H12" s="267"/>
      <c r="I12" s="268">
        <f>SUM(I10:I11)</f>
        <v>0</v>
      </c>
      <c r="J12" s="267"/>
      <c r="K12" s="268">
        <f>SUM(K10:K11)</f>
        <v>-37.400000000000006</v>
      </c>
      <c r="O12" s="242">
        <v>4</v>
      </c>
      <c r="BA12" s="269">
        <f>SUM(BA10:BA11)</f>
        <v>0</v>
      </c>
      <c r="BB12" s="269">
        <f>SUM(BB10:BB11)</f>
        <v>0</v>
      </c>
      <c r="BC12" s="269">
        <f>SUM(BC10:BC11)</f>
        <v>0</v>
      </c>
      <c r="BD12" s="269">
        <f>SUM(BD10:BD11)</f>
        <v>0</v>
      </c>
      <c r="BE12" s="269">
        <f>SUM(BE10:BE11)</f>
        <v>0</v>
      </c>
    </row>
    <row r="13" spans="1:80">
      <c r="A13" s="232" t="s">
        <v>96</v>
      </c>
      <c r="B13" s="233" t="s">
        <v>185</v>
      </c>
      <c r="C13" s="234" t="s">
        <v>562</v>
      </c>
      <c r="D13" s="235"/>
      <c r="E13" s="236"/>
      <c r="F13" s="236"/>
      <c r="G13" s="237"/>
      <c r="H13" s="238"/>
      <c r="I13" s="239"/>
      <c r="J13" s="240"/>
      <c r="K13" s="241"/>
      <c r="O13" s="242">
        <v>1</v>
      </c>
    </row>
    <row r="14" spans="1:80">
      <c r="A14" s="243">
        <v>3</v>
      </c>
      <c r="B14" s="244" t="s">
        <v>564</v>
      </c>
      <c r="C14" s="245" t="s">
        <v>565</v>
      </c>
      <c r="D14" s="246" t="s">
        <v>190</v>
      </c>
      <c r="E14" s="247">
        <v>78</v>
      </c>
      <c r="F14" s="247"/>
      <c r="G14" s="248"/>
      <c r="H14" s="249">
        <v>4.8999999999999998E-4</v>
      </c>
      <c r="I14" s="250">
        <f>E14*H14</f>
        <v>3.8219999999999997E-2</v>
      </c>
      <c r="J14" s="249">
        <v>-8.1000000000000003E-2</v>
      </c>
      <c r="K14" s="250">
        <f>E14*J14</f>
        <v>-6.3180000000000005</v>
      </c>
      <c r="O14" s="242">
        <v>2</v>
      </c>
      <c r="AA14" s="217">
        <v>1</v>
      </c>
      <c r="AB14" s="217">
        <v>1</v>
      </c>
      <c r="AC14" s="217">
        <v>1</v>
      </c>
      <c r="AZ14" s="217">
        <v>1</v>
      </c>
      <c r="BA14" s="217">
        <f>IF(AZ14=1,G14,0)</f>
        <v>0</v>
      </c>
      <c r="BB14" s="217">
        <f>IF(AZ14=2,G14,0)</f>
        <v>0</v>
      </c>
      <c r="BC14" s="217">
        <f>IF(AZ14=3,G14,0)</f>
        <v>0</v>
      </c>
      <c r="BD14" s="217">
        <f>IF(AZ14=4,G14,0)</f>
        <v>0</v>
      </c>
      <c r="BE14" s="217">
        <f>IF(AZ14=5,G14,0)</f>
        <v>0</v>
      </c>
      <c r="CA14" s="242">
        <v>1</v>
      </c>
      <c r="CB14" s="242">
        <v>1</v>
      </c>
    </row>
    <row r="15" spans="1:80">
      <c r="A15" s="260"/>
      <c r="B15" s="261" t="s">
        <v>98</v>
      </c>
      <c r="C15" s="262" t="s">
        <v>563</v>
      </c>
      <c r="D15" s="263"/>
      <c r="E15" s="264"/>
      <c r="F15" s="265"/>
      <c r="G15" s="266"/>
      <c r="H15" s="267"/>
      <c r="I15" s="268">
        <f>SUM(I13:I14)</f>
        <v>3.8219999999999997E-2</v>
      </c>
      <c r="J15" s="267"/>
      <c r="K15" s="268">
        <f>SUM(K13:K14)</f>
        <v>-6.3180000000000005</v>
      </c>
      <c r="O15" s="242">
        <v>4</v>
      </c>
      <c r="BA15" s="269">
        <f>SUM(BA13:BA14)</f>
        <v>0</v>
      </c>
      <c r="BB15" s="269">
        <f>SUM(BB13:BB14)</f>
        <v>0</v>
      </c>
      <c r="BC15" s="269">
        <f>SUM(BC13:BC14)</f>
        <v>0</v>
      </c>
      <c r="BD15" s="269">
        <f>SUM(BD13:BD14)</f>
        <v>0</v>
      </c>
      <c r="BE15" s="269">
        <f>SUM(BE13:BE14)</f>
        <v>0</v>
      </c>
    </row>
    <row r="16" spans="1:80">
      <c r="A16" s="232" t="s">
        <v>96</v>
      </c>
      <c r="B16" s="233" t="s">
        <v>405</v>
      </c>
      <c r="C16" s="234" t="s">
        <v>406</v>
      </c>
      <c r="D16" s="235"/>
      <c r="E16" s="236"/>
      <c r="F16" s="236"/>
      <c r="G16" s="237"/>
      <c r="H16" s="238"/>
      <c r="I16" s="239"/>
      <c r="J16" s="240"/>
      <c r="K16" s="241"/>
      <c r="O16" s="242">
        <v>1</v>
      </c>
    </row>
    <row r="17" spans="1:80">
      <c r="A17" s="243">
        <v>4</v>
      </c>
      <c r="B17" s="244" t="s">
        <v>408</v>
      </c>
      <c r="C17" s="245" t="s">
        <v>409</v>
      </c>
      <c r="D17" s="246" t="s">
        <v>190</v>
      </c>
      <c r="E17" s="247">
        <v>85</v>
      </c>
      <c r="F17" s="247"/>
      <c r="G17" s="248"/>
      <c r="H17" s="249">
        <v>0</v>
      </c>
      <c r="I17" s="250">
        <f t="shared" ref="I17:I29" si="0">E17*H17</f>
        <v>0</v>
      </c>
      <c r="J17" s="249">
        <v>-1.4919999999999999E-2</v>
      </c>
      <c r="K17" s="250">
        <f t="shared" ref="K17:K29" si="1">E17*J17</f>
        <v>-1.2682</v>
      </c>
      <c r="O17" s="242">
        <v>2</v>
      </c>
      <c r="AA17" s="217">
        <v>1</v>
      </c>
      <c r="AB17" s="217">
        <v>7</v>
      </c>
      <c r="AC17" s="217">
        <v>7</v>
      </c>
      <c r="AZ17" s="217">
        <v>2</v>
      </c>
      <c r="BA17" s="217">
        <f t="shared" ref="BA17:BA29" si="2">IF(AZ17=1,G17,0)</f>
        <v>0</v>
      </c>
      <c r="BB17" s="217">
        <f t="shared" ref="BB17:BB29" si="3">IF(AZ17=2,G17,0)</f>
        <v>0</v>
      </c>
      <c r="BC17" s="217">
        <f t="shared" ref="BC17:BC29" si="4">IF(AZ17=3,G17,0)</f>
        <v>0</v>
      </c>
      <c r="BD17" s="217">
        <f t="shared" ref="BD17:BD29" si="5">IF(AZ17=4,G17,0)</f>
        <v>0</v>
      </c>
      <c r="BE17" s="217">
        <f t="shared" ref="BE17:BE29" si="6">IF(AZ17=5,G17,0)</f>
        <v>0</v>
      </c>
      <c r="CA17" s="242">
        <v>1</v>
      </c>
      <c r="CB17" s="242">
        <v>7</v>
      </c>
    </row>
    <row r="18" spans="1:80">
      <c r="A18" s="243">
        <v>5</v>
      </c>
      <c r="B18" s="244" t="s">
        <v>566</v>
      </c>
      <c r="C18" s="245" t="s">
        <v>567</v>
      </c>
      <c r="D18" s="246" t="s">
        <v>190</v>
      </c>
      <c r="E18" s="247">
        <v>85</v>
      </c>
      <c r="F18" s="247"/>
      <c r="G18" s="248"/>
      <c r="H18" s="249">
        <v>1.31E-3</v>
      </c>
      <c r="I18" s="250">
        <f t="shared" si="0"/>
        <v>0.11134999999999999</v>
      </c>
      <c r="J18" s="249">
        <v>0</v>
      </c>
      <c r="K18" s="250">
        <f t="shared" si="1"/>
        <v>0</v>
      </c>
      <c r="O18" s="242">
        <v>2</v>
      </c>
      <c r="AA18" s="217">
        <v>1</v>
      </c>
      <c r="AB18" s="217">
        <v>7</v>
      </c>
      <c r="AC18" s="217">
        <v>7</v>
      </c>
      <c r="AZ18" s="217">
        <v>2</v>
      </c>
      <c r="BA18" s="217">
        <f t="shared" si="2"/>
        <v>0</v>
      </c>
      <c r="BB18" s="217">
        <f t="shared" si="3"/>
        <v>0</v>
      </c>
      <c r="BC18" s="217">
        <f t="shared" si="4"/>
        <v>0</v>
      </c>
      <c r="BD18" s="217">
        <f t="shared" si="5"/>
        <v>0</v>
      </c>
      <c r="BE18" s="217">
        <f t="shared" si="6"/>
        <v>0</v>
      </c>
      <c r="CA18" s="242">
        <v>1</v>
      </c>
      <c r="CB18" s="242">
        <v>7</v>
      </c>
    </row>
    <row r="19" spans="1:80">
      <c r="A19" s="243">
        <v>6</v>
      </c>
      <c r="B19" s="244" t="s">
        <v>568</v>
      </c>
      <c r="C19" s="245" t="s">
        <v>569</v>
      </c>
      <c r="D19" s="246" t="s">
        <v>190</v>
      </c>
      <c r="E19" s="247">
        <v>29</v>
      </c>
      <c r="F19" s="247"/>
      <c r="G19" s="248"/>
      <c r="H19" s="249">
        <v>1.6100000000000001E-3</v>
      </c>
      <c r="I19" s="250">
        <f t="shared" si="0"/>
        <v>4.6690000000000002E-2</v>
      </c>
      <c r="J19" s="249">
        <v>0</v>
      </c>
      <c r="K19" s="250">
        <f t="shared" si="1"/>
        <v>0</v>
      </c>
      <c r="O19" s="242">
        <v>2</v>
      </c>
      <c r="AA19" s="217">
        <v>1</v>
      </c>
      <c r="AB19" s="217">
        <v>7</v>
      </c>
      <c r="AC19" s="217">
        <v>7</v>
      </c>
      <c r="AZ19" s="217">
        <v>2</v>
      </c>
      <c r="BA19" s="217">
        <f t="shared" si="2"/>
        <v>0</v>
      </c>
      <c r="BB19" s="217">
        <f t="shared" si="3"/>
        <v>0</v>
      </c>
      <c r="BC19" s="217">
        <f t="shared" si="4"/>
        <v>0</v>
      </c>
      <c r="BD19" s="217">
        <f t="shared" si="5"/>
        <v>0</v>
      </c>
      <c r="BE19" s="217">
        <f t="shared" si="6"/>
        <v>0</v>
      </c>
      <c r="CA19" s="242">
        <v>1</v>
      </c>
      <c r="CB19" s="242">
        <v>7</v>
      </c>
    </row>
    <row r="20" spans="1:80">
      <c r="A20" s="243">
        <v>7</v>
      </c>
      <c r="B20" s="244" t="s">
        <v>418</v>
      </c>
      <c r="C20" s="245" t="s">
        <v>419</v>
      </c>
      <c r="D20" s="246" t="s">
        <v>190</v>
      </c>
      <c r="E20" s="247">
        <v>114</v>
      </c>
      <c r="F20" s="247"/>
      <c r="G20" s="248"/>
      <c r="H20" s="249">
        <v>0</v>
      </c>
      <c r="I20" s="250">
        <f t="shared" si="0"/>
        <v>0</v>
      </c>
      <c r="J20" s="249">
        <v>0</v>
      </c>
      <c r="K20" s="250">
        <f t="shared" si="1"/>
        <v>0</v>
      </c>
      <c r="O20" s="242">
        <v>2</v>
      </c>
      <c r="AA20" s="217">
        <v>1</v>
      </c>
      <c r="AB20" s="217">
        <v>1</v>
      </c>
      <c r="AC20" s="217">
        <v>1</v>
      </c>
      <c r="AZ20" s="217">
        <v>2</v>
      </c>
      <c r="BA20" s="217">
        <f t="shared" si="2"/>
        <v>0</v>
      </c>
      <c r="BB20" s="217">
        <f t="shared" si="3"/>
        <v>0</v>
      </c>
      <c r="BC20" s="217">
        <f t="shared" si="4"/>
        <v>0</v>
      </c>
      <c r="BD20" s="217">
        <f t="shared" si="5"/>
        <v>0</v>
      </c>
      <c r="BE20" s="217">
        <f t="shared" si="6"/>
        <v>0</v>
      </c>
      <c r="CA20" s="242">
        <v>1</v>
      </c>
      <c r="CB20" s="242">
        <v>1</v>
      </c>
    </row>
    <row r="21" spans="1:80">
      <c r="A21" s="243">
        <v>8</v>
      </c>
      <c r="B21" s="244" t="s">
        <v>420</v>
      </c>
      <c r="C21" s="245" t="s">
        <v>421</v>
      </c>
      <c r="D21" s="246" t="s">
        <v>232</v>
      </c>
      <c r="E21" s="247">
        <v>2</v>
      </c>
      <c r="F21" s="247"/>
      <c r="G21" s="248"/>
      <c r="H21" s="249">
        <v>0</v>
      </c>
      <c r="I21" s="250">
        <f t="shared" si="0"/>
        <v>0</v>
      </c>
      <c r="J21" s="249"/>
      <c r="K21" s="250">
        <f t="shared" si="1"/>
        <v>0</v>
      </c>
      <c r="O21" s="242">
        <v>2</v>
      </c>
      <c r="AA21" s="217">
        <v>12</v>
      </c>
      <c r="AB21" s="217">
        <v>0</v>
      </c>
      <c r="AC21" s="217">
        <v>13</v>
      </c>
      <c r="AZ21" s="217">
        <v>2</v>
      </c>
      <c r="BA21" s="217">
        <f t="shared" si="2"/>
        <v>0</v>
      </c>
      <c r="BB21" s="217">
        <f t="shared" si="3"/>
        <v>0</v>
      </c>
      <c r="BC21" s="217">
        <f t="shared" si="4"/>
        <v>0</v>
      </c>
      <c r="BD21" s="217">
        <f t="shared" si="5"/>
        <v>0</v>
      </c>
      <c r="BE21" s="217">
        <f t="shared" si="6"/>
        <v>0</v>
      </c>
      <c r="CA21" s="242">
        <v>12</v>
      </c>
      <c r="CB21" s="242">
        <v>0</v>
      </c>
    </row>
    <row r="22" spans="1:80">
      <c r="A22" s="243">
        <v>9</v>
      </c>
      <c r="B22" s="244" t="s">
        <v>422</v>
      </c>
      <c r="C22" s="245" t="s">
        <v>423</v>
      </c>
      <c r="D22" s="246" t="s">
        <v>232</v>
      </c>
      <c r="E22" s="247">
        <v>2</v>
      </c>
      <c r="F22" s="247"/>
      <c r="G22" s="248"/>
      <c r="H22" s="249">
        <v>0</v>
      </c>
      <c r="I22" s="250">
        <f t="shared" si="0"/>
        <v>0</v>
      </c>
      <c r="J22" s="249"/>
      <c r="K22" s="250">
        <f t="shared" si="1"/>
        <v>0</v>
      </c>
      <c r="O22" s="242">
        <v>2</v>
      </c>
      <c r="AA22" s="217">
        <v>12</v>
      </c>
      <c r="AB22" s="217">
        <v>0</v>
      </c>
      <c r="AC22" s="217">
        <v>14</v>
      </c>
      <c r="AZ22" s="217">
        <v>2</v>
      </c>
      <c r="BA22" s="217">
        <f t="shared" si="2"/>
        <v>0</v>
      </c>
      <c r="BB22" s="217">
        <f t="shared" si="3"/>
        <v>0</v>
      </c>
      <c r="BC22" s="217">
        <f t="shared" si="4"/>
        <v>0</v>
      </c>
      <c r="BD22" s="217">
        <f t="shared" si="5"/>
        <v>0</v>
      </c>
      <c r="BE22" s="217">
        <f t="shared" si="6"/>
        <v>0</v>
      </c>
      <c r="CA22" s="242">
        <v>12</v>
      </c>
      <c r="CB22" s="242">
        <v>0</v>
      </c>
    </row>
    <row r="23" spans="1:80">
      <c r="A23" s="243">
        <v>10</v>
      </c>
      <c r="B23" s="244" t="s">
        <v>426</v>
      </c>
      <c r="C23" s="245" t="s">
        <v>427</v>
      </c>
      <c r="D23" s="246" t="s">
        <v>112</v>
      </c>
      <c r="E23" s="247">
        <v>14</v>
      </c>
      <c r="F23" s="247"/>
      <c r="G23" s="248"/>
      <c r="H23" s="249">
        <v>3.4000000000000002E-4</v>
      </c>
      <c r="I23" s="250">
        <f t="shared" si="0"/>
        <v>4.7600000000000003E-3</v>
      </c>
      <c r="J23" s="249"/>
      <c r="K23" s="250">
        <f t="shared" si="1"/>
        <v>0</v>
      </c>
      <c r="O23" s="242">
        <v>2</v>
      </c>
      <c r="AA23" s="217">
        <v>3</v>
      </c>
      <c r="AB23" s="217">
        <v>7</v>
      </c>
      <c r="AC23" s="217" t="s">
        <v>426</v>
      </c>
      <c r="AZ23" s="217">
        <v>2</v>
      </c>
      <c r="BA23" s="217">
        <f t="shared" si="2"/>
        <v>0</v>
      </c>
      <c r="BB23" s="217">
        <f t="shared" si="3"/>
        <v>0</v>
      </c>
      <c r="BC23" s="217">
        <f t="shared" si="4"/>
        <v>0</v>
      </c>
      <c r="BD23" s="217">
        <f t="shared" si="5"/>
        <v>0</v>
      </c>
      <c r="BE23" s="217">
        <f t="shared" si="6"/>
        <v>0</v>
      </c>
      <c r="CA23" s="242">
        <v>3</v>
      </c>
      <c r="CB23" s="242">
        <v>7</v>
      </c>
    </row>
    <row r="24" spans="1:80">
      <c r="A24" s="243">
        <v>11</v>
      </c>
      <c r="B24" s="244" t="s">
        <v>570</v>
      </c>
      <c r="C24" s="245" t="s">
        <v>571</v>
      </c>
      <c r="D24" s="246" t="s">
        <v>141</v>
      </c>
      <c r="E24" s="247">
        <v>5</v>
      </c>
      <c r="F24" s="247"/>
      <c r="G24" s="248"/>
      <c r="H24" s="249">
        <v>3.8000000000000002E-4</v>
      </c>
      <c r="I24" s="250">
        <f t="shared" si="0"/>
        <v>1.9000000000000002E-3</v>
      </c>
      <c r="J24" s="249"/>
      <c r="K24" s="250">
        <f t="shared" si="1"/>
        <v>0</v>
      </c>
      <c r="O24" s="242">
        <v>2</v>
      </c>
      <c r="AA24" s="217">
        <v>3</v>
      </c>
      <c r="AB24" s="217">
        <v>7</v>
      </c>
      <c r="AC24" s="217" t="s">
        <v>570</v>
      </c>
      <c r="AZ24" s="217">
        <v>2</v>
      </c>
      <c r="BA24" s="217">
        <f t="shared" si="2"/>
        <v>0</v>
      </c>
      <c r="BB24" s="217">
        <f t="shared" si="3"/>
        <v>0</v>
      </c>
      <c r="BC24" s="217">
        <f t="shared" si="4"/>
        <v>0</v>
      </c>
      <c r="BD24" s="217">
        <f t="shared" si="5"/>
        <v>0</v>
      </c>
      <c r="BE24" s="217">
        <f t="shared" si="6"/>
        <v>0</v>
      </c>
      <c r="CA24" s="242">
        <v>3</v>
      </c>
      <c r="CB24" s="242">
        <v>7</v>
      </c>
    </row>
    <row r="25" spans="1:80">
      <c r="A25" s="243">
        <v>12</v>
      </c>
      <c r="B25" s="244" t="s">
        <v>572</v>
      </c>
      <c r="C25" s="245" t="s">
        <v>573</v>
      </c>
      <c r="D25" s="246" t="s">
        <v>141</v>
      </c>
      <c r="E25" s="247">
        <v>2</v>
      </c>
      <c r="F25" s="247"/>
      <c r="G25" s="248"/>
      <c r="H25" s="249">
        <v>3.8000000000000002E-4</v>
      </c>
      <c r="I25" s="250">
        <f t="shared" si="0"/>
        <v>7.6000000000000004E-4</v>
      </c>
      <c r="J25" s="249"/>
      <c r="K25" s="250">
        <f t="shared" si="1"/>
        <v>0</v>
      </c>
      <c r="O25" s="242">
        <v>2</v>
      </c>
      <c r="AA25" s="217">
        <v>3</v>
      </c>
      <c r="AB25" s="217">
        <v>7</v>
      </c>
      <c r="AC25" s="217" t="s">
        <v>572</v>
      </c>
      <c r="AZ25" s="217">
        <v>2</v>
      </c>
      <c r="BA25" s="217">
        <f t="shared" si="2"/>
        <v>0</v>
      </c>
      <c r="BB25" s="217">
        <f t="shared" si="3"/>
        <v>0</v>
      </c>
      <c r="BC25" s="217">
        <f t="shared" si="4"/>
        <v>0</v>
      </c>
      <c r="BD25" s="217">
        <f t="shared" si="5"/>
        <v>0</v>
      </c>
      <c r="BE25" s="217">
        <f t="shared" si="6"/>
        <v>0</v>
      </c>
      <c r="CA25" s="242">
        <v>3</v>
      </c>
      <c r="CB25" s="242">
        <v>7</v>
      </c>
    </row>
    <row r="26" spans="1:80">
      <c r="A26" s="243">
        <v>13</v>
      </c>
      <c r="B26" s="244" t="s">
        <v>574</v>
      </c>
      <c r="C26" s="245" t="s">
        <v>575</v>
      </c>
      <c r="D26" s="246" t="s">
        <v>141</v>
      </c>
      <c r="E26" s="247">
        <v>3</v>
      </c>
      <c r="F26" s="247"/>
      <c r="G26" s="248"/>
      <c r="H26" s="249">
        <v>2.7E-4</v>
      </c>
      <c r="I26" s="250">
        <f t="shared" si="0"/>
        <v>8.0999999999999996E-4</v>
      </c>
      <c r="J26" s="249"/>
      <c r="K26" s="250">
        <f t="shared" si="1"/>
        <v>0</v>
      </c>
      <c r="O26" s="242">
        <v>2</v>
      </c>
      <c r="AA26" s="217">
        <v>3</v>
      </c>
      <c r="AB26" s="217">
        <v>7</v>
      </c>
      <c r="AC26" s="217" t="s">
        <v>574</v>
      </c>
      <c r="AZ26" s="217">
        <v>2</v>
      </c>
      <c r="BA26" s="217">
        <f t="shared" si="2"/>
        <v>0</v>
      </c>
      <c r="BB26" s="217">
        <f t="shared" si="3"/>
        <v>0</v>
      </c>
      <c r="BC26" s="217">
        <f t="shared" si="4"/>
        <v>0</v>
      </c>
      <c r="BD26" s="217">
        <f t="shared" si="5"/>
        <v>0</v>
      </c>
      <c r="BE26" s="217">
        <f t="shared" si="6"/>
        <v>0</v>
      </c>
      <c r="CA26" s="242">
        <v>3</v>
      </c>
      <c r="CB26" s="242">
        <v>7</v>
      </c>
    </row>
    <row r="27" spans="1:80">
      <c r="A27" s="243">
        <v>14</v>
      </c>
      <c r="B27" s="244" t="s">
        <v>576</v>
      </c>
      <c r="C27" s="245" t="s">
        <v>577</v>
      </c>
      <c r="D27" s="246" t="s">
        <v>141</v>
      </c>
      <c r="E27" s="247">
        <v>8</v>
      </c>
      <c r="F27" s="247"/>
      <c r="G27" s="248"/>
      <c r="H27" s="249">
        <v>4.8999999999999998E-4</v>
      </c>
      <c r="I27" s="250">
        <f t="shared" si="0"/>
        <v>3.9199999999999999E-3</v>
      </c>
      <c r="J27" s="249"/>
      <c r="K27" s="250">
        <f t="shared" si="1"/>
        <v>0</v>
      </c>
      <c r="O27" s="242">
        <v>2</v>
      </c>
      <c r="AA27" s="217">
        <v>3</v>
      </c>
      <c r="AB27" s="217">
        <v>7</v>
      </c>
      <c r="AC27" s="217" t="s">
        <v>576</v>
      </c>
      <c r="AZ27" s="217">
        <v>2</v>
      </c>
      <c r="BA27" s="217">
        <f t="shared" si="2"/>
        <v>0</v>
      </c>
      <c r="BB27" s="217">
        <f t="shared" si="3"/>
        <v>0</v>
      </c>
      <c r="BC27" s="217">
        <f t="shared" si="4"/>
        <v>0</v>
      </c>
      <c r="BD27" s="217">
        <f t="shared" si="5"/>
        <v>0</v>
      </c>
      <c r="BE27" s="217">
        <f t="shared" si="6"/>
        <v>0</v>
      </c>
      <c r="CA27" s="242">
        <v>3</v>
      </c>
      <c r="CB27" s="242">
        <v>7</v>
      </c>
    </row>
    <row r="28" spans="1:80">
      <c r="A28" s="243">
        <v>15</v>
      </c>
      <c r="B28" s="244" t="s">
        <v>436</v>
      </c>
      <c r="C28" s="245" t="s">
        <v>437</v>
      </c>
      <c r="D28" s="246" t="s">
        <v>141</v>
      </c>
      <c r="E28" s="247">
        <v>12</v>
      </c>
      <c r="F28" s="247"/>
      <c r="G28" s="248"/>
      <c r="H28" s="249">
        <v>0</v>
      </c>
      <c r="I28" s="250">
        <f t="shared" si="0"/>
        <v>0</v>
      </c>
      <c r="J28" s="249"/>
      <c r="K28" s="250">
        <f t="shared" si="1"/>
        <v>0</v>
      </c>
      <c r="O28" s="242">
        <v>2</v>
      </c>
      <c r="AA28" s="217">
        <v>3</v>
      </c>
      <c r="AB28" s="217">
        <v>7</v>
      </c>
      <c r="AC28" s="217">
        <v>55347607</v>
      </c>
      <c r="AZ28" s="217">
        <v>2</v>
      </c>
      <c r="BA28" s="217">
        <f t="shared" si="2"/>
        <v>0</v>
      </c>
      <c r="BB28" s="217">
        <f t="shared" si="3"/>
        <v>0</v>
      </c>
      <c r="BC28" s="217">
        <f t="shared" si="4"/>
        <v>0</v>
      </c>
      <c r="BD28" s="217">
        <f t="shared" si="5"/>
        <v>0</v>
      </c>
      <c r="BE28" s="217">
        <f t="shared" si="6"/>
        <v>0</v>
      </c>
      <c r="CA28" s="242">
        <v>3</v>
      </c>
      <c r="CB28" s="242">
        <v>7</v>
      </c>
    </row>
    <row r="29" spans="1:80">
      <c r="A29" s="243">
        <v>16</v>
      </c>
      <c r="B29" s="244" t="s">
        <v>438</v>
      </c>
      <c r="C29" s="245" t="s">
        <v>439</v>
      </c>
      <c r="D29" s="246" t="s">
        <v>122</v>
      </c>
      <c r="E29" s="247">
        <v>0.17019000000000001</v>
      </c>
      <c r="F29" s="247"/>
      <c r="G29" s="248"/>
      <c r="H29" s="249">
        <v>0</v>
      </c>
      <c r="I29" s="250">
        <f t="shared" si="0"/>
        <v>0</v>
      </c>
      <c r="J29" s="249"/>
      <c r="K29" s="250">
        <f t="shared" si="1"/>
        <v>0</v>
      </c>
      <c r="O29" s="242">
        <v>2</v>
      </c>
      <c r="AA29" s="217">
        <v>7</v>
      </c>
      <c r="AB29" s="217">
        <v>1001</v>
      </c>
      <c r="AC29" s="217">
        <v>5</v>
      </c>
      <c r="AZ29" s="217">
        <v>2</v>
      </c>
      <c r="BA29" s="217">
        <f t="shared" si="2"/>
        <v>0</v>
      </c>
      <c r="BB29" s="217">
        <f t="shared" si="3"/>
        <v>0</v>
      </c>
      <c r="BC29" s="217">
        <f t="shared" si="4"/>
        <v>0</v>
      </c>
      <c r="BD29" s="217">
        <f t="shared" si="5"/>
        <v>0</v>
      </c>
      <c r="BE29" s="217">
        <f t="shared" si="6"/>
        <v>0</v>
      </c>
      <c r="CA29" s="242">
        <v>7</v>
      </c>
      <c r="CB29" s="242">
        <v>1001</v>
      </c>
    </row>
    <row r="30" spans="1:80">
      <c r="A30" s="260"/>
      <c r="B30" s="261" t="s">
        <v>98</v>
      </c>
      <c r="C30" s="262" t="s">
        <v>407</v>
      </c>
      <c r="D30" s="263"/>
      <c r="E30" s="264"/>
      <c r="F30" s="265"/>
      <c r="G30" s="266"/>
      <c r="H30" s="267"/>
      <c r="I30" s="268">
        <f>SUM(I16:I29)</f>
        <v>0.17019000000000004</v>
      </c>
      <c r="J30" s="267"/>
      <c r="K30" s="268">
        <f>SUM(K16:K29)</f>
        <v>-1.2682</v>
      </c>
      <c r="O30" s="242">
        <v>4</v>
      </c>
      <c r="BA30" s="269">
        <f>SUM(BA16:BA29)</f>
        <v>0</v>
      </c>
      <c r="BB30" s="269">
        <f>SUM(BB16:BB29)</f>
        <v>0</v>
      </c>
      <c r="BC30" s="269">
        <f>SUM(BC16:BC29)</f>
        <v>0</v>
      </c>
      <c r="BD30" s="269">
        <f>SUM(BD16:BD29)</f>
        <v>0</v>
      </c>
      <c r="BE30" s="269">
        <f>SUM(BE16:BE29)</f>
        <v>0</v>
      </c>
    </row>
    <row r="31" spans="1:80">
      <c r="A31" s="232" t="s">
        <v>96</v>
      </c>
      <c r="B31" s="233" t="s">
        <v>440</v>
      </c>
      <c r="C31" s="234" t="s">
        <v>441</v>
      </c>
      <c r="D31" s="235"/>
      <c r="E31" s="236"/>
      <c r="F31" s="236"/>
      <c r="G31" s="237"/>
      <c r="H31" s="238"/>
      <c r="I31" s="239"/>
      <c r="J31" s="240"/>
      <c r="K31" s="241"/>
      <c r="O31" s="242">
        <v>1</v>
      </c>
    </row>
    <row r="32" spans="1:80">
      <c r="A32" s="243">
        <v>17</v>
      </c>
      <c r="B32" s="244" t="s">
        <v>443</v>
      </c>
      <c r="C32" s="245" t="s">
        <v>444</v>
      </c>
      <c r="D32" s="246" t="s">
        <v>190</v>
      </c>
      <c r="E32" s="247">
        <v>60</v>
      </c>
      <c r="F32" s="247"/>
      <c r="G32" s="248"/>
      <c r="H32" s="249">
        <v>0</v>
      </c>
      <c r="I32" s="250">
        <f t="shared" ref="I32:I43" si="7">E32*H32</f>
        <v>0</v>
      </c>
      <c r="J32" s="249">
        <v>-4.9699999999999996E-3</v>
      </c>
      <c r="K32" s="250">
        <f t="shared" ref="K32:K43" si="8">E32*J32</f>
        <v>-0.29819999999999997</v>
      </c>
      <c r="O32" s="242">
        <v>2</v>
      </c>
      <c r="AA32" s="217">
        <v>1</v>
      </c>
      <c r="AB32" s="217">
        <v>7</v>
      </c>
      <c r="AC32" s="217">
        <v>7</v>
      </c>
      <c r="AZ32" s="217">
        <v>2</v>
      </c>
      <c r="BA32" s="217">
        <f t="shared" ref="BA32:BA43" si="9">IF(AZ32=1,G32,0)</f>
        <v>0</v>
      </c>
      <c r="BB32" s="217">
        <f t="shared" ref="BB32:BB43" si="10">IF(AZ32=2,G32,0)</f>
        <v>0</v>
      </c>
      <c r="BC32" s="217">
        <f t="shared" ref="BC32:BC43" si="11">IF(AZ32=3,G32,0)</f>
        <v>0</v>
      </c>
      <c r="BD32" s="217">
        <f t="shared" ref="BD32:BD43" si="12">IF(AZ32=4,G32,0)</f>
        <v>0</v>
      </c>
      <c r="BE32" s="217">
        <f t="shared" ref="BE32:BE43" si="13">IF(AZ32=5,G32,0)</f>
        <v>0</v>
      </c>
      <c r="CA32" s="242">
        <v>1</v>
      </c>
      <c r="CB32" s="242">
        <v>7</v>
      </c>
    </row>
    <row r="33" spans="1:80">
      <c r="A33" s="243">
        <v>18</v>
      </c>
      <c r="B33" s="244" t="s">
        <v>447</v>
      </c>
      <c r="C33" s="245" t="s">
        <v>448</v>
      </c>
      <c r="D33" s="246" t="s">
        <v>141</v>
      </c>
      <c r="E33" s="247">
        <v>32</v>
      </c>
      <c r="F33" s="247"/>
      <c r="G33" s="248"/>
      <c r="H33" s="249">
        <v>0</v>
      </c>
      <c r="I33" s="250">
        <f t="shared" si="7"/>
        <v>0</v>
      </c>
      <c r="J33" s="249">
        <v>0</v>
      </c>
      <c r="K33" s="250">
        <f t="shared" si="8"/>
        <v>0</v>
      </c>
      <c r="O33" s="242">
        <v>2</v>
      </c>
      <c r="AA33" s="217">
        <v>1</v>
      </c>
      <c r="AB33" s="217">
        <v>7</v>
      </c>
      <c r="AC33" s="217">
        <v>7</v>
      </c>
      <c r="AZ33" s="217">
        <v>2</v>
      </c>
      <c r="BA33" s="217">
        <f t="shared" si="9"/>
        <v>0</v>
      </c>
      <c r="BB33" s="217">
        <f t="shared" si="10"/>
        <v>0</v>
      </c>
      <c r="BC33" s="217">
        <f t="shared" si="11"/>
        <v>0</v>
      </c>
      <c r="BD33" s="217">
        <f t="shared" si="12"/>
        <v>0</v>
      </c>
      <c r="BE33" s="217">
        <f t="shared" si="13"/>
        <v>0</v>
      </c>
      <c r="CA33" s="242">
        <v>1</v>
      </c>
      <c r="CB33" s="242">
        <v>7</v>
      </c>
    </row>
    <row r="34" spans="1:80" ht="20.399999999999999">
      <c r="A34" s="243">
        <v>19</v>
      </c>
      <c r="B34" s="244" t="s">
        <v>578</v>
      </c>
      <c r="C34" s="245" t="s">
        <v>579</v>
      </c>
      <c r="D34" s="246" t="s">
        <v>190</v>
      </c>
      <c r="E34" s="247">
        <v>60</v>
      </c>
      <c r="F34" s="247"/>
      <c r="G34" s="248"/>
      <c r="H34" s="249">
        <v>1.7700000000000001E-3</v>
      </c>
      <c r="I34" s="250">
        <f t="shared" si="7"/>
        <v>0.1062</v>
      </c>
      <c r="J34" s="249">
        <v>0</v>
      </c>
      <c r="K34" s="250">
        <f t="shared" si="8"/>
        <v>0</v>
      </c>
      <c r="O34" s="242">
        <v>2</v>
      </c>
      <c r="AA34" s="217">
        <v>2</v>
      </c>
      <c r="AB34" s="217">
        <v>0</v>
      </c>
      <c r="AC34" s="217">
        <v>0</v>
      </c>
      <c r="AZ34" s="217">
        <v>2</v>
      </c>
      <c r="BA34" s="217">
        <f t="shared" si="9"/>
        <v>0</v>
      </c>
      <c r="BB34" s="217">
        <f t="shared" si="10"/>
        <v>0</v>
      </c>
      <c r="BC34" s="217">
        <f t="shared" si="11"/>
        <v>0</v>
      </c>
      <c r="BD34" s="217">
        <f t="shared" si="12"/>
        <v>0</v>
      </c>
      <c r="BE34" s="217">
        <f t="shared" si="13"/>
        <v>0</v>
      </c>
      <c r="CA34" s="242">
        <v>2</v>
      </c>
      <c r="CB34" s="242">
        <v>0</v>
      </c>
    </row>
    <row r="35" spans="1:80">
      <c r="A35" s="243">
        <v>20</v>
      </c>
      <c r="B35" s="244" t="s">
        <v>457</v>
      </c>
      <c r="C35" s="245" t="s">
        <v>458</v>
      </c>
      <c r="D35" s="246" t="s">
        <v>232</v>
      </c>
      <c r="E35" s="247">
        <v>2</v>
      </c>
      <c r="F35" s="247"/>
      <c r="G35" s="248"/>
      <c r="H35" s="249">
        <v>0</v>
      </c>
      <c r="I35" s="250">
        <f t="shared" si="7"/>
        <v>0</v>
      </c>
      <c r="J35" s="249"/>
      <c r="K35" s="250">
        <f t="shared" si="8"/>
        <v>0</v>
      </c>
      <c r="O35" s="242">
        <v>2</v>
      </c>
      <c r="AA35" s="217">
        <v>12</v>
      </c>
      <c r="AB35" s="217">
        <v>0</v>
      </c>
      <c r="AC35" s="217">
        <v>15</v>
      </c>
      <c r="AZ35" s="217">
        <v>2</v>
      </c>
      <c r="BA35" s="217">
        <f t="shared" si="9"/>
        <v>0</v>
      </c>
      <c r="BB35" s="217">
        <f t="shared" si="10"/>
        <v>0</v>
      </c>
      <c r="BC35" s="217">
        <f t="shared" si="11"/>
        <v>0</v>
      </c>
      <c r="BD35" s="217">
        <f t="shared" si="12"/>
        <v>0</v>
      </c>
      <c r="BE35" s="217">
        <f t="shared" si="13"/>
        <v>0</v>
      </c>
      <c r="CA35" s="242">
        <v>12</v>
      </c>
      <c r="CB35" s="242">
        <v>0</v>
      </c>
    </row>
    <row r="36" spans="1:80">
      <c r="A36" s="243">
        <v>21</v>
      </c>
      <c r="B36" s="244" t="s">
        <v>459</v>
      </c>
      <c r="C36" s="245" t="s">
        <v>421</v>
      </c>
      <c r="D36" s="246" t="s">
        <v>232</v>
      </c>
      <c r="E36" s="247">
        <v>2</v>
      </c>
      <c r="F36" s="247"/>
      <c r="G36" s="248"/>
      <c r="H36" s="249">
        <v>0</v>
      </c>
      <c r="I36" s="250">
        <f t="shared" si="7"/>
        <v>0</v>
      </c>
      <c r="J36" s="249"/>
      <c r="K36" s="250">
        <f t="shared" si="8"/>
        <v>0</v>
      </c>
      <c r="O36" s="242">
        <v>2</v>
      </c>
      <c r="AA36" s="217">
        <v>12</v>
      </c>
      <c r="AB36" s="217">
        <v>0</v>
      </c>
      <c r="AC36" s="217">
        <v>16</v>
      </c>
      <c r="AZ36" s="217">
        <v>2</v>
      </c>
      <c r="BA36" s="217">
        <f t="shared" si="9"/>
        <v>0</v>
      </c>
      <c r="BB36" s="217">
        <f t="shared" si="10"/>
        <v>0</v>
      </c>
      <c r="BC36" s="217">
        <f t="shared" si="11"/>
        <v>0</v>
      </c>
      <c r="BD36" s="217">
        <f t="shared" si="12"/>
        <v>0</v>
      </c>
      <c r="BE36" s="217">
        <f t="shared" si="13"/>
        <v>0</v>
      </c>
      <c r="CA36" s="242">
        <v>12</v>
      </c>
      <c r="CB36" s="242">
        <v>0</v>
      </c>
    </row>
    <row r="37" spans="1:80">
      <c r="A37" s="243">
        <v>22</v>
      </c>
      <c r="B37" s="244" t="s">
        <v>460</v>
      </c>
      <c r="C37" s="245" t="s">
        <v>423</v>
      </c>
      <c r="D37" s="246" t="s">
        <v>232</v>
      </c>
      <c r="E37" s="247">
        <v>2</v>
      </c>
      <c r="F37" s="247"/>
      <c r="G37" s="248"/>
      <c r="H37" s="249">
        <v>0</v>
      </c>
      <c r="I37" s="250">
        <f t="shared" si="7"/>
        <v>0</v>
      </c>
      <c r="J37" s="249"/>
      <c r="K37" s="250">
        <f t="shared" si="8"/>
        <v>0</v>
      </c>
      <c r="O37" s="242">
        <v>2</v>
      </c>
      <c r="AA37" s="217">
        <v>12</v>
      </c>
      <c r="AB37" s="217">
        <v>0</v>
      </c>
      <c r="AC37" s="217">
        <v>17</v>
      </c>
      <c r="AZ37" s="217">
        <v>2</v>
      </c>
      <c r="BA37" s="217">
        <f t="shared" si="9"/>
        <v>0</v>
      </c>
      <c r="BB37" s="217">
        <f t="shared" si="10"/>
        <v>0</v>
      </c>
      <c r="BC37" s="217">
        <f t="shared" si="11"/>
        <v>0</v>
      </c>
      <c r="BD37" s="217">
        <f t="shared" si="12"/>
        <v>0</v>
      </c>
      <c r="BE37" s="217">
        <f t="shared" si="13"/>
        <v>0</v>
      </c>
      <c r="CA37" s="242">
        <v>12</v>
      </c>
      <c r="CB37" s="242">
        <v>0</v>
      </c>
    </row>
    <row r="38" spans="1:80">
      <c r="A38" s="243">
        <v>23</v>
      </c>
      <c r="B38" s="244" t="s">
        <v>580</v>
      </c>
      <c r="C38" s="245" t="s">
        <v>581</v>
      </c>
      <c r="D38" s="246" t="s">
        <v>141</v>
      </c>
      <c r="E38" s="247">
        <v>8</v>
      </c>
      <c r="F38" s="247"/>
      <c r="G38" s="248"/>
      <c r="H38" s="249">
        <v>9.8999999999999999E-4</v>
      </c>
      <c r="I38" s="250">
        <f t="shared" si="7"/>
        <v>7.92E-3</v>
      </c>
      <c r="J38" s="249"/>
      <c r="K38" s="250">
        <f t="shared" si="8"/>
        <v>0</v>
      </c>
      <c r="O38" s="242">
        <v>2</v>
      </c>
      <c r="AA38" s="217">
        <v>3</v>
      </c>
      <c r="AB38" s="217">
        <v>7</v>
      </c>
      <c r="AC38" s="217">
        <v>551100076</v>
      </c>
      <c r="AZ38" s="217">
        <v>2</v>
      </c>
      <c r="BA38" s="217">
        <f t="shared" si="9"/>
        <v>0</v>
      </c>
      <c r="BB38" s="217">
        <f t="shared" si="10"/>
        <v>0</v>
      </c>
      <c r="BC38" s="217">
        <f t="shared" si="11"/>
        <v>0</v>
      </c>
      <c r="BD38" s="217">
        <f t="shared" si="12"/>
        <v>0</v>
      </c>
      <c r="BE38" s="217">
        <f t="shared" si="13"/>
        <v>0</v>
      </c>
      <c r="CA38" s="242">
        <v>3</v>
      </c>
      <c r="CB38" s="242">
        <v>7</v>
      </c>
    </row>
    <row r="39" spans="1:80">
      <c r="A39" s="243">
        <v>24</v>
      </c>
      <c r="B39" s="244" t="s">
        <v>582</v>
      </c>
      <c r="C39" s="245" t="s">
        <v>583</v>
      </c>
      <c r="D39" s="246" t="s">
        <v>141</v>
      </c>
      <c r="E39" s="247">
        <v>24</v>
      </c>
      <c r="F39" s="247"/>
      <c r="G39" s="248"/>
      <c r="H39" s="249">
        <v>0</v>
      </c>
      <c r="I39" s="250">
        <f t="shared" si="7"/>
        <v>0</v>
      </c>
      <c r="J39" s="249"/>
      <c r="K39" s="250">
        <f t="shared" si="8"/>
        <v>0</v>
      </c>
      <c r="O39" s="242">
        <v>2</v>
      </c>
      <c r="AA39" s="217">
        <v>3</v>
      </c>
      <c r="AB39" s="217">
        <v>7</v>
      </c>
      <c r="AC39" s="217">
        <v>551100161</v>
      </c>
      <c r="AZ39" s="217">
        <v>2</v>
      </c>
      <c r="BA39" s="217">
        <f t="shared" si="9"/>
        <v>0</v>
      </c>
      <c r="BB39" s="217">
        <f t="shared" si="10"/>
        <v>0</v>
      </c>
      <c r="BC39" s="217">
        <f t="shared" si="11"/>
        <v>0</v>
      </c>
      <c r="BD39" s="217">
        <f t="shared" si="12"/>
        <v>0</v>
      </c>
      <c r="BE39" s="217">
        <f t="shared" si="13"/>
        <v>0</v>
      </c>
      <c r="CA39" s="242">
        <v>3</v>
      </c>
      <c r="CB39" s="242">
        <v>7</v>
      </c>
    </row>
    <row r="40" spans="1:80">
      <c r="A40" s="243">
        <v>25</v>
      </c>
      <c r="B40" s="244" t="s">
        <v>469</v>
      </c>
      <c r="C40" s="245" t="s">
        <v>470</v>
      </c>
      <c r="D40" s="246" t="s">
        <v>141</v>
      </c>
      <c r="E40" s="247">
        <v>24</v>
      </c>
      <c r="F40" s="247"/>
      <c r="G40" s="248"/>
      <c r="H40" s="249">
        <v>3.3E-4</v>
      </c>
      <c r="I40" s="250">
        <f t="shared" si="7"/>
        <v>7.92E-3</v>
      </c>
      <c r="J40" s="249"/>
      <c r="K40" s="250">
        <f t="shared" si="8"/>
        <v>0</v>
      </c>
      <c r="O40" s="242">
        <v>2</v>
      </c>
      <c r="AA40" s="217">
        <v>3</v>
      </c>
      <c r="AB40" s="217">
        <v>7</v>
      </c>
      <c r="AC40" s="217">
        <v>55111286</v>
      </c>
      <c r="AZ40" s="217">
        <v>2</v>
      </c>
      <c r="BA40" s="217">
        <f t="shared" si="9"/>
        <v>0</v>
      </c>
      <c r="BB40" s="217">
        <f t="shared" si="10"/>
        <v>0</v>
      </c>
      <c r="BC40" s="217">
        <f t="shared" si="11"/>
        <v>0</v>
      </c>
      <c r="BD40" s="217">
        <f t="shared" si="12"/>
        <v>0</v>
      </c>
      <c r="BE40" s="217">
        <f t="shared" si="13"/>
        <v>0</v>
      </c>
      <c r="CA40" s="242">
        <v>3</v>
      </c>
      <c r="CB40" s="242">
        <v>7</v>
      </c>
    </row>
    <row r="41" spans="1:80">
      <c r="A41" s="243">
        <v>26</v>
      </c>
      <c r="B41" s="244" t="s">
        <v>436</v>
      </c>
      <c r="C41" s="245" t="s">
        <v>437</v>
      </c>
      <c r="D41" s="246" t="s">
        <v>141</v>
      </c>
      <c r="E41" s="247">
        <v>10</v>
      </c>
      <c r="F41" s="247"/>
      <c r="G41" s="248"/>
      <c r="H41" s="249">
        <v>0</v>
      </c>
      <c r="I41" s="250">
        <f t="shared" si="7"/>
        <v>0</v>
      </c>
      <c r="J41" s="249"/>
      <c r="K41" s="250">
        <f t="shared" si="8"/>
        <v>0</v>
      </c>
      <c r="O41" s="242">
        <v>2</v>
      </c>
      <c r="AA41" s="217">
        <v>3</v>
      </c>
      <c r="AB41" s="217">
        <v>7</v>
      </c>
      <c r="AC41" s="217">
        <v>55347607</v>
      </c>
      <c r="AZ41" s="217">
        <v>2</v>
      </c>
      <c r="BA41" s="217">
        <f t="shared" si="9"/>
        <v>0</v>
      </c>
      <c r="BB41" s="217">
        <f t="shared" si="10"/>
        <v>0</v>
      </c>
      <c r="BC41" s="217">
        <f t="shared" si="11"/>
        <v>0</v>
      </c>
      <c r="BD41" s="217">
        <f t="shared" si="12"/>
        <v>0</v>
      </c>
      <c r="BE41" s="217">
        <f t="shared" si="13"/>
        <v>0</v>
      </c>
      <c r="CA41" s="242">
        <v>3</v>
      </c>
      <c r="CB41" s="242">
        <v>7</v>
      </c>
    </row>
    <row r="42" spans="1:80">
      <c r="A42" s="243">
        <v>27</v>
      </c>
      <c r="B42" s="244" t="s">
        <v>473</v>
      </c>
      <c r="C42" s="245" t="s">
        <v>425</v>
      </c>
      <c r="D42" s="246" t="s">
        <v>112</v>
      </c>
      <c r="E42" s="247">
        <v>10</v>
      </c>
      <c r="F42" s="247"/>
      <c r="G42" s="248"/>
      <c r="H42" s="249">
        <v>3.4000000000000002E-4</v>
      </c>
      <c r="I42" s="250">
        <f t="shared" si="7"/>
        <v>3.4000000000000002E-3</v>
      </c>
      <c r="J42" s="249"/>
      <c r="K42" s="250">
        <f t="shared" si="8"/>
        <v>0</v>
      </c>
      <c r="O42" s="242">
        <v>2</v>
      </c>
      <c r="AA42" s="217">
        <v>3</v>
      </c>
      <c r="AB42" s="217">
        <v>7</v>
      </c>
      <c r="AC42" s="217" t="s">
        <v>473</v>
      </c>
      <c r="AZ42" s="217">
        <v>2</v>
      </c>
      <c r="BA42" s="217">
        <f t="shared" si="9"/>
        <v>0</v>
      </c>
      <c r="BB42" s="217">
        <f t="shared" si="10"/>
        <v>0</v>
      </c>
      <c r="BC42" s="217">
        <f t="shared" si="11"/>
        <v>0</v>
      </c>
      <c r="BD42" s="217">
        <f t="shared" si="12"/>
        <v>0</v>
      </c>
      <c r="BE42" s="217">
        <f t="shared" si="13"/>
        <v>0</v>
      </c>
      <c r="CA42" s="242">
        <v>3</v>
      </c>
      <c r="CB42" s="242">
        <v>7</v>
      </c>
    </row>
    <row r="43" spans="1:80">
      <c r="A43" s="243">
        <v>28</v>
      </c>
      <c r="B43" s="244" t="s">
        <v>474</v>
      </c>
      <c r="C43" s="245" t="s">
        <v>475</v>
      </c>
      <c r="D43" s="246" t="s">
        <v>122</v>
      </c>
      <c r="E43" s="247">
        <v>1.924E-2</v>
      </c>
      <c r="F43" s="247"/>
      <c r="G43" s="248"/>
      <c r="H43" s="249">
        <v>0</v>
      </c>
      <c r="I43" s="250">
        <f t="shared" si="7"/>
        <v>0</v>
      </c>
      <c r="J43" s="249"/>
      <c r="K43" s="250">
        <f t="shared" si="8"/>
        <v>0</v>
      </c>
      <c r="O43" s="242">
        <v>2</v>
      </c>
      <c r="AA43" s="217">
        <v>7</v>
      </c>
      <c r="AB43" s="217">
        <v>1001</v>
      </c>
      <c r="AC43" s="217">
        <v>5</v>
      </c>
      <c r="AZ43" s="217">
        <v>2</v>
      </c>
      <c r="BA43" s="217">
        <f t="shared" si="9"/>
        <v>0</v>
      </c>
      <c r="BB43" s="217">
        <f t="shared" si="10"/>
        <v>0</v>
      </c>
      <c r="BC43" s="217">
        <f t="shared" si="11"/>
        <v>0</v>
      </c>
      <c r="BD43" s="217">
        <f t="shared" si="12"/>
        <v>0</v>
      </c>
      <c r="BE43" s="217">
        <f t="shared" si="13"/>
        <v>0</v>
      </c>
      <c r="CA43" s="242">
        <v>7</v>
      </c>
      <c r="CB43" s="242">
        <v>1001</v>
      </c>
    </row>
    <row r="44" spans="1:80">
      <c r="A44" s="260"/>
      <c r="B44" s="261" t="s">
        <v>98</v>
      </c>
      <c r="C44" s="262" t="s">
        <v>442</v>
      </c>
      <c r="D44" s="263"/>
      <c r="E44" s="264"/>
      <c r="F44" s="265"/>
      <c r="G44" s="266"/>
      <c r="H44" s="267"/>
      <c r="I44" s="268">
        <f>SUM(I31:I43)</f>
        <v>0.12544</v>
      </c>
      <c r="J44" s="267"/>
      <c r="K44" s="268">
        <f>SUM(K31:K43)</f>
        <v>-0.29819999999999997</v>
      </c>
      <c r="O44" s="242">
        <v>4</v>
      </c>
      <c r="BA44" s="269">
        <f>SUM(BA31:BA43)</f>
        <v>0</v>
      </c>
      <c r="BB44" s="269">
        <f>SUM(BB31:BB43)</f>
        <v>0</v>
      </c>
      <c r="BC44" s="269">
        <f>SUM(BC31:BC43)</f>
        <v>0</v>
      </c>
      <c r="BD44" s="269">
        <f>SUM(BD31:BD43)</f>
        <v>0</v>
      </c>
      <c r="BE44" s="269">
        <f>SUM(BE31:BE43)</f>
        <v>0</v>
      </c>
    </row>
    <row r="45" spans="1:80">
      <c r="E45" s="217"/>
    </row>
    <row r="46" spans="1:80">
      <c r="E46" s="217"/>
    </row>
    <row r="47" spans="1:80">
      <c r="E47" s="217"/>
    </row>
    <row r="48" spans="1:80">
      <c r="E48" s="217"/>
    </row>
    <row r="49" spans="5:5">
      <c r="E49" s="217"/>
    </row>
    <row r="50" spans="5:5">
      <c r="E50" s="217"/>
    </row>
    <row r="51" spans="5:5">
      <c r="E51" s="217"/>
    </row>
    <row r="52" spans="5:5">
      <c r="E52" s="217"/>
    </row>
    <row r="53" spans="5:5">
      <c r="E53" s="217"/>
    </row>
    <row r="54" spans="5:5">
      <c r="E54" s="217"/>
    </row>
    <row r="55" spans="5:5">
      <c r="E55" s="217"/>
    </row>
    <row r="56" spans="5:5">
      <c r="E56" s="217"/>
    </row>
    <row r="57" spans="5:5">
      <c r="E57" s="217"/>
    </row>
    <row r="58" spans="5:5">
      <c r="E58" s="217"/>
    </row>
    <row r="59" spans="5:5">
      <c r="E59" s="217"/>
    </row>
    <row r="60" spans="5:5">
      <c r="E60" s="217"/>
    </row>
    <row r="61" spans="5:5">
      <c r="E61" s="217"/>
    </row>
    <row r="62" spans="5:5">
      <c r="E62" s="217"/>
    </row>
    <row r="63" spans="5:5">
      <c r="E63" s="217"/>
    </row>
    <row r="64" spans="5:5">
      <c r="E64" s="217"/>
    </row>
    <row r="65" spans="1:7">
      <c r="E65" s="217"/>
    </row>
    <row r="66" spans="1:7">
      <c r="E66" s="217"/>
    </row>
    <row r="67" spans="1:7">
      <c r="E67" s="217"/>
    </row>
    <row r="68" spans="1:7">
      <c r="A68" s="259"/>
      <c r="B68" s="259"/>
      <c r="C68" s="259"/>
      <c r="D68" s="259"/>
      <c r="E68" s="259"/>
      <c r="F68" s="259"/>
      <c r="G68" s="259"/>
    </row>
    <row r="69" spans="1:7">
      <c r="A69" s="259"/>
      <c r="B69" s="259"/>
      <c r="C69" s="259"/>
      <c r="D69" s="259"/>
      <c r="E69" s="259"/>
      <c r="F69" s="259"/>
      <c r="G69" s="259"/>
    </row>
    <row r="70" spans="1:7">
      <c r="A70" s="259"/>
      <c r="B70" s="259"/>
      <c r="C70" s="259"/>
      <c r="D70" s="259"/>
      <c r="E70" s="259"/>
      <c r="F70" s="259"/>
      <c r="G70" s="259"/>
    </row>
    <row r="71" spans="1:7">
      <c r="A71" s="259"/>
      <c r="B71" s="259"/>
      <c r="C71" s="259"/>
      <c r="D71" s="259"/>
      <c r="E71" s="259"/>
      <c r="F71" s="259"/>
      <c r="G71" s="259"/>
    </row>
    <row r="72" spans="1:7">
      <c r="E72" s="217"/>
    </row>
    <row r="73" spans="1:7">
      <c r="E73" s="217"/>
    </row>
    <row r="74" spans="1:7">
      <c r="E74" s="217"/>
    </row>
    <row r="75" spans="1:7">
      <c r="E75" s="217"/>
    </row>
    <row r="76" spans="1:7">
      <c r="E76" s="217"/>
    </row>
    <row r="77" spans="1:7">
      <c r="E77" s="217"/>
    </row>
    <row r="78" spans="1:7">
      <c r="E78" s="217"/>
    </row>
    <row r="79" spans="1:7">
      <c r="E79" s="217"/>
    </row>
    <row r="80" spans="1:7">
      <c r="E80" s="217"/>
    </row>
    <row r="81" spans="5:5">
      <c r="E81" s="217"/>
    </row>
    <row r="82" spans="5:5">
      <c r="E82" s="217"/>
    </row>
    <row r="83" spans="5:5">
      <c r="E83" s="217"/>
    </row>
    <row r="84" spans="5:5">
      <c r="E84" s="217"/>
    </row>
    <row r="85" spans="5:5">
      <c r="E85" s="217"/>
    </row>
    <row r="86" spans="5:5">
      <c r="E86" s="217"/>
    </row>
    <row r="87" spans="5:5">
      <c r="E87" s="217"/>
    </row>
    <row r="88" spans="5:5">
      <c r="E88" s="217"/>
    </row>
    <row r="89" spans="5:5">
      <c r="E89" s="217"/>
    </row>
    <row r="90" spans="5:5">
      <c r="E90" s="217"/>
    </row>
    <row r="91" spans="5:5">
      <c r="E91" s="217"/>
    </row>
    <row r="92" spans="5:5">
      <c r="E92" s="217"/>
    </row>
    <row r="93" spans="5:5">
      <c r="E93" s="217"/>
    </row>
    <row r="94" spans="5:5">
      <c r="E94" s="217"/>
    </row>
    <row r="95" spans="5:5">
      <c r="E95" s="217"/>
    </row>
    <row r="96" spans="5:5">
      <c r="E96" s="217"/>
    </row>
    <row r="97" spans="1:7">
      <c r="E97" s="217"/>
    </row>
    <row r="98" spans="1:7">
      <c r="E98" s="217"/>
    </row>
    <row r="99" spans="1:7">
      <c r="E99" s="217"/>
    </row>
    <row r="100" spans="1:7">
      <c r="E100" s="217"/>
    </row>
    <row r="101" spans="1:7">
      <c r="E101" s="217"/>
    </row>
    <row r="102" spans="1:7">
      <c r="E102" s="217"/>
    </row>
    <row r="103" spans="1:7">
      <c r="A103" s="270"/>
      <c r="B103" s="270"/>
    </row>
    <row r="104" spans="1:7">
      <c r="A104" s="259"/>
      <c r="B104" s="259"/>
      <c r="C104" s="271"/>
      <c r="D104" s="271"/>
      <c r="E104" s="272"/>
      <c r="F104" s="271"/>
      <c r="G104" s="273"/>
    </row>
    <row r="105" spans="1:7">
      <c r="A105" s="274"/>
      <c r="B105" s="274"/>
      <c r="C105" s="259"/>
      <c r="D105" s="259"/>
      <c r="E105" s="275"/>
      <c r="F105" s="259"/>
      <c r="G105" s="259"/>
    </row>
    <row r="106" spans="1:7">
      <c r="A106" s="259"/>
      <c r="B106" s="259"/>
      <c r="C106" s="259"/>
      <c r="D106" s="259"/>
      <c r="E106" s="275"/>
      <c r="F106" s="259"/>
      <c r="G106" s="259"/>
    </row>
    <row r="107" spans="1:7">
      <c r="A107" s="259"/>
      <c r="B107" s="259"/>
      <c r="C107" s="259"/>
      <c r="D107" s="259"/>
      <c r="E107" s="275"/>
      <c r="F107" s="259"/>
      <c r="G107" s="259"/>
    </row>
    <row r="108" spans="1:7">
      <c r="A108" s="259"/>
      <c r="B108" s="259"/>
      <c r="C108" s="259"/>
      <c r="D108" s="259"/>
      <c r="E108" s="275"/>
      <c r="F108" s="259"/>
      <c r="G108" s="259"/>
    </row>
    <row r="109" spans="1:7">
      <c r="A109" s="259"/>
      <c r="B109" s="259"/>
      <c r="C109" s="259"/>
      <c r="D109" s="259"/>
      <c r="E109" s="275"/>
      <c r="F109" s="259"/>
      <c r="G109" s="259"/>
    </row>
    <row r="110" spans="1:7">
      <c r="A110" s="259"/>
      <c r="B110" s="259"/>
      <c r="C110" s="259"/>
      <c r="D110" s="259"/>
      <c r="E110" s="275"/>
      <c r="F110" s="259"/>
      <c r="G110" s="259"/>
    </row>
    <row r="111" spans="1:7">
      <c r="A111" s="259"/>
      <c r="B111" s="259"/>
      <c r="C111" s="259"/>
      <c r="D111" s="259"/>
      <c r="E111" s="275"/>
      <c r="F111" s="259"/>
      <c r="G111" s="259"/>
    </row>
    <row r="112" spans="1:7">
      <c r="A112" s="259"/>
      <c r="B112" s="259"/>
      <c r="C112" s="259"/>
      <c r="D112" s="259"/>
      <c r="E112" s="275"/>
      <c r="F112" s="259"/>
      <c r="G112" s="259"/>
    </row>
    <row r="113" spans="1:7">
      <c r="A113" s="259"/>
      <c r="B113" s="259"/>
      <c r="C113" s="259"/>
      <c r="D113" s="259"/>
      <c r="E113" s="275"/>
      <c r="F113" s="259"/>
      <c r="G113" s="259"/>
    </row>
    <row r="114" spans="1:7">
      <c r="A114" s="259"/>
      <c r="B114" s="259"/>
      <c r="C114" s="259"/>
      <c r="D114" s="259"/>
      <c r="E114" s="275"/>
      <c r="F114" s="259"/>
      <c r="G114" s="259"/>
    </row>
    <row r="115" spans="1:7">
      <c r="A115" s="259"/>
      <c r="B115" s="259"/>
      <c r="C115" s="259"/>
      <c r="D115" s="259"/>
      <c r="E115" s="275"/>
      <c r="F115" s="259"/>
      <c r="G115" s="259"/>
    </row>
    <row r="116" spans="1:7">
      <c r="A116" s="259"/>
      <c r="B116" s="259"/>
      <c r="C116" s="259"/>
      <c r="D116" s="259"/>
      <c r="E116" s="275"/>
      <c r="F116" s="259"/>
      <c r="G116" s="259"/>
    </row>
    <row r="117" spans="1:7">
      <c r="A117" s="259"/>
      <c r="B117" s="259"/>
      <c r="C117" s="259"/>
      <c r="D117" s="259"/>
      <c r="E117" s="275"/>
      <c r="F117" s="259"/>
      <c r="G117" s="25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92"/>
  <sheetViews>
    <sheetView topLeftCell="A13" workbookViewId="0">
      <selection activeCell="G33" sqref="G33:G40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105</v>
      </c>
      <c r="I1" s="176"/>
    </row>
    <row r="2" spans="1:9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106</v>
      </c>
      <c r="H2" s="304"/>
      <c r="I2" s="305"/>
    </row>
    <row r="3" spans="1:9" ht="13.8" thickTop="1">
      <c r="F3" s="112"/>
    </row>
    <row r="4" spans="1:9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9" ht="13.8" thickBot="1"/>
    <row r="6" spans="1:9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9" s="112" customFormat="1">
      <c r="A7" s="276" t="str">
        <f>'024 04.1-ZK_ST Pol'!B7</f>
        <v>0</v>
      </c>
      <c r="B7" s="60" t="str">
        <f>'024 04.1-ZK_ST Pol'!C7</f>
        <v>Ostatní</v>
      </c>
      <c r="D7" s="189"/>
      <c r="E7" s="277">
        <f>'024 04.1-ZK_ST Pol'!BA9</f>
        <v>0</v>
      </c>
      <c r="F7" s="278">
        <f>'024 04.1-ZK_ST Pol'!BB9</f>
        <v>0</v>
      </c>
      <c r="G7" s="278">
        <f>'024 04.1-ZK_ST Pol'!BC9</f>
        <v>0</v>
      </c>
      <c r="H7" s="278">
        <f>'024 04.1-ZK_ST Pol'!BD9</f>
        <v>0</v>
      </c>
      <c r="I7" s="279">
        <f>'024 04.1-ZK_ST Pol'!BE9</f>
        <v>0</v>
      </c>
    </row>
    <row r="8" spans="1:9" s="112" customFormat="1">
      <c r="A8" s="276" t="str">
        <f>'024 04.1-ZK_ST Pol'!B10</f>
        <v>3</v>
      </c>
      <c r="B8" s="60" t="str">
        <f>'024 04.1-ZK_ST Pol'!C10</f>
        <v>Svislé a kompletní konstrukce</v>
      </c>
      <c r="D8" s="189"/>
      <c r="E8" s="277">
        <f>'024 04.1-ZK_ST Pol'!BA17</f>
        <v>0</v>
      </c>
      <c r="F8" s="278">
        <f>'024 04.1-ZK_ST Pol'!BB17</f>
        <v>0</v>
      </c>
      <c r="G8" s="278">
        <f>'024 04.1-ZK_ST Pol'!BC17</f>
        <v>0</v>
      </c>
      <c r="H8" s="278">
        <f>'024 04.1-ZK_ST Pol'!BD17</f>
        <v>0</v>
      </c>
      <c r="I8" s="279">
        <f>'024 04.1-ZK_ST Pol'!BE17</f>
        <v>0</v>
      </c>
    </row>
    <row r="9" spans="1:9" s="112" customFormat="1">
      <c r="A9" s="276" t="str">
        <f>'024 04.1-ZK_ST Pol'!B18</f>
        <v>61</v>
      </c>
      <c r="B9" s="60" t="str">
        <f>'024 04.1-ZK_ST Pol'!C18</f>
        <v>Upravy povrchů vnitřní</v>
      </c>
      <c r="D9" s="189"/>
      <c r="E9" s="277">
        <f>'024 04.1-ZK_ST Pol'!BA23</f>
        <v>0</v>
      </c>
      <c r="F9" s="278">
        <f>'024 04.1-ZK_ST Pol'!BB23</f>
        <v>0</v>
      </c>
      <c r="G9" s="278">
        <f>'024 04.1-ZK_ST Pol'!BC23</f>
        <v>0</v>
      </c>
      <c r="H9" s="278">
        <f>'024 04.1-ZK_ST Pol'!BD23</f>
        <v>0</v>
      </c>
      <c r="I9" s="279">
        <f>'024 04.1-ZK_ST Pol'!BE23</f>
        <v>0</v>
      </c>
    </row>
    <row r="10" spans="1:9" s="112" customFormat="1">
      <c r="A10" s="276" t="str">
        <f>'024 04.1-ZK_ST Pol'!B24</f>
        <v>64</v>
      </c>
      <c r="B10" s="60" t="str">
        <f>'024 04.1-ZK_ST Pol'!C24</f>
        <v>Výplně otvorů</v>
      </c>
      <c r="D10" s="189"/>
      <c r="E10" s="277">
        <f>'024 04.1-ZK_ST Pol'!BA26</f>
        <v>0</v>
      </c>
      <c r="F10" s="278">
        <f>'024 04.1-ZK_ST Pol'!BB26</f>
        <v>0</v>
      </c>
      <c r="G10" s="278">
        <f>'024 04.1-ZK_ST Pol'!BC26</f>
        <v>0</v>
      </c>
      <c r="H10" s="278">
        <f>'024 04.1-ZK_ST Pol'!BD26</f>
        <v>0</v>
      </c>
      <c r="I10" s="279">
        <f>'024 04.1-ZK_ST Pol'!BE26</f>
        <v>0</v>
      </c>
    </row>
    <row r="11" spans="1:9" s="112" customFormat="1">
      <c r="A11" s="276" t="str">
        <f>'024 04.1-ZK_ST Pol'!B27</f>
        <v>94</v>
      </c>
      <c r="B11" s="60" t="str">
        <f>'024 04.1-ZK_ST Pol'!C27</f>
        <v>Lešení a stavební výtahy</v>
      </c>
      <c r="D11" s="189"/>
      <c r="E11" s="277">
        <f>'024 04.1-ZK_ST Pol'!BA31</f>
        <v>0</v>
      </c>
      <c r="F11" s="278">
        <f>'024 04.1-ZK_ST Pol'!BB31</f>
        <v>0</v>
      </c>
      <c r="G11" s="278">
        <f>'024 04.1-ZK_ST Pol'!BC31</f>
        <v>0</v>
      </c>
      <c r="H11" s="278">
        <f>'024 04.1-ZK_ST Pol'!BD31</f>
        <v>0</v>
      </c>
      <c r="I11" s="279">
        <f>'024 04.1-ZK_ST Pol'!BE31</f>
        <v>0</v>
      </c>
    </row>
    <row r="12" spans="1:9" s="112" customFormat="1">
      <c r="A12" s="276" t="str">
        <f>'024 04.1-ZK_ST Pol'!B32</f>
        <v>95</v>
      </c>
      <c r="B12" s="60" t="str">
        <f>'024 04.1-ZK_ST Pol'!C32</f>
        <v>Dokončovací konstrukce na pozemních stavbách</v>
      </c>
      <c r="D12" s="189"/>
      <c r="E12" s="277">
        <f>'024 04.1-ZK_ST Pol'!BA35</f>
        <v>0</v>
      </c>
      <c r="F12" s="278">
        <f>'024 04.1-ZK_ST Pol'!BB35</f>
        <v>0</v>
      </c>
      <c r="G12" s="278">
        <f>'024 04.1-ZK_ST Pol'!BC35</f>
        <v>0</v>
      </c>
      <c r="H12" s="278">
        <f>'024 04.1-ZK_ST Pol'!BD35</f>
        <v>0</v>
      </c>
      <c r="I12" s="279">
        <f>'024 04.1-ZK_ST Pol'!BE35</f>
        <v>0</v>
      </c>
    </row>
    <row r="13" spans="1:9" s="112" customFormat="1">
      <c r="A13" s="276" t="str">
        <f>'024 04.1-ZK_ST Pol'!B36</f>
        <v>96</v>
      </c>
      <c r="B13" s="60" t="str">
        <f>'024 04.1-ZK_ST Pol'!C36</f>
        <v>Bourání konstrukcí</v>
      </c>
      <c r="D13" s="189"/>
      <c r="E13" s="277">
        <f>'024 04.1-ZK_ST Pol'!BA54</f>
        <v>0</v>
      </c>
      <c r="F13" s="278">
        <f>'024 04.1-ZK_ST Pol'!BB54</f>
        <v>0</v>
      </c>
      <c r="G13" s="278">
        <f>'024 04.1-ZK_ST Pol'!BC54</f>
        <v>0</v>
      </c>
      <c r="H13" s="278">
        <f>'024 04.1-ZK_ST Pol'!BD54</f>
        <v>0</v>
      </c>
      <c r="I13" s="279">
        <f>'024 04.1-ZK_ST Pol'!BE54</f>
        <v>0</v>
      </c>
    </row>
    <row r="14" spans="1:9" s="112" customFormat="1">
      <c r="A14" s="276" t="str">
        <f>'024 04.1-ZK_ST Pol'!B55</f>
        <v>97</v>
      </c>
      <c r="B14" s="60" t="str">
        <f>'024 04.1-ZK_ST Pol'!C55</f>
        <v>prorážení otvorů</v>
      </c>
      <c r="D14" s="189"/>
      <c r="E14" s="277">
        <f>'024 04.1-ZK_ST Pol'!BA60</f>
        <v>0</v>
      </c>
      <c r="F14" s="278">
        <f>'024 04.1-ZK_ST Pol'!BB60</f>
        <v>0</v>
      </c>
      <c r="G14" s="278">
        <f>'024 04.1-ZK_ST Pol'!BC60</f>
        <v>0</v>
      </c>
      <c r="H14" s="278">
        <f>'024 04.1-ZK_ST Pol'!BD60</f>
        <v>0</v>
      </c>
      <c r="I14" s="279">
        <f>'024 04.1-ZK_ST Pol'!BE60</f>
        <v>0</v>
      </c>
    </row>
    <row r="15" spans="1:9" s="112" customFormat="1">
      <c r="A15" s="276" t="str">
        <f>'024 04.1-ZK_ST Pol'!B61</f>
        <v>713</v>
      </c>
      <c r="B15" s="60" t="str">
        <f>'024 04.1-ZK_ST Pol'!C61</f>
        <v>Izolace tepelné</v>
      </c>
      <c r="D15" s="189"/>
      <c r="E15" s="277">
        <f>'024 04.1-ZK_ST Pol'!BA63</f>
        <v>0</v>
      </c>
      <c r="F15" s="278">
        <f>'024 04.1-ZK_ST Pol'!BB63</f>
        <v>0</v>
      </c>
      <c r="G15" s="278">
        <f>'024 04.1-ZK_ST Pol'!BC63</f>
        <v>0</v>
      </c>
      <c r="H15" s="278">
        <f>'024 04.1-ZK_ST Pol'!BD63</f>
        <v>0</v>
      </c>
      <c r="I15" s="279">
        <f>'024 04.1-ZK_ST Pol'!BE63</f>
        <v>0</v>
      </c>
    </row>
    <row r="16" spans="1:9" s="112" customFormat="1">
      <c r="A16" s="276" t="str">
        <f>'024 04.1-ZK_ST Pol'!B64</f>
        <v>725</v>
      </c>
      <c r="B16" s="60" t="str">
        <f>'024 04.1-ZK_ST Pol'!C64</f>
        <v>Zařizovací předměty</v>
      </c>
      <c r="D16" s="189"/>
      <c r="E16" s="277">
        <f>'024 04.1-ZK_ST Pol'!BA75</f>
        <v>0</v>
      </c>
      <c r="F16" s="278">
        <f>'024 04.1-ZK_ST Pol'!BB75</f>
        <v>0</v>
      </c>
      <c r="G16" s="278">
        <f>'024 04.1-ZK_ST Pol'!BC75</f>
        <v>0</v>
      </c>
      <c r="H16" s="278">
        <f>'024 04.1-ZK_ST Pol'!BD75</f>
        <v>0</v>
      </c>
      <c r="I16" s="279">
        <f>'024 04.1-ZK_ST Pol'!BE75</f>
        <v>0</v>
      </c>
    </row>
    <row r="17" spans="1:57" s="112" customFormat="1">
      <c r="A17" s="276" t="str">
        <f>'024 04.1-ZK_ST Pol'!B76</f>
        <v>733</v>
      </c>
      <c r="B17" s="60" t="str">
        <f>'024 04.1-ZK_ST Pol'!C76</f>
        <v>Rozvod potrubí</v>
      </c>
      <c r="D17" s="189"/>
      <c r="E17" s="277">
        <f>'024 04.1-ZK_ST Pol'!BA80</f>
        <v>0</v>
      </c>
      <c r="F17" s="278">
        <f>'024 04.1-ZK_ST Pol'!BB80</f>
        <v>0</v>
      </c>
      <c r="G17" s="278">
        <f>'024 04.1-ZK_ST Pol'!BC80</f>
        <v>0</v>
      </c>
      <c r="H17" s="278">
        <f>'024 04.1-ZK_ST Pol'!BD80</f>
        <v>0</v>
      </c>
      <c r="I17" s="279">
        <f>'024 04.1-ZK_ST Pol'!BE80</f>
        <v>0</v>
      </c>
    </row>
    <row r="18" spans="1:57" s="112" customFormat="1">
      <c r="A18" s="276" t="str">
        <f>'024 04.1-ZK_ST Pol'!B81</f>
        <v>735</v>
      </c>
      <c r="B18" s="60" t="str">
        <f>'024 04.1-ZK_ST Pol'!C81</f>
        <v>Otopná tělesa</v>
      </c>
      <c r="D18" s="189"/>
      <c r="E18" s="277">
        <f>'024 04.1-ZK_ST Pol'!BA94</f>
        <v>0</v>
      </c>
      <c r="F18" s="278">
        <f>'024 04.1-ZK_ST Pol'!BB94</f>
        <v>0</v>
      </c>
      <c r="G18" s="278">
        <f>'024 04.1-ZK_ST Pol'!BC94</f>
        <v>0</v>
      </c>
      <c r="H18" s="278">
        <f>'024 04.1-ZK_ST Pol'!BD94</f>
        <v>0</v>
      </c>
      <c r="I18" s="279">
        <f>'024 04.1-ZK_ST Pol'!BE94</f>
        <v>0</v>
      </c>
    </row>
    <row r="19" spans="1:57" s="112" customFormat="1">
      <c r="A19" s="276" t="str">
        <f>'024 04.1-ZK_ST Pol'!B95</f>
        <v>766</v>
      </c>
      <c r="B19" s="60" t="str">
        <f>'024 04.1-ZK_ST Pol'!C95</f>
        <v>Konstrukce truhlářské</v>
      </c>
      <c r="D19" s="189"/>
      <c r="E19" s="277">
        <f>'024 04.1-ZK_ST Pol'!BA111</f>
        <v>0</v>
      </c>
      <c r="F19" s="278">
        <f>'024 04.1-ZK_ST Pol'!BB111</f>
        <v>0</v>
      </c>
      <c r="G19" s="278">
        <f>'024 04.1-ZK_ST Pol'!BC111</f>
        <v>0</v>
      </c>
      <c r="H19" s="278">
        <f>'024 04.1-ZK_ST Pol'!BD111</f>
        <v>0</v>
      </c>
      <c r="I19" s="279">
        <f>'024 04.1-ZK_ST Pol'!BE111</f>
        <v>0</v>
      </c>
    </row>
    <row r="20" spans="1:57" s="112" customFormat="1">
      <c r="A20" s="276" t="str">
        <f>'024 04.1-ZK_ST Pol'!B112</f>
        <v>767</v>
      </c>
      <c r="B20" s="60" t="str">
        <f>'024 04.1-ZK_ST Pol'!C112</f>
        <v>Konstrukce zámečnické</v>
      </c>
      <c r="D20" s="189"/>
      <c r="E20" s="277">
        <f>'024 04.1-ZK_ST Pol'!BA117</f>
        <v>0</v>
      </c>
      <c r="F20" s="278">
        <f>'024 04.1-ZK_ST Pol'!BB117</f>
        <v>0</v>
      </c>
      <c r="G20" s="278">
        <f>'024 04.1-ZK_ST Pol'!BC117</f>
        <v>0</v>
      </c>
      <c r="H20" s="278">
        <f>'024 04.1-ZK_ST Pol'!BD117</f>
        <v>0</v>
      </c>
      <c r="I20" s="279">
        <f>'024 04.1-ZK_ST Pol'!BE117</f>
        <v>0</v>
      </c>
    </row>
    <row r="21" spans="1:57" s="112" customFormat="1">
      <c r="A21" s="276" t="str">
        <f>'024 04.1-ZK_ST Pol'!B118</f>
        <v>771</v>
      </c>
      <c r="B21" s="60" t="str">
        <f>'024 04.1-ZK_ST Pol'!C118</f>
        <v>Podlahy z dlaždic a obklady</v>
      </c>
      <c r="D21" s="189"/>
      <c r="E21" s="277">
        <f>'024 04.1-ZK_ST Pol'!BA126</f>
        <v>0</v>
      </c>
      <c r="F21" s="278">
        <f>'024 04.1-ZK_ST Pol'!BB126</f>
        <v>0</v>
      </c>
      <c r="G21" s="278">
        <f>'024 04.1-ZK_ST Pol'!BC126</f>
        <v>0</v>
      </c>
      <c r="H21" s="278">
        <f>'024 04.1-ZK_ST Pol'!BD126</f>
        <v>0</v>
      </c>
      <c r="I21" s="279">
        <f>'024 04.1-ZK_ST Pol'!BE126</f>
        <v>0</v>
      </c>
    </row>
    <row r="22" spans="1:57" s="112" customFormat="1">
      <c r="A22" s="276" t="str">
        <f>'024 04.1-ZK_ST Pol'!B127</f>
        <v>781</v>
      </c>
      <c r="B22" s="60" t="str">
        <f>'024 04.1-ZK_ST Pol'!C127</f>
        <v>Obklady keramické</v>
      </c>
      <c r="D22" s="189"/>
      <c r="E22" s="277">
        <f>'024 04.1-ZK_ST Pol'!BA140</f>
        <v>0</v>
      </c>
      <c r="F22" s="278">
        <f>'024 04.1-ZK_ST Pol'!BB140</f>
        <v>0</v>
      </c>
      <c r="G22" s="278">
        <f>'024 04.1-ZK_ST Pol'!BC140</f>
        <v>0</v>
      </c>
      <c r="H22" s="278">
        <f>'024 04.1-ZK_ST Pol'!BD140</f>
        <v>0</v>
      </c>
      <c r="I22" s="279">
        <f>'024 04.1-ZK_ST Pol'!BE140</f>
        <v>0</v>
      </c>
    </row>
    <row r="23" spans="1:57" s="112" customFormat="1">
      <c r="A23" s="276" t="str">
        <f>'024 04.1-ZK_ST Pol'!B141</f>
        <v>784</v>
      </c>
      <c r="B23" s="60" t="str">
        <f>'024 04.1-ZK_ST Pol'!C141</f>
        <v>Malby</v>
      </c>
      <c r="D23" s="189"/>
      <c r="E23" s="277">
        <f>'024 04.1-ZK_ST Pol'!BA146</f>
        <v>0</v>
      </c>
      <c r="F23" s="278">
        <f>'024 04.1-ZK_ST Pol'!BB146</f>
        <v>0</v>
      </c>
      <c r="G23" s="278">
        <f>'024 04.1-ZK_ST Pol'!BC146</f>
        <v>0</v>
      </c>
      <c r="H23" s="278">
        <f>'024 04.1-ZK_ST Pol'!BD146</f>
        <v>0</v>
      </c>
      <c r="I23" s="279">
        <f>'024 04.1-ZK_ST Pol'!BE146</f>
        <v>0</v>
      </c>
    </row>
    <row r="24" spans="1:57" s="112" customFormat="1">
      <c r="A24" s="276" t="str">
        <f>'024 04.1-ZK_ST Pol'!B147</f>
        <v>785</v>
      </c>
      <c r="B24" s="60" t="str">
        <f>'024 04.1-ZK_ST Pol'!C147</f>
        <v>Tapety</v>
      </c>
      <c r="D24" s="189"/>
      <c r="E24" s="277">
        <f>'024 04.1-ZK_ST Pol'!BA149</f>
        <v>0</v>
      </c>
      <c r="F24" s="278">
        <f>'024 04.1-ZK_ST Pol'!BB149</f>
        <v>0</v>
      </c>
      <c r="G24" s="278">
        <f>'024 04.1-ZK_ST Pol'!BC149</f>
        <v>0</v>
      </c>
      <c r="H24" s="278">
        <f>'024 04.1-ZK_ST Pol'!BD149</f>
        <v>0</v>
      </c>
      <c r="I24" s="279">
        <f>'024 04.1-ZK_ST Pol'!BE149</f>
        <v>0</v>
      </c>
    </row>
    <row r="25" spans="1:57" s="112" customFormat="1">
      <c r="A25" s="276" t="str">
        <f>'024 04.1-ZK_ST Pol'!B150</f>
        <v>M21</v>
      </c>
      <c r="B25" s="60" t="str">
        <f>'024 04.1-ZK_ST Pol'!C150</f>
        <v>Elektromontáže</v>
      </c>
      <c r="D25" s="189"/>
      <c r="E25" s="277">
        <f>'024 04.1-ZK_ST Pol'!BA152</f>
        <v>0</v>
      </c>
      <c r="F25" s="278">
        <f>'024 04.1-ZK_ST Pol'!BB152</f>
        <v>0</v>
      </c>
      <c r="G25" s="278">
        <f>'024 04.1-ZK_ST Pol'!BC152</f>
        <v>0</v>
      </c>
      <c r="H25" s="278">
        <f>'024 04.1-ZK_ST Pol'!BD152</f>
        <v>0</v>
      </c>
      <c r="I25" s="279">
        <f>'024 04.1-ZK_ST Pol'!BE152</f>
        <v>0</v>
      </c>
    </row>
    <row r="26" spans="1:57" s="112" customFormat="1">
      <c r="A26" s="276" t="str">
        <f>'024 04.1-ZK_ST Pol'!B153</f>
        <v>M24</v>
      </c>
      <c r="B26" s="60" t="str">
        <f>'024 04.1-ZK_ST Pol'!C153</f>
        <v>Montáže vzduchotechnických zařízení</v>
      </c>
      <c r="D26" s="189"/>
      <c r="E26" s="277">
        <f>'024 04.1-ZK_ST Pol'!BA155</f>
        <v>0</v>
      </c>
      <c r="F26" s="278">
        <f>'024 04.1-ZK_ST Pol'!BB155</f>
        <v>0</v>
      </c>
      <c r="G26" s="278">
        <f>'024 04.1-ZK_ST Pol'!BC155</f>
        <v>0</v>
      </c>
      <c r="H26" s="278">
        <f>'024 04.1-ZK_ST Pol'!BD155</f>
        <v>0</v>
      </c>
      <c r="I26" s="279">
        <f>'024 04.1-ZK_ST Pol'!BE155</f>
        <v>0</v>
      </c>
    </row>
    <row r="27" spans="1:57" s="112" customFormat="1" ht="13.8" thickBot="1">
      <c r="A27" s="276" t="str">
        <f>'024 04.1-ZK_ST Pol'!B156</f>
        <v>D96</v>
      </c>
      <c r="B27" s="60" t="str">
        <f>'024 04.1-ZK_ST Pol'!C156</f>
        <v>Přesuny suti a vybouraných hmot</v>
      </c>
      <c r="D27" s="189"/>
      <c r="E27" s="277">
        <f>'024 04.1-ZK_ST Pol'!BA163</f>
        <v>0</v>
      </c>
      <c r="F27" s="278">
        <f>'024 04.1-ZK_ST Pol'!BB163</f>
        <v>0</v>
      </c>
      <c r="G27" s="278">
        <f>'024 04.1-ZK_ST Pol'!BC163</f>
        <v>0</v>
      </c>
      <c r="H27" s="278">
        <f>'024 04.1-ZK_ST Pol'!BD163</f>
        <v>0</v>
      </c>
      <c r="I27" s="279">
        <f>'024 04.1-ZK_ST Pol'!BE163</f>
        <v>0</v>
      </c>
    </row>
    <row r="28" spans="1:57" s="14" customFormat="1" ht="13.8" thickBot="1">
      <c r="A28" s="190"/>
      <c r="B28" s="191" t="s">
        <v>77</v>
      </c>
      <c r="C28" s="191"/>
      <c r="D28" s="192"/>
      <c r="E28" s="193">
        <f>SUM(E7:E27)</f>
        <v>0</v>
      </c>
      <c r="F28" s="194">
        <f>SUM(F7:F27)</f>
        <v>0</v>
      </c>
      <c r="G28" s="194">
        <f>SUM(G7:G27)</f>
        <v>0</v>
      </c>
      <c r="H28" s="194">
        <f>SUM(H7:H27)</f>
        <v>0</v>
      </c>
      <c r="I28" s="195">
        <f>SUM(I7:I27)</f>
        <v>0</v>
      </c>
    </row>
    <row r="29" spans="1:57">
      <c r="A29" s="112"/>
      <c r="B29" s="112"/>
      <c r="C29" s="112"/>
      <c r="D29" s="112"/>
      <c r="E29" s="112"/>
      <c r="F29" s="112"/>
      <c r="G29" s="112"/>
      <c r="H29" s="112"/>
      <c r="I29" s="112"/>
    </row>
    <row r="30" spans="1:57" ht="19.5" customHeight="1">
      <c r="A30" s="181" t="s">
        <v>78</v>
      </c>
      <c r="B30" s="181"/>
      <c r="C30" s="181"/>
      <c r="D30" s="181"/>
      <c r="E30" s="181"/>
      <c r="F30" s="181"/>
      <c r="G30" s="196"/>
      <c r="H30" s="181"/>
      <c r="I30" s="181"/>
      <c r="BA30" s="118"/>
      <c r="BB30" s="118"/>
      <c r="BC30" s="118"/>
      <c r="BD30" s="118"/>
      <c r="BE30" s="118"/>
    </row>
    <row r="31" spans="1:57" ht="13.8" thickBot="1"/>
    <row r="32" spans="1:57">
      <c r="A32" s="147" t="s">
        <v>79</v>
      </c>
      <c r="B32" s="148"/>
      <c r="C32" s="148"/>
      <c r="D32" s="197"/>
      <c r="E32" s="198" t="s">
        <v>80</v>
      </c>
      <c r="F32" s="199" t="s">
        <v>13</v>
      </c>
      <c r="G32" s="200" t="s">
        <v>81</v>
      </c>
      <c r="H32" s="201"/>
      <c r="I32" s="202" t="s">
        <v>80</v>
      </c>
    </row>
    <row r="33" spans="1:53">
      <c r="A33" s="141" t="s">
        <v>362</v>
      </c>
      <c r="B33" s="132"/>
      <c r="C33" s="132"/>
      <c r="D33" s="203"/>
      <c r="E33" s="204">
        <v>0</v>
      </c>
      <c r="F33" s="205">
        <v>0</v>
      </c>
      <c r="G33" s="206"/>
      <c r="H33" s="207"/>
      <c r="I33" s="208">
        <f t="shared" ref="I33:I40" si="0">E33+F33*G33/100</f>
        <v>0</v>
      </c>
      <c r="BA33" s="1">
        <v>0</v>
      </c>
    </row>
    <row r="34" spans="1:53">
      <c r="A34" s="141" t="s">
        <v>363</v>
      </c>
      <c r="B34" s="132"/>
      <c r="C34" s="132"/>
      <c r="D34" s="203"/>
      <c r="E34" s="204">
        <v>0</v>
      </c>
      <c r="F34" s="205">
        <v>0</v>
      </c>
      <c r="G34" s="206"/>
      <c r="H34" s="207"/>
      <c r="I34" s="208">
        <f t="shared" si="0"/>
        <v>0</v>
      </c>
      <c r="BA34" s="1">
        <v>0</v>
      </c>
    </row>
    <row r="35" spans="1:53">
      <c r="A35" s="141" t="s">
        <v>364</v>
      </c>
      <c r="B35" s="132"/>
      <c r="C35" s="132"/>
      <c r="D35" s="203"/>
      <c r="E35" s="204">
        <v>0</v>
      </c>
      <c r="F35" s="205">
        <v>0</v>
      </c>
      <c r="G35" s="206"/>
      <c r="H35" s="207"/>
      <c r="I35" s="208">
        <f t="shared" si="0"/>
        <v>0</v>
      </c>
      <c r="BA35" s="1">
        <v>0</v>
      </c>
    </row>
    <row r="36" spans="1:53">
      <c r="A36" s="141" t="s">
        <v>365</v>
      </c>
      <c r="B36" s="132"/>
      <c r="C36" s="132"/>
      <c r="D36" s="203"/>
      <c r="E36" s="204">
        <v>0</v>
      </c>
      <c r="F36" s="205">
        <v>0</v>
      </c>
      <c r="G36" s="206"/>
      <c r="H36" s="207"/>
      <c r="I36" s="208">
        <f t="shared" si="0"/>
        <v>0</v>
      </c>
      <c r="BA36" s="1">
        <v>0</v>
      </c>
    </row>
    <row r="37" spans="1:53">
      <c r="A37" s="141" t="s">
        <v>366</v>
      </c>
      <c r="B37" s="132"/>
      <c r="C37" s="132"/>
      <c r="D37" s="203"/>
      <c r="E37" s="204">
        <v>0</v>
      </c>
      <c r="F37" s="205">
        <v>0</v>
      </c>
      <c r="G37" s="206"/>
      <c r="H37" s="207"/>
      <c r="I37" s="208">
        <f t="shared" si="0"/>
        <v>0</v>
      </c>
      <c r="BA37" s="1">
        <v>1</v>
      </c>
    </row>
    <row r="38" spans="1:53">
      <c r="A38" s="141" t="s">
        <v>367</v>
      </c>
      <c r="B38" s="132"/>
      <c r="C38" s="132"/>
      <c r="D38" s="203"/>
      <c r="E38" s="204">
        <v>0</v>
      </c>
      <c r="F38" s="205">
        <v>0</v>
      </c>
      <c r="G38" s="206"/>
      <c r="H38" s="207"/>
      <c r="I38" s="208">
        <f t="shared" si="0"/>
        <v>0</v>
      </c>
      <c r="BA38" s="1">
        <v>1</v>
      </c>
    </row>
    <row r="39" spans="1:53">
      <c r="A39" s="141" t="s">
        <v>368</v>
      </c>
      <c r="B39" s="132"/>
      <c r="C39" s="132"/>
      <c r="D39" s="203"/>
      <c r="E39" s="204">
        <v>0</v>
      </c>
      <c r="F39" s="205">
        <v>0</v>
      </c>
      <c r="G39" s="206"/>
      <c r="H39" s="207"/>
      <c r="I39" s="208">
        <f t="shared" si="0"/>
        <v>0</v>
      </c>
      <c r="BA39" s="1">
        <v>2</v>
      </c>
    </row>
    <row r="40" spans="1:53">
      <c r="A40" s="141" t="s">
        <v>369</v>
      </c>
      <c r="B40" s="132"/>
      <c r="C40" s="132"/>
      <c r="D40" s="203"/>
      <c r="E40" s="204">
        <v>0</v>
      </c>
      <c r="F40" s="205">
        <v>0</v>
      </c>
      <c r="G40" s="206"/>
      <c r="H40" s="207"/>
      <c r="I40" s="208">
        <f t="shared" si="0"/>
        <v>0</v>
      </c>
      <c r="BA40" s="1">
        <v>2</v>
      </c>
    </row>
    <row r="41" spans="1:53" ht="13.8" thickBot="1">
      <c r="A41" s="209"/>
      <c r="B41" s="210" t="s">
        <v>82</v>
      </c>
      <c r="C41" s="211"/>
      <c r="D41" s="212"/>
      <c r="E41" s="213"/>
      <c r="F41" s="214"/>
      <c r="G41" s="214"/>
      <c r="H41" s="306">
        <f>SUM(I33:I40)</f>
        <v>0</v>
      </c>
      <c r="I41" s="307"/>
    </row>
    <row r="43" spans="1:53">
      <c r="B43" s="14"/>
      <c r="F43" s="215"/>
      <c r="G43" s="216"/>
      <c r="H43" s="216"/>
      <c r="I43" s="46"/>
    </row>
    <row r="44" spans="1:53">
      <c r="F44" s="215"/>
      <c r="G44" s="216"/>
      <c r="H44" s="216"/>
      <c r="I44" s="46"/>
    </row>
    <row r="45" spans="1:53">
      <c r="F45" s="215"/>
      <c r="G45" s="216"/>
      <c r="H45" s="216"/>
      <c r="I45" s="46"/>
    </row>
    <row r="46" spans="1:53">
      <c r="F46" s="215"/>
      <c r="G46" s="216"/>
      <c r="H46" s="216"/>
      <c r="I46" s="46"/>
    </row>
    <row r="47" spans="1:53">
      <c r="F47" s="215"/>
      <c r="G47" s="216"/>
      <c r="H47" s="216"/>
      <c r="I47" s="46"/>
    </row>
    <row r="48" spans="1:53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  <row r="77" spans="6:9">
      <c r="F77" s="215"/>
      <c r="G77" s="216"/>
      <c r="H77" s="216"/>
      <c r="I77" s="46"/>
    </row>
    <row r="78" spans="6:9">
      <c r="F78" s="215"/>
      <c r="G78" s="216"/>
      <c r="H78" s="216"/>
      <c r="I78" s="46"/>
    </row>
    <row r="79" spans="6:9">
      <c r="F79" s="215"/>
      <c r="G79" s="216"/>
      <c r="H79" s="216"/>
      <c r="I79" s="46"/>
    </row>
    <row r="80" spans="6:9">
      <c r="F80" s="215"/>
      <c r="G80" s="216"/>
      <c r="H80" s="216"/>
      <c r="I80" s="46"/>
    </row>
    <row r="81" spans="6:9">
      <c r="F81" s="215"/>
      <c r="G81" s="216"/>
      <c r="H81" s="216"/>
      <c r="I81" s="46"/>
    </row>
    <row r="82" spans="6:9">
      <c r="F82" s="215"/>
      <c r="G82" s="216"/>
      <c r="H82" s="216"/>
      <c r="I82" s="46"/>
    </row>
    <row r="83" spans="6:9">
      <c r="F83" s="215"/>
      <c r="G83" s="216"/>
      <c r="H83" s="216"/>
      <c r="I83" s="46"/>
    </row>
    <row r="84" spans="6:9">
      <c r="F84" s="215"/>
      <c r="G84" s="216"/>
      <c r="H84" s="216"/>
      <c r="I84" s="46"/>
    </row>
    <row r="85" spans="6:9">
      <c r="F85" s="215"/>
      <c r="G85" s="216"/>
      <c r="H85" s="216"/>
      <c r="I85" s="46"/>
    </row>
    <row r="86" spans="6:9">
      <c r="F86" s="215"/>
      <c r="G86" s="216"/>
      <c r="H86" s="216"/>
      <c r="I86" s="46"/>
    </row>
    <row r="87" spans="6:9">
      <c r="F87" s="215"/>
      <c r="G87" s="216"/>
      <c r="H87" s="216"/>
      <c r="I87" s="46"/>
    </row>
    <row r="88" spans="6:9">
      <c r="F88" s="215"/>
      <c r="G88" s="216"/>
      <c r="H88" s="216"/>
      <c r="I88" s="46"/>
    </row>
    <row r="89" spans="6:9">
      <c r="F89" s="215"/>
      <c r="G89" s="216"/>
      <c r="H89" s="216"/>
      <c r="I89" s="46"/>
    </row>
    <row r="90" spans="6:9">
      <c r="F90" s="215"/>
      <c r="G90" s="216"/>
      <c r="H90" s="216"/>
      <c r="I90" s="46"/>
    </row>
    <row r="91" spans="6:9">
      <c r="F91" s="215"/>
      <c r="G91" s="216"/>
      <c r="H91" s="216"/>
      <c r="I91" s="46"/>
    </row>
    <row r="92" spans="6:9">
      <c r="F92" s="215"/>
      <c r="G92" s="216"/>
      <c r="H92" s="216"/>
      <c r="I92" s="46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236"/>
  <sheetViews>
    <sheetView showGridLines="0" showZeros="0" zoomScaleNormal="100" zoomScaleSheetLayoutView="100" workbookViewId="0">
      <selection activeCell="G8" sqref="F8:G163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04.1-ZK_ST Rek'!H1</f>
        <v>04.1-ZK_ST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04.1-ZK_ST Rek'!G2</f>
        <v>Rekonstrukce soc. prostor-stav-2E-přízemí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107</v>
      </c>
      <c r="C7" s="234" t="s">
        <v>108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 ht="20.399999999999999">
      <c r="A8" s="243">
        <v>1</v>
      </c>
      <c r="B8" s="244" t="s">
        <v>110</v>
      </c>
      <c r="C8" s="245" t="s">
        <v>587</v>
      </c>
      <c r="D8" s="246" t="s">
        <v>112</v>
      </c>
      <c r="E8" s="247">
        <v>1</v>
      </c>
      <c r="F8" s="247"/>
      <c r="G8" s="248"/>
      <c r="H8" s="249">
        <v>0</v>
      </c>
      <c r="I8" s="250">
        <f>E8*H8</f>
        <v>0</v>
      </c>
      <c r="J8" s="249"/>
      <c r="K8" s="250">
        <f>E8*J8</f>
        <v>0</v>
      </c>
      <c r="O8" s="242">
        <v>2</v>
      </c>
      <c r="AA8" s="217">
        <v>12</v>
      </c>
      <c r="AB8" s="217">
        <v>0</v>
      </c>
      <c r="AC8" s="217">
        <v>99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12</v>
      </c>
      <c r="CB8" s="242">
        <v>0</v>
      </c>
    </row>
    <row r="9" spans="1:80">
      <c r="A9" s="260"/>
      <c r="B9" s="261" t="s">
        <v>98</v>
      </c>
      <c r="C9" s="262" t="s">
        <v>109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0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113</v>
      </c>
      <c r="C10" s="234" t="s">
        <v>114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116</v>
      </c>
      <c r="C11" s="245" t="s">
        <v>117</v>
      </c>
      <c r="D11" s="246" t="s">
        <v>118</v>
      </c>
      <c r="E11" s="247">
        <v>1.248</v>
      </c>
      <c r="F11" s="247"/>
      <c r="G11" s="248"/>
      <c r="H11" s="249">
        <v>1.95224</v>
      </c>
      <c r="I11" s="250">
        <f>E11*H11</f>
        <v>2.43639552</v>
      </c>
      <c r="J11" s="249">
        <v>0</v>
      </c>
      <c r="K11" s="250">
        <f>E11*J11</f>
        <v>0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51"/>
      <c r="B12" s="254"/>
      <c r="C12" s="308" t="s">
        <v>119</v>
      </c>
      <c r="D12" s="309"/>
      <c r="E12" s="255">
        <v>1.248</v>
      </c>
      <c r="F12" s="256"/>
      <c r="G12" s="257"/>
      <c r="H12" s="258"/>
      <c r="I12" s="252"/>
      <c r="J12" s="259"/>
      <c r="K12" s="252"/>
      <c r="M12" s="253" t="s">
        <v>119</v>
      </c>
      <c r="O12" s="242"/>
    </row>
    <row r="13" spans="1:80" ht="20.399999999999999">
      <c r="A13" s="243">
        <v>3</v>
      </c>
      <c r="B13" s="244" t="s">
        <v>120</v>
      </c>
      <c r="C13" s="245" t="s">
        <v>121</v>
      </c>
      <c r="D13" s="246" t="s">
        <v>122</v>
      </c>
      <c r="E13" s="247">
        <v>0.12870000000000001</v>
      </c>
      <c r="F13" s="247"/>
      <c r="G13" s="248"/>
      <c r="H13" s="249">
        <v>1.0970899999999999</v>
      </c>
      <c r="I13" s="250">
        <f>E13*H13</f>
        <v>0.14119548300000001</v>
      </c>
      <c r="J13" s="249">
        <v>0</v>
      </c>
      <c r="K13" s="250">
        <f>E13*J13</f>
        <v>0</v>
      </c>
      <c r="O13" s="242">
        <v>2</v>
      </c>
      <c r="AA13" s="217">
        <v>1</v>
      </c>
      <c r="AB13" s="217">
        <v>1</v>
      </c>
      <c r="AC13" s="217">
        <v>1</v>
      </c>
      <c r="AZ13" s="217">
        <v>1</v>
      </c>
      <c r="BA13" s="217">
        <f>IF(AZ13=1,G13,0)</f>
        <v>0</v>
      </c>
      <c r="BB13" s="217">
        <f>IF(AZ13=2,G13,0)</f>
        <v>0</v>
      </c>
      <c r="BC13" s="217">
        <f>IF(AZ13=3,G13,0)</f>
        <v>0</v>
      </c>
      <c r="BD13" s="217">
        <f>IF(AZ13=4,G13,0)</f>
        <v>0</v>
      </c>
      <c r="BE13" s="217">
        <f>IF(AZ13=5,G13,0)</f>
        <v>0</v>
      </c>
      <c r="CA13" s="242">
        <v>1</v>
      </c>
      <c r="CB13" s="242">
        <v>1</v>
      </c>
    </row>
    <row r="14" spans="1:80">
      <c r="A14" s="251"/>
      <c r="B14" s="254"/>
      <c r="C14" s="308" t="s">
        <v>123</v>
      </c>
      <c r="D14" s="309"/>
      <c r="E14" s="255">
        <v>0.12870000000000001</v>
      </c>
      <c r="F14" s="256"/>
      <c r="G14" s="257"/>
      <c r="H14" s="258"/>
      <c r="I14" s="252"/>
      <c r="J14" s="259"/>
      <c r="K14" s="252"/>
      <c r="M14" s="253" t="s">
        <v>123</v>
      </c>
      <c r="O14" s="242"/>
    </row>
    <row r="15" spans="1:80" ht="20.399999999999999">
      <c r="A15" s="243">
        <v>4</v>
      </c>
      <c r="B15" s="244" t="s">
        <v>124</v>
      </c>
      <c r="C15" s="245" t="s">
        <v>125</v>
      </c>
      <c r="D15" s="246" t="s">
        <v>126</v>
      </c>
      <c r="E15" s="247">
        <v>22.55</v>
      </c>
      <c r="F15" s="247"/>
      <c r="G15" s="248"/>
      <c r="H15" s="249">
        <v>2.5090000000000001E-2</v>
      </c>
      <c r="I15" s="250">
        <f>E15*H15</f>
        <v>0.56577949999999999</v>
      </c>
      <c r="J15" s="249">
        <v>0</v>
      </c>
      <c r="K15" s="250">
        <f>E15*J15</f>
        <v>0</v>
      </c>
      <c r="O15" s="242">
        <v>2</v>
      </c>
      <c r="AA15" s="217">
        <v>1</v>
      </c>
      <c r="AB15" s="217">
        <v>0</v>
      </c>
      <c r="AC15" s="217">
        <v>0</v>
      </c>
      <c r="AZ15" s="217">
        <v>1</v>
      </c>
      <c r="BA15" s="217">
        <f>IF(AZ15=1,G15,0)</f>
        <v>0</v>
      </c>
      <c r="BB15" s="217">
        <f>IF(AZ15=2,G15,0)</f>
        <v>0</v>
      </c>
      <c r="BC15" s="217">
        <f>IF(AZ15=3,G15,0)</f>
        <v>0</v>
      </c>
      <c r="BD15" s="217">
        <f>IF(AZ15=4,G15,0)</f>
        <v>0</v>
      </c>
      <c r="BE15" s="217">
        <f>IF(AZ15=5,G15,0)</f>
        <v>0</v>
      </c>
      <c r="CA15" s="242">
        <v>1</v>
      </c>
      <c r="CB15" s="242">
        <v>0</v>
      </c>
    </row>
    <row r="16" spans="1:80">
      <c r="A16" s="251"/>
      <c r="B16" s="254"/>
      <c r="C16" s="308" t="s">
        <v>127</v>
      </c>
      <c r="D16" s="309"/>
      <c r="E16" s="255">
        <v>22.55</v>
      </c>
      <c r="F16" s="256"/>
      <c r="G16" s="257"/>
      <c r="H16" s="258"/>
      <c r="I16" s="252"/>
      <c r="J16" s="259"/>
      <c r="K16" s="252"/>
      <c r="M16" s="253" t="s">
        <v>127</v>
      </c>
      <c r="O16" s="242"/>
    </row>
    <row r="17" spans="1:80">
      <c r="A17" s="260"/>
      <c r="B17" s="261" t="s">
        <v>98</v>
      </c>
      <c r="C17" s="262" t="s">
        <v>115</v>
      </c>
      <c r="D17" s="263"/>
      <c r="E17" s="264"/>
      <c r="F17" s="265"/>
      <c r="G17" s="266"/>
      <c r="H17" s="267"/>
      <c r="I17" s="268">
        <f>SUM(I10:I16)</f>
        <v>3.1433705030000003</v>
      </c>
      <c r="J17" s="267"/>
      <c r="K17" s="268">
        <f>SUM(K10:K16)</f>
        <v>0</v>
      </c>
      <c r="O17" s="242">
        <v>4</v>
      </c>
      <c r="BA17" s="269">
        <f>SUM(BA10:BA16)</f>
        <v>0</v>
      </c>
      <c r="BB17" s="269">
        <f>SUM(BB10:BB16)</f>
        <v>0</v>
      </c>
      <c r="BC17" s="269">
        <f>SUM(BC10:BC16)</f>
        <v>0</v>
      </c>
      <c r="BD17" s="269">
        <f>SUM(BD10:BD16)</f>
        <v>0</v>
      </c>
      <c r="BE17" s="269">
        <f>SUM(BE10:BE16)</f>
        <v>0</v>
      </c>
    </row>
    <row r="18" spans="1:80">
      <c r="A18" s="232" t="s">
        <v>96</v>
      </c>
      <c r="B18" s="233" t="s">
        <v>128</v>
      </c>
      <c r="C18" s="234" t="s">
        <v>129</v>
      </c>
      <c r="D18" s="235"/>
      <c r="E18" s="236"/>
      <c r="F18" s="236"/>
      <c r="G18" s="237"/>
      <c r="H18" s="238"/>
      <c r="I18" s="239"/>
      <c r="J18" s="240"/>
      <c r="K18" s="241"/>
      <c r="O18" s="242">
        <v>1</v>
      </c>
    </row>
    <row r="19" spans="1:80">
      <c r="A19" s="243">
        <v>5</v>
      </c>
      <c r="B19" s="244" t="s">
        <v>131</v>
      </c>
      <c r="C19" s="245" t="s">
        <v>132</v>
      </c>
      <c r="D19" s="246" t="s">
        <v>126</v>
      </c>
      <c r="E19" s="247">
        <v>43.726999999999997</v>
      </c>
      <c r="F19" s="247"/>
      <c r="G19" s="248"/>
      <c r="H19" s="249">
        <v>4.4540000000000003E-2</v>
      </c>
      <c r="I19" s="250">
        <f>E19*H19</f>
        <v>1.94760058</v>
      </c>
      <c r="J19" s="249">
        <v>0</v>
      </c>
      <c r="K19" s="250">
        <f>E19*J19</f>
        <v>0</v>
      </c>
      <c r="O19" s="242">
        <v>2</v>
      </c>
      <c r="AA19" s="217">
        <v>2</v>
      </c>
      <c r="AB19" s="217">
        <v>1</v>
      </c>
      <c r="AC19" s="217">
        <v>1</v>
      </c>
      <c r="AZ19" s="217">
        <v>1</v>
      </c>
      <c r="BA19" s="217">
        <f>IF(AZ19=1,G19,0)</f>
        <v>0</v>
      </c>
      <c r="BB19" s="217">
        <f>IF(AZ19=2,G19,0)</f>
        <v>0</v>
      </c>
      <c r="BC19" s="217">
        <f>IF(AZ19=3,G19,0)</f>
        <v>0</v>
      </c>
      <c r="BD19" s="217">
        <f>IF(AZ19=4,G19,0)</f>
        <v>0</v>
      </c>
      <c r="BE19" s="217">
        <f>IF(AZ19=5,G19,0)</f>
        <v>0</v>
      </c>
      <c r="CA19" s="242">
        <v>2</v>
      </c>
      <c r="CB19" s="242">
        <v>1</v>
      </c>
    </row>
    <row r="20" spans="1:80">
      <c r="A20" s="251"/>
      <c r="B20" s="254"/>
      <c r="C20" s="308" t="s">
        <v>133</v>
      </c>
      <c r="D20" s="309"/>
      <c r="E20" s="255">
        <v>2.56</v>
      </c>
      <c r="F20" s="256"/>
      <c r="G20" s="257"/>
      <c r="H20" s="258"/>
      <c r="I20" s="252"/>
      <c r="J20" s="259"/>
      <c r="K20" s="252"/>
      <c r="M20" s="253" t="s">
        <v>133</v>
      </c>
      <c r="O20" s="242"/>
    </row>
    <row r="21" spans="1:80">
      <c r="A21" s="251"/>
      <c r="B21" s="254"/>
      <c r="C21" s="308" t="s">
        <v>134</v>
      </c>
      <c r="D21" s="309"/>
      <c r="E21" s="255">
        <v>35.302</v>
      </c>
      <c r="F21" s="256"/>
      <c r="G21" s="257"/>
      <c r="H21" s="258"/>
      <c r="I21" s="252"/>
      <c r="J21" s="259"/>
      <c r="K21" s="252"/>
      <c r="M21" s="253" t="s">
        <v>134</v>
      </c>
      <c r="O21" s="242"/>
    </row>
    <row r="22" spans="1:80">
      <c r="A22" s="251"/>
      <c r="B22" s="254"/>
      <c r="C22" s="308" t="s">
        <v>135</v>
      </c>
      <c r="D22" s="309"/>
      <c r="E22" s="255">
        <v>5.8650000000000002</v>
      </c>
      <c r="F22" s="256"/>
      <c r="G22" s="257"/>
      <c r="H22" s="258"/>
      <c r="I22" s="252"/>
      <c r="J22" s="259"/>
      <c r="K22" s="252"/>
      <c r="M22" s="253" t="s">
        <v>135</v>
      </c>
      <c r="O22" s="242"/>
    </row>
    <row r="23" spans="1:80">
      <c r="A23" s="260"/>
      <c r="B23" s="261" t="s">
        <v>98</v>
      </c>
      <c r="C23" s="262" t="s">
        <v>130</v>
      </c>
      <c r="D23" s="263"/>
      <c r="E23" s="264"/>
      <c r="F23" s="265"/>
      <c r="G23" s="266"/>
      <c r="H23" s="267"/>
      <c r="I23" s="268">
        <f>SUM(I18:I22)</f>
        <v>1.94760058</v>
      </c>
      <c r="J23" s="267"/>
      <c r="K23" s="268">
        <f>SUM(K18:K22)</f>
        <v>0</v>
      </c>
      <c r="O23" s="242">
        <v>4</v>
      </c>
      <c r="BA23" s="269">
        <f>SUM(BA18:BA22)</f>
        <v>0</v>
      </c>
      <c r="BB23" s="269">
        <f>SUM(BB18:BB22)</f>
        <v>0</v>
      </c>
      <c r="BC23" s="269">
        <f>SUM(BC18:BC22)</f>
        <v>0</v>
      </c>
      <c r="BD23" s="269">
        <f>SUM(BD18:BD22)</f>
        <v>0</v>
      </c>
      <c r="BE23" s="269">
        <f>SUM(BE18:BE22)</f>
        <v>0</v>
      </c>
    </row>
    <row r="24" spans="1:80">
      <c r="A24" s="232" t="s">
        <v>96</v>
      </c>
      <c r="B24" s="233" t="s">
        <v>136</v>
      </c>
      <c r="C24" s="234" t="s">
        <v>137</v>
      </c>
      <c r="D24" s="235"/>
      <c r="E24" s="236"/>
      <c r="F24" s="236"/>
      <c r="G24" s="237"/>
      <c r="H24" s="238"/>
      <c r="I24" s="239"/>
      <c r="J24" s="240"/>
      <c r="K24" s="241"/>
      <c r="O24" s="242">
        <v>1</v>
      </c>
    </row>
    <row r="25" spans="1:80">
      <c r="A25" s="243">
        <v>6</v>
      </c>
      <c r="B25" s="244" t="s">
        <v>139</v>
      </c>
      <c r="C25" s="245" t="s">
        <v>140</v>
      </c>
      <c r="D25" s="246" t="s">
        <v>141</v>
      </c>
      <c r="E25" s="247">
        <v>2</v>
      </c>
      <c r="F25" s="247"/>
      <c r="G25" s="248"/>
      <c r="H25" s="249">
        <v>3.7600000000000001E-2</v>
      </c>
      <c r="I25" s="250">
        <f>E25*H25</f>
        <v>7.5200000000000003E-2</v>
      </c>
      <c r="J25" s="249">
        <v>0</v>
      </c>
      <c r="K25" s="250">
        <f>E25*J25</f>
        <v>0</v>
      </c>
      <c r="O25" s="242">
        <v>2</v>
      </c>
      <c r="AA25" s="217">
        <v>1</v>
      </c>
      <c r="AB25" s="217">
        <v>1</v>
      </c>
      <c r="AC25" s="217">
        <v>1</v>
      </c>
      <c r="AZ25" s="217">
        <v>1</v>
      </c>
      <c r="BA25" s="217">
        <f>IF(AZ25=1,G25,0)</f>
        <v>0</v>
      </c>
      <c r="BB25" s="217">
        <f>IF(AZ25=2,G25,0)</f>
        <v>0</v>
      </c>
      <c r="BC25" s="217">
        <f>IF(AZ25=3,G25,0)</f>
        <v>0</v>
      </c>
      <c r="BD25" s="217">
        <f>IF(AZ25=4,G25,0)</f>
        <v>0</v>
      </c>
      <c r="BE25" s="217">
        <f>IF(AZ25=5,G25,0)</f>
        <v>0</v>
      </c>
      <c r="CA25" s="242">
        <v>1</v>
      </c>
      <c r="CB25" s="242">
        <v>1</v>
      </c>
    </row>
    <row r="26" spans="1:80">
      <c r="A26" s="260"/>
      <c r="B26" s="261" t="s">
        <v>98</v>
      </c>
      <c r="C26" s="262" t="s">
        <v>138</v>
      </c>
      <c r="D26" s="263"/>
      <c r="E26" s="264"/>
      <c r="F26" s="265"/>
      <c r="G26" s="266"/>
      <c r="H26" s="267"/>
      <c r="I26" s="268">
        <f>SUM(I24:I25)</f>
        <v>7.5200000000000003E-2</v>
      </c>
      <c r="J26" s="267"/>
      <c r="K26" s="268">
        <f>SUM(K24:K25)</f>
        <v>0</v>
      </c>
      <c r="O26" s="242">
        <v>4</v>
      </c>
      <c r="BA26" s="269">
        <f>SUM(BA24:BA25)</f>
        <v>0</v>
      </c>
      <c r="BB26" s="269">
        <f>SUM(BB24:BB25)</f>
        <v>0</v>
      </c>
      <c r="BC26" s="269">
        <f>SUM(BC24:BC25)</f>
        <v>0</v>
      </c>
      <c r="BD26" s="269">
        <f>SUM(BD24:BD25)</f>
        <v>0</v>
      </c>
      <c r="BE26" s="269">
        <f>SUM(BE24:BE25)</f>
        <v>0</v>
      </c>
    </row>
    <row r="27" spans="1:80">
      <c r="A27" s="232" t="s">
        <v>96</v>
      </c>
      <c r="B27" s="233" t="s">
        <v>142</v>
      </c>
      <c r="C27" s="234" t="s">
        <v>143</v>
      </c>
      <c r="D27" s="235"/>
      <c r="E27" s="236"/>
      <c r="F27" s="236"/>
      <c r="G27" s="237"/>
      <c r="H27" s="238"/>
      <c r="I27" s="239"/>
      <c r="J27" s="240"/>
      <c r="K27" s="241"/>
      <c r="O27" s="242">
        <v>1</v>
      </c>
    </row>
    <row r="28" spans="1:80" ht="20.399999999999999">
      <c r="A28" s="243">
        <v>7</v>
      </c>
      <c r="B28" s="244" t="s">
        <v>145</v>
      </c>
      <c r="C28" s="245" t="s">
        <v>146</v>
      </c>
      <c r="D28" s="246" t="s">
        <v>112</v>
      </c>
      <c r="E28" s="247">
        <v>1</v>
      </c>
      <c r="F28" s="247"/>
      <c r="G28" s="248"/>
      <c r="H28" s="249">
        <v>0</v>
      </c>
      <c r="I28" s="250">
        <f>E28*H28</f>
        <v>0</v>
      </c>
      <c r="J28" s="249">
        <v>0</v>
      </c>
      <c r="K28" s="250">
        <f>E28*J28</f>
        <v>0</v>
      </c>
      <c r="O28" s="242">
        <v>2</v>
      </c>
      <c r="AA28" s="217">
        <v>1</v>
      </c>
      <c r="AB28" s="217">
        <v>1</v>
      </c>
      <c r="AC28" s="217">
        <v>1</v>
      </c>
      <c r="AZ28" s="217">
        <v>1</v>
      </c>
      <c r="BA28" s="217">
        <f>IF(AZ28=1,G28,0)</f>
        <v>0</v>
      </c>
      <c r="BB28" s="217">
        <f>IF(AZ28=2,G28,0)</f>
        <v>0</v>
      </c>
      <c r="BC28" s="217">
        <f>IF(AZ28=3,G28,0)</f>
        <v>0</v>
      </c>
      <c r="BD28" s="217">
        <f>IF(AZ28=4,G28,0)</f>
        <v>0</v>
      </c>
      <c r="BE28" s="217">
        <f>IF(AZ28=5,G28,0)</f>
        <v>0</v>
      </c>
      <c r="CA28" s="242">
        <v>1</v>
      </c>
      <c r="CB28" s="242">
        <v>1</v>
      </c>
    </row>
    <row r="29" spans="1:80" ht="20.399999999999999">
      <c r="A29" s="243">
        <v>8</v>
      </c>
      <c r="B29" s="244" t="s">
        <v>147</v>
      </c>
      <c r="C29" s="245" t="s">
        <v>148</v>
      </c>
      <c r="D29" s="246" t="s">
        <v>149</v>
      </c>
      <c r="E29" s="247">
        <v>5</v>
      </c>
      <c r="F29" s="247"/>
      <c r="G29" s="248"/>
      <c r="H29" s="249">
        <v>0</v>
      </c>
      <c r="I29" s="250">
        <f>E29*H29</f>
        <v>0</v>
      </c>
      <c r="J29" s="249">
        <v>0</v>
      </c>
      <c r="K29" s="250">
        <f>E29*J29</f>
        <v>0</v>
      </c>
      <c r="O29" s="242">
        <v>2</v>
      </c>
      <c r="AA29" s="217">
        <v>1</v>
      </c>
      <c r="AB29" s="217">
        <v>1</v>
      </c>
      <c r="AC29" s="217">
        <v>1</v>
      </c>
      <c r="AZ29" s="217">
        <v>1</v>
      </c>
      <c r="BA29" s="217">
        <f>IF(AZ29=1,G29,0)</f>
        <v>0</v>
      </c>
      <c r="BB29" s="217">
        <f>IF(AZ29=2,G29,0)</f>
        <v>0</v>
      </c>
      <c r="BC29" s="217">
        <f>IF(AZ29=3,G29,0)</f>
        <v>0</v>
      </c>
      <c r="BD29" s="217">
        <f>IF(AZ29=4,G29,0)</f>
        <v>0</v>
      </c>
      <c r="BE29" s="217">
        <f>IF(AZ29=5,G29,0)</f>
        <v>0</v>
      </c>
      <c r="CA29" s="242">
        <v>1</v>
      </c>
      <c r="CB29" s="242">
        <v>1</v>
      </c>
    </row>
    <row r="30" spans="1:80" ht="20.399999999999999">
      <c r="A30" s="243">
        <v>9</v>
      </c>
      <c r="B30" s="244" t="s">
        <v>150</v>
      </c>
      <c r="C30" s="245" t="s">
        <v>151</v>
      </c>
      <c r="D30" s="246" t="s">
        <v>112</v>
      </c>
      <c r="E30" s="247">
        <v>1</v>
      </c>
      <c r="F30" s="247"/>
      <c r="G30" s="248"/>
      <c r="H30" s="249">
        <v>0</v>
      </c>
      <c r="I30" s="250">
        <f>E30*H30</f>
        <v>0</v>
      </c>
      <c r="J30" s="249">
        <v>0</v>
      </c>
      <c r="K30" s="250">
        <f>E30*J30</f>
        <v>0</v>
      </c>
      <c r="O30" s="242">
        <v>2</v>
      </c>
      <c r="AA30" s="217">
        <v>1</v>
      </c>
      <c r="AB30" s="217">
        <v>1</v>
      </c>
      <c r="AC30" s="217">
        <v>1</v>
      </c>
      <c r="AZ30" s="217">
        <v>1</v>
      </c>
      <c r="BA30" s="217">
        <f>IF(AZ30=1,G30,0)</f>
        <v>0</v>
      </c>
      <c r="BB30" s="217">
        <f>IF(AZ30=2,G30,0)</f>
        <v>0</v>
      </c>
      <c r="BC30" s="217">
        <f>IF(AZ30=3,G30,0)</f>
        <v>0</v>
      </c>
      <c r="BD30" s="217">
        <f>IF(AZ30=4,G30,0)</f>
        <v>0</v>
      </c>
      <c r="BE30" s="217">
        <f>IF(AZ30=5,G30,0)</f>
        <v>0</v>
      </c>
      <c r="CA30" s="242">
        <v>1</v>
      </c>
      <c r="CB30" s="242">
        <v>1</v>
      </c>
    </row>
    <row r="31" spans="1:80">
      <c r="A31" s="260"/>
      <c r="B31" s="261" t="s">
        <v>98</v>
      </c>
      <c r="C31" s="262" t="s">
        <v>144</v>
      </c>
      <c r="D31" s="263"/>
      <c r="E31" s="264"/>
      <c r="F31" s="265"/>
      <c r="G31" s="266"/>
      <c r="H31" s="267"/>
      <c r="I31" s="268">
        <f>SUM(I27:I30)</f>
        <v>0</v>
      </c>
      <c r="J31" s="267"/>
      <c r="K31" s="268">
        <f>SUM(K27:K30)</f>
        <v>0</v>
      </c>
      <c r="O31" s="242">
        <v>4</v>
      </c>
      <c r="BA31" s="269">
        <f>SUM(BA27:BA30)</f>
        <v>0</v>
      </c>
      <c r="BB31" s="269">
        <f>SUM(BB27:BB30)</f>
        <v>0</v>
      </c>
      <c r="BC31" s="269">
        <f>SUM(BC27:BC30)</f>
        <v>0</v>
      </c>
      <c r="BD31" s="269">
        <f>SUM(BD27:BD30)</f>
        <v>0</v>
      </c>
      <c r="BE31" s="269">
        <f>SUM(BE27:BE30)</f>
        <v>0</v>
      </c>
    </row>
    <row r="32" spans="1:80">
      <c r="A32" s="232" t="s">
        <v>96</v>
      </c>
      <c r="B32" s="233" t="s">
        <v>152</v>
      </c>
      <c r="C32" s="234" t="s">
        <v>153</v>
      </c>
      <c r="D32" s="235"/>
      <c r="E32" s="236"/>
      <c r="F32" s="236"/>
      <c r="G32" s="237"/>
      <c r="H32" s="238"/>
      <c r="I32" s="239"/>
      <c r="J32" s="240"/>
      <c r="K32" s="241"/>
      <c r="O32" s="242">
        <v>1</v>
      </c>
    </row>
    <row r="33" spans="1:80">
      <c r="A33" s="243">
        <v>10</v>
      </c>
      <c r="B33" s="244" t="s">
        <v>155</v>
      </c>
      <c r="C33" s="245" t="s">
        <v>156</v>
      </c>
      <c r="D33" s="246" t="s">
        <v>126</v>
      </c>
      <c r="E33" s="247">
        <v>18.9678</v>
      </c>
      <c r="F33" s="247"/>
      <c r="G33" s="248"/>
      <c r="H33" s="249">
        <v>4.0000000000000003E-5</v>
      </c>
      <c r="I33" s="250">
        <f>E33*H33</f>
        <v>7.5871200000000004E-4</v>
      </c>
      <c r="J33" s="249">
        <v>0</v>
      </c>
      <c r="K33" s="250">
        <f>E33*J33</f>
        <v>0</v>
      </c>
      <c r="O33" s="242">
        <v>2</v>
      </c>
      <c r="AA33" s="217">
        <v>1</v>
      </c>
      <c r="AB33" s="217">
        <v>1</v>
      </c>
      <c r="AC33" s="217">
        <v>1</v>
      </c>
      <c r="AZ33" s="217">
        <v>1</v>
      </c>
      <c r="BA33" s="217">
        <f>IF(AZ33=1,G33,0)</f>
        <v>0</v>
      </c>
      <c r="BB33" s="217">
        <f>IF(AZ33=2,G33,0)</f>
        <v>0</v>
      </c>
      <c r="BC33" s="217">
        <f>IF(AZ33=3,G33,0)</f>
        <v>0</v>
      </c>
      <c r="BD33" s="217">
        <f>IF(AZ33=4,G33,0)</f>
        <v>0</v>
      </c>
      <c r="BE33" s="217">
        <f>IF(AZ33=5,G33,0)</f>
        <v>0</v>
      </c>
      <c r="CA33" s="242">
        <v>1</v>
      </c>
      <c r="CB33" s="242">
        <v>1</v>
      </c>
    </row>
    <row r="34" spans="1:80">
      <c r="A34" s="251"/>
      <c r="B34" s="254"/>
      <c r="C34" s="308" t="s">
        <v>157</v>
      </c>
      <c r="D34" s="309"/>
      <c r="E34" s="255">
        <v>18.9678</v>
      </c>
      <c r="F34" s="256"/>
      <c r="G34" s="257"/>
      <c r="H34" s="258"/>
      <c r="I34" s="252"/>
      <c r="J34" s="259"/>
      <c r="K34" s="252"/>
      <c r="M34" s="253" t="s">
        <v>157</v>
      </c>
      <c r="O34" s="242"/>
    </row>
    <row r="35" spans="1:80">
      <c r="A35" s="260"/>
      <c r="B35" s="261" t="s">
        <v>98</v>
      </c>
      <c r="C35" s="262" t="s">
        <v>154</v>
      </c>
      <c r="D35" s="263"/>
      <c r="E35" s="264"/>
      <c r="F35" s="265"/>
      <c r="G35" s="266"/>
      <c r="H35" s="267"/>
      <c r="I35" s="268">
        <f>SUM(I32:I34)</f>
        <v>7.5871200000000004E-4</v>
      </c>
      <c r="J35" s="267"/>
      <c r="K35" s="268">
        <f>SUM(K32:K34)</f>
        <v>0</v>
      </c>
      <c r="O35" s="242">
        <v>4</v>
      </c>
      <c r="BA35" s="269">
        <f>SUM(BA32:BA34)</f>
        <v>0</v>
      </c>
      <c r="BB35" s="269">
        <f>SUM(BB32:BB34)</f>
        <v>0</v>
      </c>
      <c r="BC35" s="269">
        <f>SUM(BC32:BC34)</f>
        <v>0</v>
      </c>
      <c r="BD35" s="269">
        <f>SUM(BD32:BD34)</f>
        <v>0</v>
      </c>
      <c r="BE35" s="269">
        <f>SUM(BE32:BE34)</f>
        <v>0</v>
      </c>
    </row>
    <row r="36" spans="1:80">
      <c r="A36" s="232" t="s">
        <v>96</v>
      </c>
      <c r="B36" s="233" t="s">
        <v>158</v>
      </c>
      <c r="C36" s="234" t="s">
        <v>159</v>
      </c>
      <c r="D36" s="235"/>
      <c r="E36" s="236"/>
      <c r="F36" s="236"/>
      <c r="G36" s="237"/>
      <c r="H36" s="238"/>
      <c r="I36" s="239"/>
      <c r="J36" s="240"/>
      <c r="K36" s="241"/>
      <c r="O36" s="242">
        <v>1</v>
      </c>
    </row>
    <row r="37" spans="1:80">
      <c r="A37" s="243">
        <v>11</v>
      </c>
      <c r="B37" s="244" t="s">
        <v>161</v>
      </c>
      <c r="C37" s="245" t="s">
        <v>162</v>
      </c>
      <c r="D37" s="246" t="s">
        <v>126</v>
      </c>
      <c r="E37" s="247">
        <v>20.02</v>
      </c>
      <c r="F37" s="247"/>
      <c r="G37" s="248"/>
      <c r="H37" s="249">
        <v>6.7000000000000002E-4</v>
      </c>
      <c r="I37" s="250">
        <f>E37*H37</f>
        <v>1.3413400000000001E-2</v>
      </c>
      <c r="J37" s="249">
        <v>-0.13100000000000001</v>
      </c>
      <c r="K37" s="250">
        <f>E37*J37</f>
        <v>-2.62262</v>
      </c>
      <c r="O37" s="242">
        <v>2</v>
      </c>
      <c r="AA37" s="217">
        <v>1</v>
      </c>
      <c r="AB37" s="217">
        <v>0</v>
      </c>
      <c r="AC37" s="217">
        <v>0</v>
      </c>
      <c r="AZ37" s="217">
        <v>1</v>
      </c>
      <c r="BA37" s="217">
        <f>IF(AZ37=1,G37,0)</f>
        <v>0</v>
      </c>
      <c r="BB37" s="217">
        <f>IF(AZ37=2,G37,0)</f>
        <v>0</v>
      </c>
      <c r="BC37" s="217">
        <f>IF(AZ37=3,G37,0)</f>
        <v>0</v>
      </c>
      <c r="BD37" s="217">
        <f>IF(AZ37=4,G37,0)</f>
        <v>0</v>
      </c>
      <c r="BE37" s="217">
        <f>IF(AZ37=5,G37,0)</f>
        <v>0</v>
      </c>
      <c r="CA37" s="242">
        <v>1</v>
      </c>
      <c r="CB37" s="242">
        <v>0</v>
      </c>
    </row>
    <row r="38" spans="1:80">
      <c r="A38" s="251"/>
      <c r="B38" s="254"/>
      <c r="C38" s="308" t="s">
        <v>163</v>
      </c>
      <c r="D38" s="309"/>
      <c r="E38" s="255">
        <v>20.02</v>
      </c>
      <c r="F38" s="256"/>
      <c r="G38" s="257"/>
      <c r="H38" s="258"/>
      <c r="I38" s="252"/>
      <c r="J38" s="259"/>
      <c r="K38" s="252"/>
      <c r="M38" s="253" t="s">
        <v>163</v>
      </c>
      <c r="O38" s="242"/>
    </row>
    <row r="39" spans="1:80">
      <c r="A39" s="243">
        <v>12</v>
      </c>
      <c r="B39" s="244" t="s">
        <v>164</v>
      </c>
      <c r="C39" s="245" t="s">
        <v>165</v>
      </c>
      <c r="D39" s="246" t="s">
        <v>118</v>
      </c>
      <c r="E39" s="247">
        <v>5.9923999999999999</v>
      </c>
      <c r="F39" s="247"/>
      <c r="G39" s="248"/>
      <c r="H39" s="249">
        <v>1.2800000000000001E-3</v>
      </c>
      <c r="I39" s="250">
        <f>E39*H39</f>
        <v>7.6702720000000005E-3</v>
      </c>
      <c r="J39" s="249">
        <v>-1.8</v>
      </c>
      <c r="K39" s="250">
        <f>E39*J39</f>
        <v>-10.78632</v>
      </c>
      <c r="O39" s="242">
        <v>2</v>
      </c>
      <c r="AA39" s="217">
        <v>1</v>
      </c>
      <c r="AB39" s="217">
        <v>1</v>
      </c>
      <c r="AC39" s="217">
        <v>1</v>
      </c>
      <c r="AZ39" s="217">
        <v>1</v>
      </c>
      <c r="BA39" s="217">
        <f>IF(AZ39=1,G39,0)</f>
        <v>0</v>
      </c>
      <c r="BB39" s="217">
        <f>IF(AZ39=2,G39,0)</f>
        <v>0</v>
      </c>
      <c r="BC39" s="217">
        <f>IF(AZ39=3,G39,0)</f>
        <v>0</v>
      </c>
      <c r="BD39" s="217">
        <f>IF(AZ39=4,G39,0)</f>
        <v>0</v>
      </c>
      <c r="BE39" s="217">
        <f>IF(AZ39=5,G39,0)</f>
        <v>0</v>
      </c>
      <c r="CA39" s="242">
        <v>1</v>
      </c>
      <c r="CB39" s="242">
        <v>1</v>
      </c>
    </row>
    <row r="40" spans="1:80">
      <c r="A40" s="251"/>
      <c r="B40" s="254"/>
      <c r="C40" s="308" t="s">
        <v>166</v>
      </c>
      <c r="D40" s="309"/>
      <c r="E40" s="255">
        <v>2.5009999999999999</v>
      </c>
      <c r="F40" s="256"/>
      <c r="G40" s="257"/>
      <c r="H40" s="258"/>
      <c r="I40" s="252"/>
      <c r="J40" s="259"/>
      <c r="K40" s="252"/>
      <c r="M40" s="253" t="s">
        <v>166</v>
      </c>
      <c r="O40" s="242"/>
    </row>
    <row r="41" spans="1:80">
      <c r="A41" s="251"/>
      <c r="B41" s="254"/>
      <c r="C41" s="308" t="s">
        <v>167</v>
      </c>
      <c r="D41" s="309"/>
      <c r="E41" s="255">
        <v>3.4914000000000001</v>
      </c>
      <c r="F41" s="256"/>
      <c r="G41" s="257"/>
      <c r="H41" s="258"/>
      <c r="I41" s="252"/>
      <c r="J41" s="259"/>
      <c r="K41" s="252"/>
      <c r="M41" s="253" t="s">
        <v>167</v>
      </c>
      <c r="O41" s="242"/>
    </row>
    <row r="42" spans="1:80">
      <c r="A42" s="243">
        <v>13</v>
      </c>
      <c r="B42" s="244" t="s">
        <v>168</v>
      </c>
      <c r="C42" s="245" t="s">
        <v>169</v>
      </c>
      <c r="D42" s="246" t="s">
        <v>126</v>
      </c>
      <c r="E42" s="247">
        <v>19.1357</v>
      </c>
      <c r="F42" s="247"/>
      <c r="G42" s="248"/>
      <c r="H42" s="249">
        <v>0</v>
      </c>
      <c r="I42" s="250">
        <f>E42*H42</f>
        <v>0</v>
      </c>
      <c r="J42" s="249">
        <v>-0.02</v>
      </c>
      <c r="K42" s="250">
        <f>E42*J42</f>
        <v>-0.382714</v>
      </c>
      <c r="O42" s="242">
        <v>2</v>
      </c>
      <c r="AA42" s="217">
        <v>1</v>
      </c>
      <c r="AB42" s="217">
        <v>1</v>
      </c>
      <c r="AC42" s="217">
        <v>1</v>
      </c>
      <c r="AZ42" s="217">
        <v>1</v>
      </c>
      <c r="BA42" s="217">
        <f>IF(AZ42=1,G42,0)</f>
        <v>0</v>
      </c>
      <c r="BB42" s="217">
        <f>IF(AZ42=2,G42,0)</f>
        <v>0</v>
      </c>
      <c r="BC42" s="217">
        <f>IF(AZ42=3,G42,0)</f>
        <v>0</v>
      </c>
      <c r="BD42" s="217">
        <f>IF(AZ42=4,G42,0)</f>
        <v>0</v>
      </c>
      <c r="BE42" s="217">
        <f>IF(AZ42=5,G42,0)</f>
        <v>0</v>
      </c>
      <c r="CA42" s="242">
        <v>1</v>
      </c>
      <c r="CB42" s="242">
        <v>1</v>
      </c>
    </row>
    <row r="43" spans="1:80">
      <c r="A43" s="251"/>
      <c r="B43" s="254"/>
      <c r="C43" s="308" t="s">
        <v>170</v>
      </c>
      <c r="D43" s="309"/>
      <c r="E43" s="255">
        <v>19.1357</v>
      </c>
      <c r="F43" s="256"/>
      <c r="G43" s="257"/>
      <c r="H43" s="258"/>
      <c r="I43" s="252"/>
      <c r="J43" s="259"/>
      <c r="K43" s="252"/>
      <c r="M43" s="253" t="s">
        <v>170</v>
      </c>
      <c r="O43" s="242"/>
    </row>
    <row r="44" spans="1:80">
      <c r="A44" s="243">
        <v>14</v>
      </c>
      <c r="B44" s="244" t="s">
        <v>171</v>
      </c>
      <c r="C44" s="245" t="s">
        <v>172</v>
      </c>
      <c r="D44" s="246" t="s">
        <v>126</v>
      </c>
      <c r="E44" s="247">
        <v>4.68</v>
      </c>
      <c r="F44" s="247"/>
      <c r="G44" s="248"/>
      <c r="H44" s="249">
        <v>3.4000000000000002E-4</v>
      </c>
      <c r="I44" s="250">
        <f>E44*H44</f>
        <v>1.5912000000000001E-3</v>
      </c>
      <c r="J44" s="249">
        <v>-0.54500000000000004</v>
      </c>
      <c r="K44" s="250">
        <f>E44*J44</f>
        <v>-2.5506000000000002</v>
      </c>
      <c r="O44" s="242">
        <v>2</v>
      </c>
      <c r="AA44" s="217">
        <v>1</v>
      </c>
      <c r="AB44" s="217">
        <v>1</v>
      </c>
      <c r="AC44" s="217">
        <v>1</v>
      </c>
      <c r="AZ44" s="217">
        <v>1</v>
      </c>
      <c r="BA44" s="217">
        <f>IF(AZ44=1,G44,0)</f>
        <v>0</v>
      </c>
      <c r="BB44" s="217">
        <f>IF(AZ44=2,G44,0)</f>
        <v>0</v>
      </c>
      <c r="BC44" s="217">
        <f>IF(AZ44=3,G44,0)</f>
        <v>0</v>
      </c>
      <c r="BD44" s="217">
        <f>IF(AZ44=4,G44,0)</f>
        <v>0</v>
      </c>
      <c r="BE44" s="217">
        <f>IF(AZ44=5,G44,0)</f>
        <v>0</v>
      </c>
      <c r="CA44" s="242">
        <v>1</v>
      </c>
      <c r="CB44" s="242">
        <v>1</v>
      </c>
    </row>
    <row r="45" spans="1:80">
      <c r="A45" s="251"/>
      <c r="B45" s="254"/>
      <c r="C45" s="308" t="s">
        <v>173</v>
      </c>
      <c r="D45" s="309"/>
      <c r="E45" s="255">
        <v>4.68</v>
      </c>
      <c r="F45" s="256"/>
      <c r="G45" s="257"/>
      <c r="H45" s="258"/>
      <c r="I45" s="252"/>
      <c r="J45" s="259"/>
      <c r="K45" s="252"/>
      <c r="M45" s="253" t="s">
        <v>173</v>
      </c>
      <c r="O45" s="242"/>
    </row>
    <row r="46" spans="1:80">
      <c r="A46" s="243">
        <v>15</v>
      </c>
      <c r="B46" s="244" t="s">
        <v>174</v>
      </c>
      <c r="C46" s="245" t="s">
        <v>175</v>
      </c>
      <c r="D46" s="246" t="s">
        <v>141</v>
      </c>
      <c r="E46" s="247">
        <v>6</v>
      </c>
      <c r="F46" s="247"/>
      <c r="G46" s="248"/>
      <c r="H46" s="249">
        <v>0</v>
      </c>
      <c r="I46" s="250">
        <f>E46*H46</f>
        <v>0</v>
      </c>
      <c r="J46" s="249">
        <v>0</v>
      </c>
      <c r="K46" s="250">
        <f>E46*J46</f>
        <v>0</v>
      </c>
      <c r="O46" s="242">
        <v>2</v>
      </c>
      <c r="AA46" s="217">
        <v>1</v>
      </c>
      <c r="AB46" s="217">
        <v>1</v>
      </c>
      <c r="AC46" s="217">
        <v>1</v>
      </c>
      <c r="AZ46" s="217">
        <v>1</v>
      </c>
      <c r="BA46" s="217">
        <f>IF(AZ46=1,G46,0)</f>
        <v>0</v>
      </c>
      <c r="BB46" s="217">
        <f>IF(AZ46=2,G46,0)</f>
        <v>0</v>
      </c>
      <c r="BC46" s="217">
        <f>IF(AZ46=3,G46,0)</f>
        <v>0</v>
      </c>
      <c r="BD46" s="217">
        <f>IF(AZ46=4,G46,0)</f>
        <v>0</v>
      </c>
      <c r="BE46" s="217">
        <f>IF(AZ46=5,G46,0)</f>
        <v>0</v>
      </c>
      <c r="CA46" s="242">
        <v>1</v>
      </c>
      <c r="CB46" s="242">
        <v>1</v>
      </c>
    </row>
    <row r="47" spans="1:80">
      <c r="A47" s="251"/>
      <c r="B47" s="254"/>
      <c r="C47" s="308" t="s">
        <v>176</v>
      </c>
      <c r="D47" s="309"/>
      <c r="E47" s="255">
        <v>6</v>
      </c>
      <c r="F47" s="256"/>
      <c r="G47" s="257"/>
      <c r="H47" s="258"/>
      <c r="I47" s="252"/>
      <c r="J47" s="259"/>
      <c r="K47" s="252"/>
      <c r="M47" s="253" t="s">
        <v>176</v>
      </c>
      <c r="O47" s="242"/>
    </row>
    <row r="48" spans="1:80">
      <c r="A48" s="243">
        <v>16</v>
      </c>
      <c r="B48" s="244" t="s">
        <v>177</v>
      </c>
      <c r="C48" s="245" t="s">
        <v>178</v>
      </c>
      <c r="D48" s="246" t="s">
        <v>126</v>
      </c>
      <c r="E48" s="247">
        <v>7.92</v>
      </c>
      <c r="F48" s="247"/>
      <c r="G48" s="248"/>
      <c r="H48" s="249">
        <v>9.2000000000000003E-4</v>
      </c>
      <c r="I48" s="250">
        <f>E48*H48</f>
        <v>7.2864000000000002E-3</v>
      </c>
      <c r="J48" s="249">
        <v>-5.3999999999999999E-2</v>
      </c>
      <c r="K48" s="250">
        <f>E48*J48</f>
        <v>-0.42768</v>
      </c>
      <c r="O48" s="242">
        <v>2</v>
      </c>
      <c r="AA48" s="217">
        <v>1</v>
      </c>
      <c r="AB48" s="217">
        <v>1</v>
      </c>
      <c r="AC48" s="217">
        <v>1</v>
      </c>
      <c r="AZ48" s="217">
        <v>1</v>
      </c>
      <c r="BA48" s="217">
        <f>IF(AZ48=1,G48,0)</f>
        <v>0</v>
      </c>
      <c r="BB48" s="217">
        <f>IF(AZ48=2,G48,0)</f>
        <v>0</v>
      </c>
      <c r="BC48" s="217">
        <f>IF(AZ48=3,G48,0)</f>
        <v>0</v>
      </c>
      <c r="BD48" s="217">
        <f>IF(AZ48=4,G48,0)</f>
        <v>0</v>
      </c>
      <c r="BE48" s="217">
        <f>IF(AZ48=5,G48,0)</f>
        <v>0</v>
      </c>
      <c r="CA48" s="242">
        <v>1</v>
      </c>
      <c r="CB48" s="242">
        <v>1</v>
      </c>
    </row>
    <row r="49" spans="1:80">
      <c r="A49" s="251"/>
      <c r="B49" s="254"/>
      <c r="C49" s="308" t="s">
        <v>179</v>
      </c>
      <c r="D49" s="309"/>
      <c r="E49" s="255">
        <v>3.24</v>
      </c>
      <c r="F49" s="256"/>
      <c r="G49" s="257"/>
      <c r="H49" s="258"/>
      <c r="I49" s="252"/>
      <c r="J49" s="259"/>
      <c r="K49" s="252"/>
      <c r="M49" s="253" t="s">
        <v>179</v>
      </c>
      <c r="O49" s="242"/>
    </row>
    <row r="50" spans="1:80">
      <c r="A50" s="251"/>
      <c r="B50" s="254"/>
      <c r="C50" s="308" t="s">
        <v>180</v>
      </c>
      <c r="D50" s="309"/>
      <c r="E50" s="255">
        <v>4.68</v>
      </c>
      <c r="F50" s="256"/>
      <c r="G50" s="257"/>
      <c r="H50" s="258"/>
      <c r="I50" s="252"/>
      <c r="J50" s="259"/>
      <c r="K50" s="252"/>
      <c r="M50" s="253" t="s">
        <v>180</v>
      </c>
      <c r="O50" s="242"/>
    </row>
    <row r="51" spans="1:80">
      <c r="A51" s="243">
        <v>17</v>
      </c>
      <c r="B51" s="244" t="s">
        <v>181</v>
      </c>
      <c r="C51" s="245" t="s">
        <v>182</v>
      </c>
      <c r="D51" s="246" t="s">
        <v>126</v>
      </c>
      <c r="E51" s="247">
        <v>9.73</v>
      </c>
      <c r="F51" s="247"/>
      <c r="G51" s="248"/>
      <c r="H51" s="249">
        <v>1.17E-3</v>
      </c>
      <c r="I51" s="250">
        <f>E51*H51</f>
        <v>1.1384100000000001E-2</v>
      </c>
      <c r="J51" s="249">
        <v>-7.5999999999999998E-2</v>
      </c>
      <c r="K51" s="250">
        <f>E51*J51</f>
        <v>-0.73948000000000003</v>
      </c>
      <c r="O51" s="242">
        <v>2</v>
      </c>
      <c r="AA51" s="217">
        <v>1</v>
      </c>
      <c r="AB51" s="217">
        <v>1</v>
      </c>
      <c r="AC51" s="217">
        <v>1</v>
      </c>
      <c r="AZ51" s="217">
        <v>1</v>
      </c>
      <c r="BA51" s="217">
        <f>IF(AZ51=1,G51,0)</f>
        <v>0</v>
      </c>
      <c r="BB51" s="217">
        <f>IF(AZ51=2,G51,0)</f>
        <v>0</v>
      </c>
      <c r="BC51" s="217">
        <f>IF(AZ51=3,G51,0)</f>
        <v>0</v>
      </c>
      <c r="BD51" s="217">
        <f>IF(AZ51=4,G51,0)</f>
        <v>0</v>
      </c>
      <c r="BE51" s="217">
        <f>IF(AZ51=5,G51,0)</f>
        <v>0</v>
      </c>
      <c r="CA51" s="242">
        <v>1</v>
      </c>
      <c r="CB51" s="242">
        <v>1</v>
      </c>
    </row>
    <row r="52" spans="1:80">
      <c r="A52" s="251"/>
      <c r="B52" s="254"/>
      <c r="C52" s="308" t="s">
        <v>183</v>
      </c>
      <c r="D52" s="309"/>
      <c r="E52" s="255">
        <v>7.2</v>
      </c>
      <c r="F52" s="256"/>
      <c r="G52" s="257"/>
      <c r="H52" s="258"/>
      <c r="I52" s="252"/>
      <c r="J52" s="259"/>
      <c r="K52" s="252"/>
      <c r="M52" s="253" t="s">
        <v>183</v>
      </c>
      <c r="O52" s="242"/>
    </row>
    <row r="53" spans="1:80">
      <c r="A53" s="251"/>
      <c r="B53" s="254"/>
      <c r="C53" s="308" t="s">
        <v>184</v>
      </c>
      <c r="D53" s="309"/>
      <c r="E53" s="255">
        <v>2.5299999999999998</v>
      </c>
      <c r="F53" s="256"/>
      <c r="G53" s="257"/>
      <c r="H53" s="258"/>
      <c r="I53" s="252"/>
      <c r="J53" s="259"/>
      <c r="K53" s="252"/>
      <c r="M53" s="253" t="s">
        <v>184</v>
      </c>
      <c r="O53" s="242"/>
    </row>
    <row r="54" spans="1:80">
      <c r="A54" s="260"/>
      <c r="B54" s="261" t="s">
        <v>98</v>
      </c>
      <c r="C54" s="262" t="s">
        <v>160</v>
      </c>
      <c r="D54" s="263"/>
      <c r="E54" s="264"/>
      <c r="F54" s="265"/>
      <c r="G54" s="266"/>
      <c r="H54" s="267"/>
      <c r="I54" s="268">
        <f>SUM(I36:I53)</f>
        <v>4.1345372000000005E-2</v>
      </c>
      <c r="J54" s="267"/>
      <c r="K54" s="268">
        <f>SUM(K36:K53)</f>
        <v>-17.509414</v>
      </c>
      <c r="O54" s="242">
        <v>4</v>
      </c>
      <c r="BA54" s="269">
        <f>SUM(BA36:BA53)</f>
        <v>0</v>
      </c>
      <c r="BB54" s="269">
        <f>SUM(BB36:BB53)</f>
        <v>0</v>
      </c>
      <c r="BC54" s="269">
        <f>SUM(BC36:BC53)</f>
        <v>0</v>
      </c>
      <c r="BD54" s="269">
        <f>SUM(BD36:BD53)</f>
        <v>0</v>
      </c>
      <c r="BE54" s="269">
        <f>SUM(BE36:BE53)</f>
        <v>0</v>
      </c>
    </row>
    <row r="55" spans="1:80">
      <c r="A55" s="232" t="s">
        <v>96</v>
      </c>
      <c r="B55" s="233" t="s">
        <v>185</v>
      </c>
      <c r="C55" s="234" t="s">
        <v>186</v>
      </c>
      <c r="D55" s="235"/>
      <c r="E55" s="236"/>
      <c r="F55" s="236"/>
      <c r="G55" s="237"/>
      <c r="H55" s="238"/>
      <c r="I55" s="239"/>
      <c r="J55" s="240"/>
      <c r="K55" s="241"/>
      <c r="O55" s="242">
        <v>1</v>
      </c>
    </row>
    <row r="56" spans="1:80">
      <c r="A56" s="243">
        <v>18</v>
      </c>
      <c r="B56" s="244" t="s">
        <v>188</v>
      </c>
      <c r="C56" s="245" t="s">
        <v>189</v>
      </c>
      <c r="D56" s="246" t="s">
        <v>190</v>
      </c>
      <c r="E56" s="247">
        <v>5.2</v>
      </c>
      <c r="F56" s="247"/>
      <c r="G56" s="248"/>
      <c r="H56" s="249">
        <v>4.8999999999999998E-4</v>
      </c>
      <c r="I56" s="250">
        <f>E56*H56</f>
        <v>2.5479999999999999E-3</v>
      </c>
      <c r="J56" s="249">
        <v>-5.3999999999999999E-2</v>
      </c>
      <c r="K56" s="250">
        <f>E56*J56</f>
        <v>-0.28079999999999999</v>
      </c>
      <c r="O56" s="242">
        <v>2</v>
      </c>
      <c r="AA56" s="217">
        <v>1</v>
      </c>
      <c r="AB56" s="217">
        <v>1</v>
      </c>
      <c r="AC56" s="217">
        <v>1</v>
      </c>
      <c r="AZ56" s="217">
        <v>1</v>
      </c>
      <c r="BA56" s="217">
        <f>IF(AZ56=1,G56,0)</f>
        <v>0</v>
      </c>
      <c r="BB56" s="217">
        <f>IF(AZ56=2,G56,0)</f>
        <v>0</v>
      </c>
      <c r="BC56" s="217">
        <f>IF(AZ56=3,G56,0)</f>
        <v>0</v>
      </c>
      <c r="BD56" s="217">
        <f>IF(AZ56=4,G56,0)</f>
        <v>0</v>
      </c>
      <c r="BE56" s="217">
        <f>IF(AZ56=5,G56,0)</f>
        <v>0</v>
      </c>
      <c r="CA56" s="242">
        <v>1</v>
      </c>
      <c r="CB56" s="242">
        <v>1</v>
      </c>
    </row>
    <row r="57" spans="1:80">
      <c r="A57" s="251"/>
      <c r="B57" s="254"/>
      <c r="C57" s="308" t="s">
        <v>191</v>
      </c>
      <c r="D57" s="309"/>
      <c r="E57" s="255">
        <v>5.2</v>
      </c>
      <c r="F57" s="256"/>
      <c r="G57" s="257"/>
      <c r="H57" s="258"/>
      <c r="I57" s="252"/>
      <c r="J57" s="259"/>
      <c r="K57" s="252"/>
      <c r="M57" s="253" t="s">
        <v>191</v>
      </c>
      <c r="O57" s="242"/>
    </row>
    <row r="58" spans="1:80">
      <c r="A58" s="243">
        <v>19</v>
      </c>
      <c r="B58" s="244" t="s">
        <v>192</v>
      </c>
      <c r="C58" s="245" t="s">
        <v>193</v>
      </c>
      <c r="D58" s="246" t="s">
        <v>126</v>
      </c>
      <c r="E58" s="247">
        <v>47.624000000000002</v>
      </c>
      <c r="F58" s="247"/>
      <c r="G58" s="248"/>
      <c r="H58" s="249">
        <v>0</v>
      </c>
      <c r="I58" s="250">
        <f>E58*H58</f>
        <v>0</v>
      </c>
      <c r="J58" s="249">
        <v>-6.8000000000000005E-2</v>
      </c>
      <c r="K58" s="250">
        <f>E58*J58</f>
        <v>-3.2384320000000004</v>
      </c>
      <c r="O58" s="242">
        <v>2</v>
      </c>
      <c r="AA58" s="217">
        <v>1</v>
      </c>
      <c r="AB58" s="217">
        <v>1</v>
      </c>
      <c r="AC58" s="217">
        <v>1</v>
      </c>
      <c r="AZ58" s="217">
        <v>1</v>
      </c>
      <c r="BA58" s="217">
        <f>IF(AZ58=1,G58,0)</f>
        <v>0</v>
      </c>
      <c r="BB58" s="217">
        <f>IF(AZ58=2,G58,0)</f>
        <v>0</v>
      </c>
      <c r="BC58" s="217">
        <f>IF(AZ58=3,G58,0)</f>
        <v>0</v>
      </c>
      <c r="BD58" s="217">
        <f>IF(AZ58=4,G58,0)</f>
        <v>0</v>
      </c>
      <c r="BE58" s="217">
        <f>IF(AZ58=5,G58,0)</f>
        <v>0</v>
      </c>
      <c r="CA58" s="242">
        <v>1</v>
      </c>
      <c r="CB58" s="242">
        <v>1</v>
      </c>
    </row>
    <row r="59" spans="1:80">
      <c r="A59" s="251"/>
      <c r="B59" s="254"/>
      <c r="C59" s="308" t="s">
        <v>194</v>
      </c>
      <c r="D59" s="309"/>
      <c r="E59" s="255">
        <v>47.624000000000002</v>
      </c>
      <c r="F59" s="256"/>
      <c r="G59" s="257"/>
      <c r="H59" s="258"/>
      <c r="I59" s="252"/>
      <c r="J59" s="259"/>
      <c r="K59" s="252"/>
      <c r="M59" s="253" t="s">
        <v>194</v>
      </c>
      <c r="O59" s="242"/>
    </row>
    <row r="60" spans="1:80">
      <c r="A60" s="260"/>
      <c r="B60" s="261" t="s">
        <v>98</v>
      </c>
      <c r="C60" s="262" t="s">
        <v>187</v>
      </c>
      <c r="D60" s="263"/>
      <c r="E60" s="264"/>
      <c r="F60" s="265"/>
      <c r="G60" s="266"/>
      <c r="H60" s="267"/>
      <c r="I60" s="268">
        <f>SUM(I55:I59)</f>
        <v>2.5479999999999999E-3</v>
      </c>
      <c r="J60" s="267"/>
      <c r="K60" s="268">
        <f>SUM(K55:K59)</f>
        <v>-3.5192320000000006</v>
      </c>
      <c r="O60" s="242">
        <v>4</v>
      </c>
      <c r="BA60" s="269">
        <f>SUM(BA55:BA59)</f>
        <v>0</v>
      </c>
      <c r="BB60" s="269">
        <f>SUM(BB55:BB59)</f>
        <v>0</v>
      </c>
      <c r="BC60" s="269">
        <f>SUM(BC55:BC59)</f>
        <v>0</v>
      </c>
      <c r="BD60" s="269">
        <f>SUM(BD55:BD59)</f>
        <v>0</v>
      </c>
      <c r="BE60" s="269">
        <f>SUM(BE55:BE59)</f>
        <v>0</v>
      </c>
    </row>
    <row r="61" spans="1:80">
      <c r="A61" s="232" t="s">
        <v>96</v>
      </c>
      <c r="B61" s="233" t="s">
        <v>195</v>
      </c>
      <c r="C61" s="234" t="s">
        <v>196</v>
      </c>
      <c r="D61" s="235"/>
      <c r="E61" s="236"/>
      <c r="F61" s="236"/>
      <c r="G61" s="237"/>
      <c r="H61" s="238"/>
      <c r="I61" s="239"/>
      <c r="J61" s="240"/>
      <c r="K61" s="241"/>
      <c r="O61" s="242">
        <v>1</v>
      </c>
    </row>
    <row r="62" spans="1:80">
      <c r="A62" s="243">
        <v>20</v>
      </c>
      <c r="B62" s="244" t="s">
        <v>198</v>
      </c>
      <c r="C62" s="245" t="s">
        <v>199</v>
      </c>
      <c r="D62" s="246" t="s">
        <v>190</v>
      </c>
      <c r="E62" s="247">
        <v>48</v>
      </c>
      <c r="F62" s="247"/>
      <c r="G62" s="248"/>
      <c r="H62" s="249">
        <v>2.9E-4</v>
      </c>
      <c r="I62" s="250">
        <f>E62*H62</f>
        <v>1.392E-2</v>
      </c>
      <c r="J62" s="249"/>
      <c r="K62" s="250">
        <f>E62*J62</f>
        <v>0</v>
      </c>
      <c r="O62" s="242">
        <v>2</v>
      </c>
      <c r="AA62" s="217">
        <v>3</v>
      </c>
      <c r="AB62" s="217">
        <v>0</v>
      </c>
      <c r="AC62" s="217" t="s">
        <v>198</v>
      </c>
      <c r="AZ62" s="217">
        <v>2</v>
      </c>
      <c r="BA62" s="217">
        <f>IF(AZ62=1,G62,0)</f>
        <v>0</v>
      </c>
      <c r="BB62" s="217">
        <f>IF(AZ62=2,G62,0)</f>
        <v>0</v>
      </c>
      <c r="BC62" s="217">
        <f>IF(AZ62=3,G62,0)</f>
        <v>0</v>
      </c>
      <c r="BD62" s="217">
        <f>IF(AZ62=4,G62,0)</f>
        <v>0</v>
      </c>
      <c r="BE62" s="217">
        <f>IF(AZ62=5,G62,0)</f>
        <v>0</v>
      </c>
      <c r="CA62" s="242">
        <v>3</v>
      </c>
      <c r="CB62" s="242">
        <v>0</v>
      </c>
    </row>
    <row r="63" spans="1:80">
      <c r="A63" s="260"/>
      <c r="B63" s="261" t="s">
        <v>98</v>
      </c>
      <c r="C63" s="262" t="s">
        <v>197</v>
      </c>
      <c r="D63" s="263"/>
      <c r="E63" s="264"/>
      <c r="F63" s="265"/>
      <c r="G63" s="266"/>
      <c r="H63" s="267"/>
      <c r="I63" s="268">
        <f>SUM(I61:I62)</f>
        <v>1.392E-2</v>
      </c>
      <c r="J63" s="267"/>
      <c r="K63" s="268">
        <f>SUM(K61:K62)</f>
        <v>0</v>
      </c>
      <c r="O63" s="242">
        <v>4</v>
      </c>
      <c r="BA63" s="269">
        <f>SUM(BA61:BA62)</f>
        <v>0</v>
      </c>
      <c r="BB63" s="269">
        <f>SUM(BB61:BB62)</f>
        <v>0</v>
      </c>
      <c r="BC63" s="269">
        <f>SUM(BC61:BC62)</f>
        <v>0</v>
      </c>
      <c r="BD63" s="269">
        <f>SUM(BD61:BD62)</f>
        <v>0</v>
      </c>
      <c r="BE63" s="269">
        <f>SUM(BE61:BE62)</f>
        <v>0</v>
      </c>
    </row>
    <row r="64" spans="1:80">
      <c r="A64" s="232" t="s">
        <v>96</v>
      </c>
      <c r="B64" s="233" t="s">
        <v>200</v>
      </c>
      <c r="C64" s="234" t="s">
        <v>201</v>
      </c>
      <c r="D64" s="235"/>
      <c r="E64" s="236"/>
      <c r="F64" s="236"/>
      <c r="G64" s="237"/>
      <c r="H64" s="238"/>
      <c r="I64" s="239"/>
      <c r="J64" s="240"/>
      <c r="K64" s="241"/>
      <c r="O64" s="242">
        <v>1</v>
      </c>
    </row>
    <row r="65" spans="1:80">
      <c r="A65" s="243">
        <v>21</v>
      </c>
      <c r="B65" s="244" t="s">
        <v>203</v>
      </c>
      <c r="C65" s="245" t="s">
        <v>204</v>
      </c>
      <c r="D65" s="246" t="s">
        <v>112</v>
      </c>
      <c r="E65" s="247">
        <v>3</v>
      </c>
      <c r="F65" s="247"/>
      <c r="G65" s="248"/>
      <c r="H65" s="249">
        <v>0</v>
      </c>
      <c r="I65" s="250">
        <f>E65*H65</f>
        <v>0</v>
      </c>
      <c r="J65" s="249">
        <v>-1.933E-2</v>
      </c>
      <c r="K65" s="250">
        <f>E65*J65</f>
        <v>-5.799E-2</v>
      </c>
      <c r="O65" s="242">
        <v>2</v>
      </c>
      <c r="AA65" s="217">
        <v>1</v>
      </c>
      <c r="AB65" s="217">
        <v>7</v>
      </c>
      <c r="AC65" s="217">
        <v>7</v>
      </c>
      <c r="AZ65" s="217">
        <v>2</v>
      </c>
      <c r="BA65" s="217">
        <f>IF(AZ65=1,G65,0)</f>
        <v>0</v>
      </c>
      <c r="BB65" s="217">
        <f>IF(AZ65=2,G65,0)</f>
        <v>0</v>
      </c>
      <c r="BC65" s="217">
        <f>IF(AZ65=3,G65,0)</f>
        <v>0</v>
      </c>
      <c r="BD65" s="217">
        <f>IF(AZ65=4,G65,0)</f>
        <v>0</v>
      </c>
      <c r="BE65" s="217">
        <f>IF(AZ65=5,G65,0)</f>
        <v>0</v>
      </c>
      <c r="CA65" s="242">
        <v>1</v>
      </c>
      <c r="CB65" s="242">
        <v>7</v>
      </c>
    </row>
    <row r="66" spans="1:80">
      <c r="A66" s="251"/>
      <c r="B66" s="254"/>
      <c r="C66" s="308" t="s">
        <v>205</v>
      </c>
      <c r="D66" s="309"/>
      <c r="E66" s="255">
        <v>3</v>
      </c>
      <c r="F66" s="256"/>
      <c r="G66" s="257"/>
      <c r="H66" s="258"/>
      <c r="I66" s="252"/>
      <c r="J66" s="259"/>
      <c r="K66" s="252"/>
      <c r="M66" s="253" t="s">
        <v>205</v>
      </c>
      <c r="O66" s="242"/>
    </row>
    <row r="67" spans="1:80">
      <c r="A67" s="243">
        <v>22</v>
      </c>
      <c r="B67" s="244" t="s">
        <v>206</v>
      </c>
      <c r="C67" s="245" t="s">
        <v>207</v>
      </c>
      <c r="D67" s="246" t="s">
        <v>112</v>
      </c>
      <c r="E67" s="247">
        <v>3</v>
      </c>
      <c r="F67" s="247"/>
      <c r="G67" s="248"/>
      <c r="H67" s="249">
        <v>0</v>
      </c>
      <c r="I67" s="250">
        <f>E67*H67</f>
        <v>0</v>
      </c>
      <c r="J67" s="249">
        <v>-1.72E-2</v>
      </c>
      <c r="K67" s="250">
        <f>E67*J67</f>
        <v>-5.16E-2</v>
      </c>
      <c r="O67" s="242">
        <v>2</v>
      </c>
      <c r="AA67" s="217">
        <v>1</v>
      </c>
      <c r="AB67" s="217">
        <v>7</v>
      </c>
      <c r="AC67" s="217">
        <v>7</v>
      </c>
      <c r="AZ67" s="217">
        <v>2</v>
      </c>
      <c r="BA67" s="217">
        <f>IF(AZ67=1,G67,0)</f>
        <v>0</v>
      </c>
      <c r="BB67" s="217">
        <f>IF(AZ67=2,G67,0)</f>
        <v>0</v>
      </c>
      <c r="BC67" s="217">
        <f>IF(AZ67=3,G67,0)</f>
        <v>0</v>
      </c>
      <c r="BD67" s="217">
        <f>IF(AZ67=4,G67,0)</f>
        <v>0</v>
      </c>
      <c r="BE67" s="217">
        <f>IF(AZ67=5,G67,0)</f>
        <v>0</v>
      </c>
      <c r="CA67" s="242">
        <v>1</v>
      </c>
      <c r="CB67" s="242">
        <v>7</v>
      </c>
    </row>
    <row r="68" spans="1:80">
      <c r="A68" s="251"/>
      <c r="B68" s="254"/>
      <c r="C68" s="308" t="s">
        <v>205</v>
      </c>
      <c r="D68" s="309"/>
      <c r="E68" s="255">
        <v>3</v>
      </c>
      <c r="F68" s="256"/>
      <c r="G68" s="257"/>
      <c r="H68" s="258"/>
      <c r="I68" s="252"/>
      <c r="J68" s="259"/>
      <c r="K68" s="252"/>
      <c r="M68" s="253" t="s">
        <v>205</v>
      </c>
      <c r="O68" s="242"/>
    </row>
    <row r="69" spans="1:80">
      <c r="A69" s="243">
        <v>23</v>
      </c>
      <c r="B69" s="244" t="s">
        <v>208</v>
      </c>
      <c r="C69" s="245" t="s">
        <v>209</v>
      </c>
      <c r="D69" s="246" t="s">
        <v>112</v>
      </c>
      <c r="E69" s="247">
        <v>2</v>
      </c>
      <c r="F69" s="247"/>
      <c r="G69" s="248"/>
      <c r="H69" s="249">
        <v>0</v>
      </c>
      <c r="I69" s="250">
        <f>E69*H69</f>
        <v>0</v>
      </c>
      <c r="J69" s="249">
        <v>-1.9460000000000002E-2</v>
      </c>
      <c r="K69" s="250">
        <f>E69*J69</f>
        <v>-3.8920000000000003E-2</v>
      </c>
      <c r="O69" s="242">
        <v>2</v>
      </c>
      <c r="AA69" s="217">
        <v>1</v>
      </c>
      <c r="AB69" s="217">
        <v>7</v>
      </c>
      <c r="AC69" s="217">
        <v>7</v>
      </c>
      <c r="AZ69" s="217">
        <v>2</v>
      </c>
      <c r="BA69" s="217">
        <f>IF(AZ69=1,G69,0)</f>
        <v>0</v>
      </c>
      <c r="BB69" s="217">
        <f>IF(AZ69=2,G69,0)</f>
        <v>0</v>
      </c>
      <c r="BC69" s="217">
        <f>IF(AZ69=3,G69,0)</f>
        <v>0</v>
      </c>
      <c r="BD69" s="217">
        <f>IF(AZ69=4,G69,0)</f>
        <v>0</v>
      </c>
      <c r="BE69" s="217">
        <f>IF(AZ69=5,G69,0)</f>
        <v>0</v>
      </c>
      <c r="CA69" s="242">
        <v>1</v>
      </c>
      <c r="CB69" s="242">
        <v>7</v>
      </c>
    </row>
    <row r="70" spans="1:80">
      <c r="A70" s="251"/>
      <c r="B70" s="254"/>
      <c r="C70" s="308" t="s">
        <v>210</v>
      </c>
      <c r="D70" s="309"/>
      <c r="E70" s="255">
        <v>2</v>
      </c>
      <c r="F70" s="256"/>
      <c r="G70" s="257"/>
      <c r="H70" s="258"/>
      <c r="I70" s="252"/>
      <c r="J70" s="259"/>
      <c r="K70" s="252"/>
      <c r="M70" s="253" t="s">
        <v>210</v>
      </c>
      <c r="O70" s="242"/>
    </row>
    <row r="71" spans="1:80">
      <c r="A71" s="243">
        <v>24</v>
      </c>
      <c r="B71" s="244" t="s">
        <v>211</v>
      </c>
      <c r="C71" s="245" t="s">
        <v>212</v>
      </c>
      <c r="D71" s="246" t="s">
        <v>112</v>
      </c>
      <c r="E71" s="247">
        <v>1</v>
      </c>
      <c r="F71" s="247"/>
      <c r="G71" s="248"/>
      <c r="H71" s="249">
        <v>0</v>
      </c>
      <c r="I71" s="250">
        <f>E71*H71</f>
        <v>0</v>
      </c>
      <c r="J71" s="249">
        <v>-1.8800000000000001E-2</v>
      </c>
      <c r="K71" s="250">
        <f>E71*J71</f>
        <v>-1.8800000000000001E-2</v>
      </c>
      <c r="O71" s="242">
        <v>2</v>
      </c>
      <c r="AA71" s="217">
        <v>1</v>
      </c>
      <c r="AB71" s="217">
        <v>7</v>
      </c>
      <c r="AC71" s="217">
        <v>7</v>
      </c>
      <c r="AZ71" s="217">
        <v>2</v>
      </c>
      <c r="BA71" s="217">
        <f>IF(AZ71=1,G71,0)</f>
        <v>0</v>
      </c>
      <c r="BB71" s="217">
        <f>IF(AZ71=2,G71,0)</f>
        <v>0</v>
      </c>
      <c r="BC71" s="217">
        <f>IF(AZ71=3,G71,0)</f>
        <v>0</v>
      </c>
      <c r="BD71" s="217">
        <f>IF(AZ71=4,G71,0)</f>
        <v>0</v>
      </c>
      <c r="BE71" s="217">
        <f>IF(AZ71=5,G71,0)</f>
        <v>0</v>
      </c>
      <c r="CA71" s="242">
        <v>1</v>
      </c>
      <c r="CB71" s="242">
        <v>7</v>
      </c>
    </row>
    <row r="72" spans="1:80">
      <c r="A72" s="251"/>
      <c r="B72" s="254"/>
      <c r="C72" s="308" t="s">
        <v>213</v>
      </c>
      <c r="D72" s="309"/>
      <c r="E72" s="255">
        <v>1</v>
      </c>
      <c r="F72" s="256"/>
      <c r="G72" s="257"/>
      <c r="H72" s="258"/>
      <c r="I72" s="252"/>
      <c r="J72" s="259"/>
      <c r="K72" s="252"/>
      <c r="M72" s="253" t="s">
        <v>213</v>
      </c>
      <c r="O72" s="242"/>
    </row>
    <row r="73" spans="1:80">
      <c r="A73" s="243">
        <v>25</v>
      </c>
      <c r="B73" s="244" t="s">
        <v>214</v>
      </c>
      <c r="C73" s="245" t="s">
        <v>215</v>
      </c>
      <c r="D73" s="246" t="s">
        <v>112</v>
      </c>
      <c r="E73" s="247">
        <v>3</v>
      </c>
      <c r="F73" s="247"/>
      <c r="G73" s="248"/>
      <c r="H73" s="249">
        <v>0</v>
      </c>
      <c r="I73" s="250">
        <f>E73*H73</f>
        <v>0</v>
      </c>
      <c r="J73" s="249">
        <v>-1.56E-3</v>
      </c>
      <c r="K73" s="250">
        <f>E73*J73</f>
        <v>-4.6800000000000001E-3</v>
      </c>
      <c r="O73" s="242">
        <v>2</v>
      </c>
      <c r="AA73" s="217">
        <v>1</v>
      </c>
      <c r="AB73" s="217">
        <v>7</v>
      </c>
      <c r="AC73" s="217">
        <v>7</v>
      </c>
      <c r="AZ73" s="217">
        <v>2</v>
      </c>
      <c r="BA73" s="217">
        <f>IF(AZ73=1,G73,0)</f>
        <v>0</v>
      </c>
      <c r="BB73" s="217">
        <f>IF(AZ73=2,G73,0)</f>
        <v>0</v>
      </c>
      <c r="BC73" s="217">
        <f>IF(AZ73=3,G73,0)</f>
        <v>0</v>
      </c>
      <c r="BD73" s="217">
        <f>IF(AZ73=4,G73,0)</f>
        <v>0</v>
      </c>
      <c r="BE73" s="217">
        <f>IF(AZ73=5,G73,0)</f>
        <v>0</v>
      </c>
      <c r="CA73" s="242">
        <v>1</v>
      </c>
      <c r="CB73" s="242">
        <v>7</v>
      </c>
    </row>
    <row r="74" spans="1:80">
      <c r="A74" s="251"/>
      <c r="B74" s="254"/>
      <c r="C74" s="308" t="s">
        <v>216</v>
      </c>
      <c r="D74" s="309"/>
      <c r="E74" s="255">
        <v>3</v>
      </c>
      <c r="F74" s="256"/>
      <c r="G74" s="257"/>
      <c r="H74" s="258"/>
      <c r="I74" s="252"/>
      <c r="J74" s="259"/>
      <c r="K74" s="252"/>
      <c r="M74" s="253" t="s">
        <v>216</v>
      </c>
      <c r="O74" s="242"/>
    </row>
    <row r="75" spans="1:80">
      <c r="A75" s="260"/>
      <c r="B75" s="261" t="s">
        <v>98</v>
      </c>
      <c r="C75" s="262" t="s">
        <v>202</v>
      </c>
      <c r="D75" s="263"/>
      <c r="E75" s="264"/>
      <c r="F75" s="265"/>
      <c r="G75" s="266"/>
      <c r="H75" s="267"/>
      <c r="I75" s="268">
        <f>SUM(I64:I74)</f>
        <v>0</v>
      </c>
      <c r="J75" s="267"/>
      <c r="K75" s="268">
        <f>SUM(K64:K74)</f>
        <v>-0.17199</v>
      </c>
      <c r="O75" s="242">
        <v>4</v>
      </c>
      <c r="BA75" s="269">
        <f>SUM(BA64:BA74)</f>
        <v>0</v>
      </c>
      <c r="BB75" s="269">
        <f>SUM(BB64:BB74)</f>
        <v>0</v>
      </c>
      <c r="BC75" s="269">
        <f>SUM(BC64:BC74)</f>
        <v>0</v>
      </c>
      <c r="BD75" s="269">
        <f>SUM(BD64:BD74)</f>
        <v>0</v>
      </c>
      <c r="BE75" s="269">
        <f>SUM(BE64:BE74)</f>
        <v>0</v>
      </c>
    </row>
    <row r="76" spans="1:80">
      <c r="A76" s="232" t="s">
        <v>96</v>
      </c>
      <c r="B76" s="233" t="s">
        <v>217</v>
      </c>
      <c r="C76" s="234" t="s">
        <v>218</v>
      </c>
      <c r="D76" s="235"/>
      <c r="E76" s="236"/>
      <c r="F76" s="236"/>
      <c r="G76" s="237"/>
      <c r="H76" s="238"/>
      <c r="I76" s="239"/>
      <c r="J76" s="240"/>
      <c r="K76" s="241"/>
      <c r="O76" s="242">
        <v>1</v>
      </c>
    </row>
    <row r="77" spans="1:80">
      <c r="A77" s="243">
        <v>26</v>
      </c>
      <c r="B77" s="244" t="s">
        <v>220</v>
      </c>
      <c r="C77" s="245" t="s">
        <v>221</v>
      </c>
      <c r="D77" s="246" t="s">
        <v>190</v>
      </c>
      <c r="E77" s="247">
        <v>48</v>
      </c>
      <c r="F77" s="247"/>
      <c r="G77" s="248"/>
      <c r="H77" s="249">
        <v>0</v>
      </c>
      <c r="I77" s="250">
        <f>E77*H77</f>
        <v>0</v>
      </c>
      <c r="J77" s="249">
        <v>0</v>
      </c>
      <c r="K77" s="250">
        <f>E77*J77</f>
        <v>0</v>
      </c>
      <c r="O77" s="242">
        <v>2</v>
      </c>
      <c r="AA77" s="217">
        <v>1</v>
      </c>
      <c r="AB77" s="217">
        <v>0</v>
      </c>
      <c r="AC77" s="217">
        <v>0</v>
      </c>
      <c r="AZ77" s="217">
        <v>2</v>
      </c>
      <c r="BA77" s="217">
        <f>IF(AZ77=1,G77,0)</f>
        <v>0</v>
      </c>
      <c r="BB77" s="217">
        <f>IF(AZ77=2,G77,0)</f>
        <v>0</v>
      </c>
      <c r="BC77" s="217">
        <f>IF(AZ77=3,G77,0)</f>
        <v>0</v>
      </c>
      <c r="BD77" s="217">
        <f>IF(AZ77=4,G77,0)</f>
        <v>0</v>
      </c>
      <c r="BE77" s="217">
        <f>IF(AZ77=5,G77,0)</f>
        <v>0</v>
      </c>
      <c r="CA77" s="242">
        <v>1</v>
      </c>
      <c r="CB77" s="242">
        <v>0</v>
      </c>
    </row>
    <row r="78" spans="1:80">
      <c r="A78" s="243">
        <v>27</v>
      </c>
      <c r="B78" s="244" t="s">
        <v>222</v>
      </c>
      <c r="C78" s="245" t="s">
        <v>223</v>
      </c>
      <c r="D78" s="246" t="s">
        <v>190</v>
      </c>
      <c r="E78" s="247">
        <v>48</v>
      </c>
      <c r="F78" s="247"/>
      <c r="G78" s="248"/>
      <c r="H78" s="249">
        <v>0</v>
      </c>
      <c r="I78" s="250">
        <f>E78*H78</f>
        <v>0</v>
      </c>
      <c r="J78" s="249">
        <v>0</v>
      </c>
      <c r="K78" s="250">
        <f>E78*J78</f>
        <v>0</v>
      </c>
      <c r="O78" s="242">
        <v>2</v>
      </c>
      <c r="AA78" s="217">
        <v>1</v>
      </c>
      <c r="AB78" s="217">
        <v>0</v>
      </c>
      <c r="AC78" s="217">
        <v>0</v>
      </c>
      <c r="AZ78" s="217">
        <v>2</v>
      </c>
      <c r="BA78" s="217">
        <f>IF(AZ78=1,G78,0)</f>
        <v>0</v>
      </c>
      <c r="BB78" s="217">
        <f>IF(AZ78=2,G78,0)</f>
        <v>0</v>
      </c>
      <c r="BC78" s="217">
        <f>IF(AZ78=3,G78,0)</f>
        <v>0</v>
      </c>
      <c r="BD78" s="217">
        <f>IF(AZ78=4,G78,0)</f>
        <v>0</v>
      </c>
      <c r="BE78" s="217">
        <f>IF(AZ78=5,G78,0)</f>
        <v>0</v>
      </c>
      <c r="CA78" s="242">
        <v>1</v>
      </c>
      <c r="CB78" s="242">
        <v>0</v>
      </c>
    </row>
    <row r="79" spans="1:80">
      <c r="A79" s="243">
        <v>28</v>
      </c>
      <c r="B79" s="244" t="s">
        <v>224</v>
      </c>
      <c r="C79" s="245" t="s">
        <v>225</v>
      </c>
      <c r="D79" s="246" t="s">
        <v>226</v>
      </c>
      <c r="E79" s="247">
        <v>1</v>
      </c>
      <c r="F79" s="247"/>
      <c r="G79" s="248"/>
      <c r="H79" s="249">
        <v>1E-3</v>
      </c>
      <c r="I79" s="250">
        <f>E79*H79</f>
        <v>1E-3</v>
      </c>
      <c r="J79" s="249"/>
      <c r="K79" s="250">
        <f>E79*J79</f>
        <v>0</v>
      </c>
      <c r="O79" s="242">
        <v>2</v>
      </c>
      <c r="AA79" s="217">
        <v>3</v>
      </c>
      <c r="AB79" s="217">
        <v>7</v>
      </c>
      <c r="AC79" s="217" t="s">
        <v>224</v>
      </c>
      <c r="AZ79" s="217">
        <v>2</v>
      </c>
      <c r="BA79" s="217">
        <f>IF(AZ79=1,G79,0)</f>
        <v>0</v>
      </c>
      <c r="BB79" s="217">
        <f>IF(AZ79=2,G79,0)</f>
        <v>0</v>
      </c>
      <c r="BC79" s="217">
        <f>IF(AZ79=3,G79,0)</f>
        <v>0</v>
      </c>
      <c r="BD79" s="217">
        <f>IF(AZ79=4,G79,0)</f>
        <v>0</v>
      </c>
      <c r="BE79" s="217">
        <f>IF(AZ79=5,G79,0)</f>
        <v>0</v>
      </c>
      <c r="CA79" s="242">
        <v>3</v>
      </c>
      <c r="CB79" s="242">
        <v>7</v>
      </c>
    </row>
    <row r="80" spans="1:80">
      <c r="A80" s="260"/>
      <c r="B80" s="261" t="s">
        <v>98</v>
      </c>
      <c r="C80" s="262" t="s">
        <v>219</v>
      </c>
      <c r="D80" s="263"/>
      <c r="E80" s="264"/>
      <c r="F80" s="265"/>
      <c r="G80" s="266"/>
      <c r="H80" s="267"/>
      <c r="I80" s="268">
        <f>SUM(I76:I79)</f>
        <v>1E-3</v>
      </c>
      <c r="J80" s="267"/>
      <c r="K80" s="268">
        <f>SUM(K76:K79)</f>
        <v>0</v>
      </c>
      <c r="O80" s="242">
        <v>4</v>
      </c>
      <c r="BA80" s="269">
        <f>SUM(BA76:BA79)</f>
        <v>0</v>
      </c>
      <c r="BB80" s="269">
        <f>SUM(BB76:BB79)</f>
        <v>0</v>
      </c>
      <c r="BC80" s="269">
        <f>SUM(BC76:BC79)</f>
        <v>0</v>
      </c>
      <c r="BD80" s="269">
        <f>SUM(BD76:BD79)</f>
        <v>0</v>
      </c>
      <c r="BE80" s="269">
        <f>SUM(BE76:BE79)</f>
        <v>0</v>
      </c>
    </row>
    <row r="81" spans="1:80">
      <c r="A81" s="232" t="s">
        <v>96</v>
      </c>
      <c r="B81" s="233" t="s">
        <v>227</v>
      </c>
      <c r="C81" s="234" t="s">
        <v>228</v>
      </c>
      <c r="D81" s="235"/>
      <c r="E81" s="236"/>
      <c r="F81" s="236"/>
      <c r="G81" s="237"/>
      <c r="H81" s="238"/>
      <c r="I81" s="239"/>
      <c r="J81" s="240"/>
      <c r="K81" s="241"/>
      <c r="O81" s="242">
        <v>1</v>
      </c>
    </row>
    <row r="82" spans="1:80">
      <c r="A82" s="243">
        <v>29</v>
      </c>
      <c r="B82" s="244" t="s">
        <v>230</v>
      </c>
      <c r="C82" s="245" t="s">
        <v>231</v>
      </c>
      <c r="D82" s="246" t="s">
        <v>232</v>
      </c>
      <c r="E82" s="247">
        <v>24</v>
      </c>
      <c r="F82" s="247"/>
      <c r="G82" s="248"/>
      <c r="H82" s="249">
        <v>0</v>
      </c>
      <c r="I82" s="250">
        <f t="shared" ref="I82:I93" si="0">E82*H82</f>
        <v>0</v>
      </c>
      <c r="J82" s="249">
        <v>0</v>
      </c>
      <c r="K82" s="250">
        <f t="shared" ref="K82:K93" si="1">E82*J82</f>
        <v>0</v>
      </c>
      <c r="O82" s="242">
        <v>2</v>
      </c>
      <c r="AA82" s="217">
        <v>1</v>
      </c>
      <c r="AB82" s="217">
        <v>7</v>
      </c>
      <c r="AC82" s="217">
        <v>7</v>
      </c>
      <c r="AZ82" s="217">
        <v>2</v>
      </c>
      <c r="BA82" s="217">
        <f t="shared" ref="BA82:BA93" si="2">IF(AZ82=1,G82,0)</f>
        <v>0</v>
      </c>
      <c r="BB82" s="217">
        <f t="shared" ref="BB82:BB93" si="3">IF(AZ82=2,G82,0)</f>
        <v>0</v>
      </c>
      <c r="BC82" s="217">
        <f t="shared" ref="BC82:BC93" si="4">IF(AZ82=3,G82,0)</f>
        <v>0</v>
      </c>
      <c r="BD82" s="217">
        <f t="shared" ref="BD82:BD93" si="5">IF(AZ82=4,G82,0)</f>
        <v>0</v>
      </c>
      <c r="BE82" s="217">
        <f t="shared" ref="BE82:BE93" si="6">IF(AZ82=5,G82,0)</f>
        <v>0</v>
      </c>
      <c r="CA82" s="242">
        <v>1</v>
      </c>
      <c r="CB82" s="242">
        <v>7</v>
      </c>
    </row>
    <row r="83" spans="1:80">
      <c r="A83" s="243">
        <v>30</v>
      </c>
      <c r="B83" s="244" t="s">
        <v>233</v>
      </c>
      <c r="C83" s="245" t="s">
        <v>234</v>
      </c>
      <c r="D83" s="246" t="s">
        <v>232</v>
      </c>
      <c r="E83" s="247">
        <v>3</v>
      </c>
      <c r="F83" s="247"/>
      <c r="G83" s="248"/>
      <c r="H83" s="249">
        <v>0</v>
      </c>
      <c r="I83" s="250">
        <f t="shared" si="0"/>
        <v>0</v>
      </c>
      <c r="J83" s="249">
        <v>0</v>
      </c>
      <c r="K83" s="250">
        <f t="shared" si="1"/>
        <v>0</v>
      </c>
      <c r="O83" s="242">
        <v>2</v>
      </c>
      <c r="AA83" s="217">
        <v>1</v>
      </c>
      <c r="AB83" s="217">
        <v>7</v>
      </c>
      <c r="AC83" s="217">
        <v>7</v>
      </c>
      <c r="AZ83" s="217">
        <v>2</v>
      </c>
      <c r="BA83" s="217">
        <f t="shared" si="2"/>
        <v>0</v>
      </c>
      <c r="BB83" s="217">
        <f t="shared" si="3"/>
        <v>0</v>
      </c>
      <c r="BC83" s="217">
        <f t="shared" si="4"/>
        <v>0</v>
      </c>
      <c r="BD83" s="217">
        <f t="shared" si="5"/>
        <v>0</v>
      </c>
      <c r="BE83" s="217">
        <f t="shared" si="6"/>
        <v>0</v>
      </c>
      <c r="CA83" s="242">
        <v>1</v>
      </c>
      <c r="CB83" s="242">
        <v>7</v>
      </c>
    </row>
    <row r="84" spans="1:80">
      <c r="A84" s="243">
        <v>31</v>
      </c>
      <c r="B84" s="244" t="s">
        <v>235</v>
      </c>
      <c r="C84" s="245" t="s">
        <v>236</v>
      </c>
      <c r="D84" s="246" t="s">
        <v>232</v>
      </c>
      <c r="E84" s="247">
        <v>3</v>
      </c>
      <c r="F84" s="247"/>
      <c r="G84" s="248"/>
      <c r="H84" s="249">
        <v>0</v>
      </c>
      <c r="I84" s="250">
        <f t="shared" si="0"/>
        <v>0</v>
      </c>
      <c r="J84" s="249">
        <v>0</v>
      </c>
      <c r="K84" s="250">
        <f t="shared" si="1"/>
        <v>0</v>
      </c>
      <c r="O84" s="242">
        <v>2</v>
      </c>
      <c r="AA84" s="217">
        <v>1</v>
      </c>
      <c r="AB84" s="217">
        <v>7</v>
      </c>
      <c r="AC84" s="217">
        <v>7</v>
      </c>
      <c r="AZ84" s="217">
        <v>2</v>
      </c>
      <c r="BA84" s="217">
        <f t="shared" si="2"/>
        <v>0</v>
      </c>
      <c r="BB84" s="217">
        <f t="shared" si="3"/>
        <v>0</v>
      </c>
      <c r="BC84" s="217">
        <f t="shared" si="4"/>
        <v>0</v>
      </c>
      <c r="BD84" s="217">
        <f t="shared" si="5"/>
        <v>0</v>
      </c>
      <c r="BE84" s="217">
        <f t="shared" si="6"/>
        <v>0</v>
      </c>
      <c r="CA84" s="242">
        <v>1</v>
      </c>
      <c r="CB84" s="242">
        <v>7</v>
      </c>
    </row>
    <row r="85" spans="1:80">
      <c r="A85" s="243">
        <v>32</v>
      </c>
      <c r="B85" s="244" t="s">
        <v>237</v>
      </c>
      <c r="C85" s="245" t="s">
        <v>238</v>
      </c>
      <c r="D85" s="246" t="s">
        <v>190</v>
      </c>
      <c r="E85" s="247">
        <v>48</v>
      </c>
      <c r="F85" s="247"/>
      <c r="G85" s="248"/>
      <c r="H85" s="249">
        <v>3.6000000000000002E-4</v>
      </c>
      <c r="I85" s="250">
        <f t="shared" si="0"/>
        <v>1.728E-2</v>
      </c>
      <c r="J85" s="249">
        <v>0</v>
      </c>
      <c r="K85" s="250">
        <f t="shared" si="1"/>
        <v>0</v>
      </c>
      <c r="O85" s="242">
        <v>2</v>
      </c>
      <c r="AA85" s="217">
        <v>1</v>
      </c>
      <c r="AB85" s="217">
        <v>7</v>
      </c>
      <c r="AC85" s="217">
        <v>7</v>
      </c>
      <c r="AZ85" s="217">
        <v>2</v>
      </c>
      <c r="BA85" s="217">
        <f t="shared" si="2"/>
        <v>0</v>
      </c>
      <c r="BB85" s="217">
        <f t="shared" si="3"/>
        <v>0</v>
      </c>
      <c r="BC85" s="217">
        <f t="shared" si="4"/>
        <v>0</v>
      </c>
      <c r="BD85" s="217">
        <f t="shared" si="5"/>
        <v>0</v>
      </c>
      <c r="BE85" s="217">
        <f t="shared" si="6"/>
        <v>0</v>
      </c>
      <c r="CA85" s="242">
        <v>1</v>
      </c>
      <c r="CB85" s="242">
        <v>7</v>
      </c>
    </row>
    <row r="86" spans="1:80">
      <c r="A86" s="243">
        <v>33</v>
      </c>
      <c r="B86" s="244" t="s">
        <v>239</v>
      </c>
      <c r="C86" s="245" t="s">
        <v>240</v>
      </c>
      <c r="D86" s="246" t="s">
        <v>141</v>
      </c>
      <c r="E86" s="247">
        <v>2</v>
      </c>
      <c r="F86" s="247"/>
      <c r="G86" s="248"/>
      <c r="H86" s="249">
        <v>5.0000000000000002E-5</v>
      </c>
      <c r="I86" s="250">
        <f t="shared" si="0"/>
        <v>1E-4</v>
      </c>
      <c r="J86" s="249">
        <v>-2.3259999999999999E-2</v>
      </c>
      <c r="K86" s="250">
        <f t="shared" si="1"/>
        <v>-4.6519999999999999E-2</v>
      </c>
      <c r="O86" s="242">
        <v>2</v>
      </c>
      <c r="AA86" s="217">
        <v>1</v>
      </c>
      <c r="AB86" s="217">
        <v>0</v>
      </c>
      <c r="AC86" s="217">
        <v>0</v>
      </c>
      <c r="AZ86" s="217">
        <v>2</v>
      </c>
      <c r="BA86" s="217">
        <f t="shared" si="2"/>
        <v>0</v>
      </c>
      <c r="BB86" s="217">
        <f t="shared" si="3"/>
        <v>0</v>
      </c>
      <c r="BC86" s="217">
        <f t="shared" si="4"/>
        <v>0</v>
      </c>
      <c r="BD86" s="217">
        <f t="shared" si="5"/>
        <v>0</v>
      </c>
      <c r="BE86" s="217">
        <f t="shared" si="6"/>
        <v>0</v>
      </c>
      <c r="CA86" s="242">
        <v>1</v>
      </c>
      <c r="CB86" s="242">
        <v>0</v>
      </c>
    </row>
    <row r="87" spans="1:80">
      <c r="A87" s="243">
        <v>34</v>
      </c>
      <c r="B87" s="244" t="s">
        <v>241</v>
      </c>
      <c r="C87" s="245" t="s">
        <v>242</v>
      </c>
      <c r="D87" s="246" t="s">
        <v>141</v>
      </c>
      <c r="E87" s="247">
        <v>3</v>
      </c>
      <c r="F87" s="247"/>
      <c r="G87" s="248"/>
      <c r="H87" s="249">
        <v>4.1119999999999997E-2</v>
      </c>
      <c r="I87" s="250">
        <f t="shared" si="0"/>
        <v>0.12336</v>
      </c>
      <c r="J87" s="249">
        <v>0</v>
      </c>
      <c r="K87" s="250">
        <f t="shared" si="1"/>
        <v>0</v>
      </c>
      <c r="O87" s="242">
        <v>2</v>
      </c>
      <c r="AA87" s="217">
        <v>1</v>
      </c>
      <c r="AB87" s="217">
        <v>7</v>
      </c>
      <c r="AC87" s="217">
        <v>7</v>
      </c>
      <c r="AZ87" s="217">
        <v>2</v>
      </c>
      <c r="BA87" s="217">
        <f t="shared" si="2"/>
        <v>0</v>
      </c>
      <c r="BB87" s="217">
        <f t="shared" si="3"/>
        <v>0</v>
      </c>
      <c r="BC87" s="217">
        <f t="shared" si="4"/>
        <v>0</v>
      </c>
      <c r="BD87" s="217">
        <f t="shared" si="5"/>
        <v>0</v>
      </c>
      <c r="BE87" s="217">
        <f t="shared" si="6"/>
        <v>0</v>
      </c>
      <c r="CA87" s="242">
        <v>1</v>
      </c>
      <c r="CB87" s="242">
        <v>7</v>
      </c>
    </row>
    <row r="88" spans="1:80">
      <c r="A88" s="243">
        <v>35</v>
      </c>
      <c r="B88" s="244" t="s">
        <v>243</v>
      </c>
      <c r="C88" s="245" t="s">
        <v>244</v>
      </c>
      <c r="D88" s="246" t="s">
        <v>141</v>
      </c>
      <c r="E88" s="247">
        <v>2</v>
      </c>
      <c r="F88" s="247"/>
      <c r="G88" s="248"/>
      <c r="H88" s="249">
        <v>0</v>
      </c>
      <c r="I88" s="250">
        <f t="shared" si="0"/>
        <v>0</v>
      </c>
      <c r="J88" s="249">
        <v>0</v>
      </c>
      <c r="K88" s="250">
        <f t="shared" si="1"/>
        <v>0</v>
      </c>
      <c r="O88" s="242">
        <v>2</v>
      </c>
      <c r="AA88" s="217">
        <v>1</v>
      </c>
      <c r="AB88" s="217">
        <v>0</v>
      </c>
      <c r="AC88" s="217">
        <v>0</v>
      </c>
      <c r="AZ88" s="217">
        <v>2</v>
      </c>
      <c r="BA88" s="217">
        <f t="shared" si="2"/>
        <v>0</v>
      </c>
      <c r="BB88" s="217">
        <f t="shared" si="3"/>
        <v>0</v>
      </c>
      <c r="BC88" s="217">
        <f t="shared" si="4"/>
        <v>0</v>
      </c>
      <c r="BD88" s="217">
        <f t="shared" si="5"/>
        <v>0</v>
      </c>
      <c r="BE88" s="217">
        <f t="shared" si="6"/>
        <v>0</v>
      </c>
      <c r="CA88" s="242">
        <v>1</v>
      </c>
      <c r="CB88" s="242">
        <v>0</v>
      </c>
    </row>
    <row r="89" spans="1:80">
      <c r="A89" s="243">
        <v>36</v>
      </c>
      <c r="B89" s="244" t="s">
        <v>245</v>
      </c>
      <c r="C89" s="245" t="s">
        <v>246</v>
      </c>
      <c r="D89" s="246" t="s">
        <v>141</v>
      </c>
      <c r="E89" s="247">
        <v>2</v>
      </c>
      <c r="F89" s="247"/>
      <c r="G89" s="248"/>
      <c r="H89" s="249">
        <v>0</v>
      </c>
      <c r="I89" s="250">
        <f t="shared" si="0"/>
        <v>0</v>
      </c>
      <c r="J89" s="249">
        <v>0</v>
      </c>
      <c r="K89" s="250">
        <f t="shared" si="1"/>
        <v>0</v>
      </c>
      <c r="O89" s="242">
        <v>2</v>
      </c>
      <c r="AA89" s="217">
        <v>1</v>
      </c>
      <c r="AB89" s="217">
        <v>0</v>
      </c>
      <c r="AC89" s="217">
        <v>0</v>
      </c>
      <c r="AZ89" s="217">
        <v>2</v>
      </c>
      <c r="BA89" s="217">
        <f t="shared" si="2"/>
        <v>0</v>
      </c>
      <c r="BB89" s="217">
        <f t="shared" si="3"/>
        <v>0</v>
      </c>
      <c r="BC89" s="217">
        <f t="shared" si="4"/>
        <v>0</v>
      </c>
      <c r="BD89" s="217">
        <f t="shared" si="5"/>
        <v>0</v>
      </c>
      <c r="BE89" s="217">
        <f t="shared" si="6"/>
        <v>0</v>
      </c>
      <c r="CA89" s="242">
        <v>1</v>
      </c>
      <c r="CB89" s="242">
        <v>0</v>
      </c>
    </row>
    <row r="90" spans="1:80">
      <c r="A90" s="243">
        <v>37</v>
      </c>
      <c r="B90" s="244" t="s">
        <v>247</v>
      </c>
      <c r="C90" s="245" t="s">
        <v>248</v>
      </c>
      <c r="D90" s="246" t="s">
        <v>126</v>
      </c>
      <c r="E90" s="247">
        <v>12</v>
      </c>
      <c r="F90" s="247"/>
      <c r="G90" s="248"/>
      <c r="H90" s="249">
        <v>0</v>
      </c>
      <c r="I90" s="250">
        <f t="shared" si="0"/>
        <v>0</v>
      </c>
      <c r="J90" s="249">
        <v>0</v>
      </c>
      <c r="K90" s="250">
        <f t="shared" si="1"/>
        <v>0</v>
      </c>
      <c r="O90" s="242">
        <v>2</v>
      </c>
      <c r="AA90" s="217">
        <v>1</v>
      </c>
      <c r="AB90" s="217">
        <v>7</v>
      </c>
      <c r="AC90" s="217">
        <v>7</v>
      </c>
      <c r="AZ90" s="217">
        <v>2</v>
      </c>
      <c r="BA90" s="217">
        <f t="shared" si="2"/>
        <v>0</v>
      </c>
      <c r="BB90" s="217">
        <f t="shared" si="3"/>
        <v>0</v>
      </c>
      <c r="BC90" s="217">
        <f t="shared" si="4"/>
        <v>0</v>
      </c>
      <c r="BD90" s="217">
        <f t="shared" si="5"/>
        <v>0</v>
      </c>
      <c r="BE90" s="217">
        <f t="shared" si="6"/>
        <v>0</v>
      </c>
      <c r="CA90" s="242">
        <v>1</v>
      </c>
      <c r="CB90" s="242">
        <v>7</v>
      </c>
    </row>
    <row r="91" spans="1:80">
      <c r="A91" s="243">
        <v>38</v>
      </c>
      <c r="B91" s="244" t="s">
        <v>249</v>
      </c>
      <c r="C91" s="245" t="s">
        <v>250</v>
      </c>
      <c r="D91" s="246" t="s">
        <v>126</v>
      </c>
      <c r="E91" s="247">
        <v>12</v>
      </c>
      <c r="F91" s="247"/>
      <c r="G91" s="248"/>
      <c r="H91" s="249">
        <v>0</v>
      </c>
      <c r="I91" s="250">
        <f t="shared" si="0"/>
        <v>0</v>
      </c>
      <c r="J91" s="249">
        <v>0</v>
      </c>
      <c r="K91" s="250">
        <f t="shared" si="1"/>
        <v>0</v>
      </c>
      <c r="O91" s="242">
        <v>2</v>
      </c>
      <c r="AA91" s="217">
        <v>1</v>
      </c>
      <c r="AB91" s="217">
        <v>7</v>
      </c>
      <c r="AC91" s="217">
        <v>7</v>
      </c>
      <c r="AZ91" s="217">
        <v>2</v>
      </c>
      <c r="BA91" s="217">
        <f t="shared" si="2"/>
        <v>0</v>
      </c>
      <c r="BB91" s="217">
        <f t="shared" si="3"/>
        <v>0</v>
      </c>
      <c r="BC91" s="217">
        <f t="shared" si="4"/>
        <v>0</v>
      </c>
      <c r="BD91" s="217">
        <f t="shared" si="5"/>
        <v>0</v>
      </c>
      <c r="BE91" s="217">
        <f t="shared" si="6"/>
        <v>0</v>
      </c>
      <c r="CA91" s="242">
        <v>1</v>
      </c>
      <c r="CB91" s="242">
        <v>7</v>
      </c>
    </row>
    <row r="92" spans="1:80" ht="20.399999999999999">
      <c r="A92" s="243">
        <v>39</v>
      </c>
      <c r="B92" s="244" t="s">
        <v>251</v>
      </c>
      <c r="C92" s="245" t="s">
        <v>252</v>
      </c>
      <c r="D92" s="246" t="s">
        <v>141</v>
      </c>
      <c r="E92" s="247">
        <v>3</v>
      </c>
      <c r="F92" s="247"/>
      <c r="G92" s="248"/>
      <c r="H92" s="249">
        <v>2.0000000000000001E-4</v>
      </c>
      <c r="I92" s="250">
        <f t="shared" si="0"/>
        <v>6.0000000000000006E-4</v>
      </c>
      <c r="J92" s="249"/>
      <c r="K92" s="250">
        <f t="shared" si="1"/>
        <v>0</v>
      </c>
      <c r="O92" s="242">
        <v>2</v>
      </c>
      <c r="AA92" s="217">
        <v>3</v>
      </c>
      <c r="AB92" s="217">
        <v>7</v>
      </c>
      <c r="AC92" s="217" t="s">
        <v>251</v>
      </c>
      <c r="AZ92" s="217">
        <v>2</v>
      </c>
      <c r="BA92" s="217">
        <f t="shared" si="2"/>
        <v>0</v>
      </c>
      <c r="BB92" s="217">
        <f t="shared" si="3"/>
        <v>0</v>
      </c>
      <c r="BC92" s="217">
        <f t="shared" si="4"/>
        <v>0</v>
      </c>
      <c r="BD92" s="217">
        <f t="shared" si="5"/>
        <v>0</v>
      </c>
      <c r="BE92" s="217">
        <f t="shared" si="6"/>
        <v>0</v>
      </c>
      <c r="CA92" s="242">
        <v>3</v>
      </c>
      <c r="CB92" s="242">
        <v>7</v>
      </c>
    </row>
    <row r="93" spans="1:80">
      <c r="A93" s="243">
        <v>40</v>
      </c>
      <c r="B93" s="244" t="s">
        <v>253</v>
      </c>
      <c r="C93" s="245" t="s">
        <v>254</v>
      </c>
      <c r="D93" s="246" t="s">
        <v>122</v>
      </c>
      <c r="E93" s="247">
        <v>0.14133999999999999</v>
      </c>
      <c r="F93" s="247"/>
      <c r="G93" s="248"/>
      <c r="H93" s="249">
        <v>0</v>
      </c>
      <c r="I93" s="250">
        <f t="shared" si="0"/>
        <v>0</v>
      </c>
      <c r="J93" s="249"/>
      <c r="K93" s="250">
        <f t="shared" si="1"/>
        <v>0</v>
      </c>
      <c r="O93" s="242">
        <v>2</v>
      </c>
      <c r="AA93" s="217">
        <v>7</v>
      </c>
      <c r="AB93" s="217">
        <v>1001</v>
      </c>
      <c r="AC93" s="217">
        <v>5</v>
      </c>
      <c r="AZ93" s="217">
        <v>2</v>
      </c>
      <c r="BA93" s="217">
        <f t="shared" si="2"/>
        <v>0</v>
      </c>
      <c r="BB93" s="217">
        <f t="shared" si="3"/>
        <v>0</v>
      </c>
      <c r="BC93" s="217">
        <f t="shared" si="4"/>
        <v>0</v>
      </c>
      <c r="BD93" s="217">
        <f t="shared" si="5"/>
        <v>0</v>
      </c>
      <c r="BE93" s="217">
        <f t="shared" si="6"/>
        <v>0</v>
      </c>
      <c r="CA93" s="242">
        <v>7</v>
      </c>
      <c r="CB93" s="242">
        <v>1001</v>
      </c>
    </row>
    <row r="94" spans="1:80">
      <c r="A94" s="260"/>
      <c r="B94" s="261" t="s">
        <v>98</v>
      </c>
      <c r="C94" s="262" t="s">
        <v>229</v>
      </c>
      <c r="D94" s="263"/>
      <c r="E94" s="264"/>
      <c r="F94" s="265"/>
      <c r="G94" s="266"/>
      <c r="H94" s="267"/>
      <c r="I94" s="268">
        <f>SUM(I81:I93)</f>
        <v>0.14133999999999999</v>
      </c>
      <c r="J94" s="267"/>
      <c r="K94" s="268">
        <f>SUM(K81:K93)</f>
        <v>-4.6519999999999999E-2</v>
      </c>
      <c r="O94" s="242">
        <v>4</v>
      </c>
      <c r="BA94" s="269">
        <f>SUM(BA81:BA93)</f>
        <v>0</v>
      </c>
      <c r="BB94" s="269">
        <f>SUM(BB81:BB93)</f>
        <v>0</v>
      </c>
      <c r="BC94" s="269">
        <f>SUM(BC81:BC93)</f>
        <v>0</v>
      </c>
      <c r="BD94" s="269">
        <f>SUM(BD81:BD93)</f>
        <v>0</v>
      </c>
      <c r="BE94" s="269">
        <f>SUM(BE81:BE93)</f>
        <v>0</v>
      </c>
    </row>
    <row r="95" spans="1:80">
      <c r="A95" s="232" t="s">
        <v>96</v>
      </c>
      <c r="B95" s="233" t="s">
        <v>255</v>
      </c>
      <c r="C95" s="234" t="s">
        <v>256</v>
      </c>
      <c r="D95" s="235"/>
      <c r="E95" s="236"/>
      <c r="F95" s="236"/>
      <c r="G95" s="237"/>
      <c r="H95" s="238"/>
      <c r="I95" s="239"/>
      <c r="J95" s="240"/>
      <c r="K95" s="241"/>
      <c r="O95" s="242">
        <v>1</v>
      </c>
    </row>
    <row r="96" spans="1:80">
      <c r="A96" s="243">
        <v>41</v>
      </c>
      <c r="B96" s="244" t="s">
        <v>258</v>
      </c>
      <c r="C96" s="245" t="s">
        <v>259</v>
      </c>
      <c r="D96" s="246" t="s">
        <v>141</v>
      </c>
      <c r="E96" s="247">
        <v>1</v>
      </c>
      <c r="F96" s="247"/>
      <c r="G96" s="248"/>
      <c r="H96" s="249">
        <v>0</v>
      </c>
      <c r="I96" s="250">
        <f>E96*H96</f>
        <v>0</v>
      </c>
      <c r="J96" s="249">
        <v>0</v>
      </c>
      <c r="K96" s="250">
        <f>E96*J96</f>
        <v>0</v>
      </c>
      <c r="O96" s="242">
        <v>2</v>
      </c>
      <c r="AA96" s="217">
        <v>1</v>
      </c>
      <c r="AB96" s="217">
        <v>7</v>
      </c>
      <c r="AC96" s="217">
        <v>7</v>
      </c>
      <c r="AZ96" s="217">
        <v>2</v>
      </c>
      <c r="BA96" s="217">
        <f>IF(AZ96=1,G96,0)</f>
        <v>0</v>
      </c>
      <c r="BB96" s="217">
        <f>IF(AZ96=2,G96,0)</f>
        <v>0</v>
      </c>
      <c r="BC96" s="217">
        <f>IF(AZ96=3,G96,0)</f>
        <v>0</v>
      </c>
      <c r="BD96" s="217">
        <f>IF(AZ96=4,G96,0)</f>
        <v>0</v>
      </c>
      <c r="BE96" s="217">
        <f>IF(AZ96=5,G96,0)</f>
        <v>0</v>
      </c>
      <c r="CA96" s="242">
        <v>1</v>
      </c>
      <c r="CB96" s="242">
        <v>7</v>
      </c>
    </row>
    <row r="97" spans="1:80">
      <c r="A97" s="243">
        <v>42</v>
      </c>
      <c r="B97" s="244" t="s">
        <v>260</v>
      </c>
      <c r="C97" s="245" t="s">
        <v>261</v>
      </c>
      <c r="D97" s="246" t="s">
        <v>262</v>
      </c>
      <c r="E97" s="247">
        <v>1</v>
      </c>
      <c r="F97" s="247"/>
      <c r="G97" s="248"/>
      <c r="H97" s="249">
        <v>0.8</v>
      </c>
      <c r="I97" s="250">
        <f>E97*H97</f>
        <v>0.8</v>
      </c>
      <c r="J97" s="249"/>
      <c r="K97" s="250">
        <f>E97*J97</f>
        <v>0</v>
      </c>
      <c r="O97" s="242">
        <v>2</v>
      </c>
      <c r="AA97" s="217">
        <v>12</v>
      </c>
      <c r="AB97" s="217">
        <v>0</v>
      </c>
      <c r="AC97" s="217">
        <v>62</v>
      </c>
      <c r="AZ97" s="217">
        <v>2</v>
      </c>
      <c r="BA97" s="217">
        <f>IF(AZ97=1,G97,0)</f>
        <v>0</v>
      </c>
      <c r="BB97" s="217">
        <f>IF(AZ97=2,G97,0)</f>
        <v>0</v>
      </c>
      <c r="BC97" s="217">
        <f>IF(AZ97=3,G97,0)</f>
        <v>0</v>
      </c>
      <c r="BD97" s="217">
        <f>IF(AZ97=4,G97,0)</f>
        <v>0</v>
      </c>
      <c r="BE97" s="217">
        <f>IF(AZ97=5,G97,0)</f>
        <v>0</v>
      </c>
      <c r="CA97" s="242">
        <v>12</v>
      </c>
      <c r="CB97" s="242">
        <v>0</v>
      </c>
    </row>
    <row r="98" spans="1:80">
      <c r="A98" s="251"/>
      <c r="B98" s="254"/>
      <c r="C98" s="308" t="s">
        <v>263</v>
      </c>
      <c r="D98" s="309"/>
      <c r="E98" s="255">
        <v>1</v>
      </c>
      <c r="F98" s="256"/>
      <c r="G98" s="257"/>
      <c r="H98" s="258"/>
      <c r="I98" s="252"/>
      <c r="J98" s="259"/>
      <c r="K98" s="252"/>
      <c r="M98" s="253" t="s">
        <v>263</v>
      </c>
      <c r="O98" s="242"/>
    </row>
    <row r="99" spans="1:80">
      <c r="A99" s="243">
        <v>43</v>
      </c>
      <c r="B99" s="244" t="s">
        <v>264</v>
      </c>
      <c r="C99" s="245" t="s">
        <v>265</v>
      </c>
      <c r="D99" s="246" t="s">
        <v>262</v>
      </c>
      <c r="E99" s="247">
        <v>1</v>
      </c>
      <c r="F99" s="247"/>
      <c r="G99" s="248"/>
      <c r="H99" s="249">
        <v>0.3</v>
      </c>
      <c r="I99" s="250">
        <f>E99*H99</f>
        <v>0.3</v>
      </c>
      <c r="J99" s="249"/>
      <c r="K99" s="250">
        <f>E99*J99</f>
        <v>0</v>
      </c>
      <c r="O99" s="242">
        <v>2</v>
      </c>
      <c r="AA99" s="217">
        <v>12</v>
      </c>
      <c r="AB99" s="217">
        <v>0</v>
      </c>
      <c r="AC99" s="217">
        <v>63</v>
      </c>
      <c r="AZ99" s="217">
        <v>2</v>
      </c>
      <c r="BA99" s="217">
        <f>IF(AZ99=1,G99,0)</f>
        <v>0</v>
      </c>
      <c r="BB99" s="217">
        <f>IF(AZ99=2,G99,0)</f>
        <v>0</v>
      </c>
      <c r="BC99" s="217">
        <f>IF(AZ99=3,G99,0)</f>
        <v>0</v>
      </c>
      <c r="BD99" s="217">
        <f>IF(AZ99=4,G99,0)</f>
        <v>0</v>
      </c>
      <c r="BE99" s="217">
        <f>IF(AZ99=5,G99,0)</f>
        <v>0</v>
      </c>
      <c r="CA99" s="242">
        <v>12</v>
      </c>
      <c r="CB99" s="242">
        <v>0</v>
      </c>
    </row>
    <row r="100" spans="1:80">
      <c r="A100" s="251"/>
      <c r="B100" s="254"/>
      <c r="C100" s="308" t="s">
        <v>266</v>
      </c>
      <c r="D100" s="309"/>
      <c r="E100" s="255">
        <v>1</v>
      </c>
      <c r="F100" s="256"/>
      <c r="G100" s="257"/>
      <c r="H100" s="258"/>
      <c r="I100" s="252"/>
      <c r="J100" s="259"/>
      <c r="K100" s="252"/>
      <c r="M100" s="253" t="s">
        <v>266</v>
      </c>
      <c r="O100" s="242"/>
    </row>
    <row r="101" spans="1:80" ht="20.399999999999999">
      <c r="A101" s="243">
        <v>44</v>
      </c>
      <c r="B101" s="244" t="s">
        <v>267</v>
      </c>
      <c r="C101" s="245" t="s">
        <v>268</v>
      </c>
      <c r="D101" s="246" t="s">
        <v>262</v>
      </c>
      <c r="E101" s="247">
        <v>1</v>
      </c>
      <c r="F101" s="247"/>
      <c r="G101" s="248"/>
      <c r="H101" s="249">
        <v>0.8</v>
      </c>
      <c r="I101" s="250">
        <f>E101*H101</f>
        <v>0.8</v>
      </c>
      <c r="J101" s="249"/>
      <c r="K101" s="250">
        <f>E101*J101</f>
        <v>0</v>
      </c>
      <c r="O101" s="242">
        <v>2</v>
      </c>
      <c r="AA101" s="217">
        <v>12</v>
      </c>
      <c r="AB101" s="217">
        <v>0</v>
      </c>
      <c r="AC101" s="217">
        <v>64</v>
      </c>
      <c r="AZ101" s="217">
        <v>2</v>
      </c>
      <c r="BA101" s="217">
        <f>IF(AZ101=1,G101,0)</f>
        <v>0</v>
      </c>
      <c r="BB101" s="217">
        <f>IF(AZ101=2,G101,0)</f>
        <v>0</v>
      </c>
      <c r="BC101" s="217">
        <f>IF(AZ101=3,G101,0)</f>
        <v>0</v>
      </c>
      <c r="BD101" s="217">
        <f>IF(AZ101=4,G101,0)</f>
        <v>0</v>
      </c>
      <c r="BE101" s="217">
        <f>IF(AZ101=5,G101,0)</f>
        <v>0</v>
      </c>
      <c r="CA101" s="242">
        <v>12</v>
      </c>
      <c r="CB101" s="242">
        <v>0</v>
      </c>
    </row>
    <row r="102" spans="1:80" ht="21">
      <c r="A102" s="251"/>
      <c r="B102" s="254"/>
      <c r="C102" s="308" t="s">
        <v>269</v>
      </c>
      <c r="D102" s="309"/>
      <c r="E102" s="255">
        <v>1</v>
      </c>
      <c r="F102" s="256"/>
      <c r="G102" s="257"/>
      <c r="H102" s="258"/>
      <c r="I102" s="252"/>
      <c r="J102" s="259"/>
      <c r="K102" s="252"/>
      <c r="M102" s="253" t="s">
        <v>269</v>
      </c>
      <c r="O102" s="242"/>
    </row>
    <row r="103" spans="1:80">
      <c r="A103" s="243">
        <v>45</v>
      </c>
      <c r="B103" s="244" t="s">
        <v>270</v>
      </c>
      <c r="C103" s="245" t="s">
        <v>271</v>
      </c>
      <c r="D103" s="246" t="s">
        <v>262</v>
      </c>
      <c r="E103" s="247">
        <v>1</v>
      </c>
      <c r="F103" s="247"/>
      <c r="G103" s="248"/>
      <c r="H103" s="249">
        <v>0.8</v>
      </c>
      <c r="I103" s="250">
        <f>E103*H103</f>
        <v>0.8</v>
      </c>
      <c r="J103" s="249"/>
      <c r="K103" s="250">
        <f>E103*J103</f>
        <v>0</v>
      </c>
      <c r="O103" s="242">
        <v>2</v>
      </c>
      <c r="AA103" s="217">
        <v>12</v>
      </c>
      <c r="AB103" s="217">
        <v>0</v>
      </c>
      <c r="AC103" s="217">
        <v>74</v>
      </c>
      <c r="AZ103" s="217">
        <v>2</v>
      </c>
      <c r="BA103" s="217">
        <f>IF(AZ103=1,G103,0)</f>
        <v>0</v>
      </c>
      <c r="BB103" s="217">
        <f>IF(AZ103=2,G103,0)</f>
        <v>0</v>
      </c>
      <c r="BC103" s="217">
        <f>IF(AZ103=3,G103,0)</f>
        <v>0</v>
      </c>
      <c r="BD103" s="217">
        <f>IF(AZ103=4,G103,0)</f>
        <v>0</v>
      </c>
      <c r="BE103" s="217">
        <f>IF(AZ103=5,G103,0)</f>
        <v>0</v>
      </c>
      <c r="CA103" s="242">
        <v>12</v>
      </c>
      <c r="CB103" s="242">
        <v>0</v>
      </c>
    </row>
    <row r="104" spans="1:80" ht="21">
      <c r="A104" s="251"/>
      <c r="B104" s="254"/>
      <c r="C104" s="308" t="s">
        <v>269</v>
      </c>
      <c r="D104" s="309"/>
      <c r="E104" s="255">
        <v>1</v>
      </c>
      <c r="F104" s="256"/>
      <c r="G104" s="257"/>
      <c r="H104" s="258"/>
      <c r="I104" s="252"/>
      <c r="J104" s="259"/>
      <c r="K104" s="252"/>
      <c r="M104" s="253" t="s">
        <v>269</v>
      </c>
      <c r="O104" s="242"/>
    </row>
    <row r="105" spans="1:80">
      <c r="A105" s="243">
        <v>46</v>
      </c>
      <c r="B105" s="244" t="s">
        <v>272</v>
      </c>
      <c r="C105" s="245" t="s">
        <v>273</v>
      </c>
      <c r="D105" s="246" t="s">
        <v>262</v>
      </c>
      <c r="E105" s="247">
        <v>1</v>
      </c>
      <c r="F105" s="247"/>
      <c r="G105" s="248"/>
      <c r="H105" s="249">
        <v>0.8</v>
      </c>
      <c r="I105" s="250">
        <f>E105*H105</f>
        <v>0.8</v>
      </c>
      <c r="J105" s="249"/>
      <c r="K105" s="250">
        <f>E105*J105</f>
        <v>0</v>
      </c>
      <c r="O105" s="242">
        <v>2</v>
      </c>
      <c r="AA105" s="217">
        <v>12</v>
      </c>
      <c r="AB105" s="217">
        <v>0</v>
      </c>
      <c r="AC105" s="217">
        <v>75</v>
      </c>
      <c r="AZ105" s="217">
        <v>2</v>
      </c>
      <c r="BA105" s="217">
        <f>IF(AZ105=1,G105,0)</f>
        <v>0</v>
      </c>
      <c r="BB105" s="217">
        <f>IF(AZ105=2,G105,0)</f>
        <v>0</v>
      </c>
      <c r="BC105" s="217">
        <f>IF(AZ105=3,G105,0)</f>
        <v>0</v>
      </c>
      <c r="BD105" s="217">
        <f>IF(AZ105=4,G105,0)</f>
        <v>0</v>
      </c>
      <c r="BE105" s="217">
        <f>IF(AZ105=5,G105,0)</f>
        <v>0</v>
      </c>
      <c r="CA105" s="242">
        <v>12</v>
      </c>
      <c r="CB105" s="242">
        <v>0</v>
      </c>
    </row>
    <row r="106" spans="1:80" ht="21">
      <c r="A106" s="251"/>
      <c r="B106" s="254"/>
      <c r="C106" s="308" t="s">
        <v>269</v>
      </c>
      <c r="D106" s="309"/>
      <c r="E106" s="255">
        <v>1</v>
      </c>
      <c r="F106" s="256"/>
      <c r="G106" s="257"/>
      <c r="H106" s="258"/>
      <c r="I106" s="252"/>
      <c r="J106" s="259"/>
      <c r="K106" s="252"/>
      <c r="M106" s="253" t="s">
        <v>269</v>
      </c>
      <c r="O106" s="242"/>
    </row>
    <row r="107" spans="1:80">
      <c r="A107" s="243">
        <v>47</v>
      </c>
      <c r="B107" s="244" t="s">
        <v>274</v>
      </c>
      <c r="C107" s="245" t="s">
        <v>275</v>
      </c>
      <c r="D107" s="246" t="s">
        <v>262</v>
      </c>
      <c r="E107" s="247">
        <v>1</v>
      </c>
      <c r="F107" s="247"/>
      <c r="G107" s="248"/>
      <c r="H107" s="249">
        <v>0.8</v>
      </c>
      <c r="I107" s="250">
        <f>E107*H107</f>
        <v>0.8</v>
      </c>
      <c r="J107" s="249"/>
      <c r="K107" s="250">
        <f>E107*J107</f>
        <v>0</v>
      </c>
      <c r="O107" s="242">
        <v>2</v>
      </c>
      <c r="AA107" s="217">
        <v>12</v>
      </c>
      <c r="AB107" s="217">
        <v>0</v>
      </c>
      <c r="AC107" s="217">
        <v>76</v>
      </c>
      <c r="AZ107" s="217">
        <v>2</v>
      </c>
      <c r="BA107" s="217">
        <f>IF(AZ107=1,G107,0)</f>
        <v>0</v>
      </c>
      <c r="BB107" s="217">
        <f>IF(AZ107=2,G107,0)</f>
        <v>0</v>
      </c>
      <c r="BC107" s="217">
        <f>IF(AZ107=3,G107,0)</f>
        <v>0</v>
      </c>
      <c r="BD107" s="217">
        <f>IF(AZ107=4,G107,0)</f>
        <v>0</v>
      </c>
      <c r="BE107" s="217">
        <f>IF(AZ107=5,G107,0)</f>
        <v>0</v>
      </c>
      <c r="CA107" s="242">
        <v>12</v>
      </c>
      <c r="CB107" s="242">
        <v>0</v>
      </c>
    </row>
    <row r="108" spans="1:80" ht="21">
      <c r="A108" s="251"/>
      <c r="B108" s="254"/>
      <c r="C108" s="308" t="s">
        <v>269</v>
      </c>
      <c r="D108" s="309"/>
      <c r="E108" s="255">
        <v>1</v>
      </c>
      <c r="F108" s="256"/>
      <c r="G108" s="257"/>
      <c r="H108" s="258"/>
      <c r="I108" s="252"/>
      <c r="J108" s="259"/>
      <c r="K108" s="252"/>
      <c r="M108" s="253" t="s">
        <v>269</v>
      </c>
      <c r="O108" s="242"/>
    </row>
    <row r="109" spans="1:80">
      <c r="A109" s="243">
        <v>48</v>
      </c>
      <c r="B109" s="244" t="s">
        <v>276</v>
      </c>
      <c r="C109" s="245" t="s">
        <v>277</v>
      </c>
      <c r="D109" s="246" t="s">
        <v>141</v>
      </c>
      <c r="E109" s="247">
        <v>2</v>
      </c>
      <c r="F109" s="247"/>
      <c r="G109" s="248"/>
      <c r="H109" s="249">
        <v>2.1999999999999999E-2</v>
      </c>
      <c r="I109" s="250">
        <f>E109*H109</f>
        <v>4.3999999999999997E-2</v>
      </c>
      <c r="J109" s="249"/>
      <c r="K109" s="250">
        <f>E109*J109</f>
        <v>0</v>
      </c>
      <c r="O109" s="242">
        <v>2</v>
      </c>
      <c r="AA109" s="217">
        <v>3</v>
      </c>
      <c r="AB109" s="217">
        <v>7</v>
      </c>
      <c r="AC109" s="217">
        <v>6116180</v>
      </c>
      <c r="AZ109" s="217">
        <v>2</v>
      </c>
      <c r="BA109" s="217">
        <f>IF(AZ109=1,G109,0)</f>
        <v>0</v>
      </c>
      <c r="BB109" s="217">
        <f>IF(AZ109=2,G109,0)</f>
        <v>0</v>
      </c>
      <c r="BC109" s="217">
        <f>IF(AZ109=3,G109,0)</f>
        <v>0</v>
      </c>
      <c r="BD109" s="217">
        <f>IF(AZ109=4,G109,0)</f>
        <v>0</v>
      </c>
      <c r="BE109" s="217">
        <f>IF(AZ109=5,G109,0)</f>
        <v>0</v>
      </c>
      <c r="CA109" s="242">
        <v>3</v>
      </c>
      <c r="CB109" s="242">
        <v>7</v>
      </c>
    </row>
    <row r="110" spans="1:80">
      <c r="A110" s="243">
        <v>49</v>
      </c>
      <c r="B110" s="244" t="s">
        <v>278</v>
      </c>
      <c r="C110" s="245" t="s">
        <v>279</v>
      </c>
      <c r="D110" s="246" t="s">
        <v>122</v>
      </c>
      <c r="E110" s="247">
        <v>4.3440000000000003</v>
      </c>
      <c r="F110" s="247"/>
      <c r="G110" s="248"/>
      <c r="H110" s="249">
        <v>0</v>
      </c>
      <c r="I110" s="250">
        <f>E110*H110</f>
        <v>0</v>
      </c>
      <c r="J110" s="249"/>
      <c r="K110" s="250">
        <f>E110*J110</f>
        <v>0</v>
      </c>
      <c r="O110" s="242">
        <v>2</v>
      </c>
      <c r="AA110" s="217">
        <v>7</v>
      </c>
      <c r="AB110" s="217">
        <v>1001</v>
      </c>
      <c r="AC110" s="217">
        <v>5</v>
      </c>
      <c r="AZ110" s="217">
        <v>2</v>
      </c>
      <c r="BA110" s="217">
        <f>IF(AZ110=1,G110,0)</f>
        <v>0</v>
      </c>
      <c r="BB110" s="217">
        <f>IF(AZ110=2,G110,0)</f>
        <v>0</v>
      </c>
      <c r="BC110" s="217">
        <f>IF(AZ110=3,G110,0)</f>
        <v>0</v>
      </c>
      <c r="BD110" s="217">
        <f>IF(AZ110=4,G110,0)</f>
        <v>0</v>
      </c>
      <c r="BE110" s="217">
        <f>IF(AZ110=5,G110,0)</f>
        <v>0</v>
      </c>
      <c r="CA110" s="242">
        <v>7</v>
      </c>
      <c r="CB110" s="242">
        <v>1001</v>
      </c>
    </row>
    <row r="111" spans="1:80">
      <c r="A111" s="260"/>
      <c r="B111" s="261" t="s">
        <v>98</v>
      </c>
      <c r="C111" s="262" t="s">
        <v>257</v>
      </c>
      <c r="D111" s="263"/>
      <c r="E111" s="264"/>
      <c r="F111" s="265"/>
      <c r="G111" s="266"/>
      <c r="H111" s="267"/>
      <c r="I111" s="268">
        <f>SUM(I95:I110)</f>
        <v>4.3439999999999994</v>
      </c>
      <c r="J111" s="267"/>
      <c r="K111" s="268">
        <f>SUM(K95:K110)</f>
        <v>0</v>
      </c>
      <c r="O111" s="242">
        <v>4</v>
      </c>
      <c r="BA111" s="269">
        <f>SUM(BA95:BA110)</f>
        <v>0</v>
      </c>
      <c r="BB111" s="269">
        <f>SUM(BB95:BB110)</f>
        <v>0</v>
      </c>
      <c r="BC111" s="269">
        <f>SUM(BC95:BC110)</f>
        <v>0</v>
      </c>
      <c r="BD111" s="269">
        <f>SUM(BD95:BD110)</f>
        <v>0</v>
      </c>
      <c r="BE111" s="269">
        <f>SUM(BE95:BE110)</f>
        <v>0</v>
      </c>
    </row>
    <row r="112" spans="1:80">
      <c r="A112" s="232" t="s">
        <v>96</v>
      </c>
      <c r="B112" s="233" t="s">
        <v>280</v>
      </c>
      <c r="C112" s="234" t="s">
        <v>281</v>
      </c>
      <c r="D112" s="235"/>
      <c r="E112" s="236"/>
      <c r="F112" s="236"/>
      <c r="G112" s="237"/>
      <c r="H112" s="238"/>
      <c r="I112" s="239"/>
      <c r="J112" s="240"/>
      <c r="K112" s="241"/>
      <c r="O112" s="242">
        <v>1</v>
      </c>
    </row>
    <row r="113" spans="1:80">
      <c r="A113" s="243">
        <v>50</v>
      </c>
      <c r="B113" s="244" t="s">
        <v>283</v>
      </c>
      <c r="C113" s="245" t="s">
        <v>284</v>
      </c>
      <c r="D113" s="246" t="s">
        <v>126</v>
      </c>
      <c r="E113" s="247">
        <v>21.002300000000002</v>
      </c>
      <c r="F113" s="247"/>
      <c r="G113" s="248"/>
      <c r="H113" s="249">
        <v>7.0000000000000001E-3</v>
      </c>
      <c r="I113" s="250">
        <f>E113*H113</f>
        <v>0.14701610000000001</v>
      </c>
      <c r="J113" s="249">
        <v>0</v>
      </c>
      <c r="K113" s="250">
        <f>E113*J113</f>
        <v>0</v>
      </c>
      <c r="O113" s="242">
        <v>2</v>
      </c>
      <c r="AA113" s="217">
        <v>2</v>
      </c>
      <c r="AB113" s="217">
        <v>7</v>
      </c>
      <c r="AC113" s="217">
        <v>7</v>
      </c>
      <c r="AZ113" s="217">
        <v>2</v>
      </c>
      <c r="BA113" s="217">
        <f>IF(AZ113=1,G113,0)</f>
        <v>0</v>
      </c>
      <c r="BB113" s="217">
        <f>IF(AZ113=2,G113,0)</f>
        <v>0</v>
      </c>
      <c r="BC113" s="217">
        <f>IF(AZ113=3,G113,0)</f>
        <v>0</v>
      </c>
      <c r="BD113" s="217">
        <f>IF(AZ113=4,G113,0)</f>
        <v>0</v>
      </c>
      <c r="BE113" s="217">
        <f>IF(AZ113=5,G113,0)</f>
        <v>0</v>
      </c>
      <c r="CA113" s="242">
        <v>2</v>
      </c>
      <c r="CB113" s="242">
        <v>7</v>
      </c>
    </row>
    <row r="114" spans="1:80">
      <c r="A114" s="251"/>
      <c r="B114" s="254"/>
      <c r="C114" s="308" t="s">
        <v>285</v>
      </c>
      <c r="D114" s="309"/>
      <c r="E114" s="255">
        <v>21.002300000000002</v>
      </c>
      <c r="F114" s="256"/>
      <c r="G114" s="257"/>
      <c r="H114" s="258"/>
      <c r="I114" s="252"/>
      <c r="J114" s="259"/>
      <c r="K114" s="252"/>
      <c r="M114" s="253" t="s">
        <v>285</v>
      </c>
      <c r="O114" s="242"/>
    </row>
    <row r="115" spans="1:80">
      <c r="A115" s="243">
        <v>51</v>
      </c>
      <c r="B115" s="244" t="s">
        <v>286</v>
      </c>
      <c r="C115" s="245" t="s">
        <v>287</v>
      </c>
      <c r="D115" s="246" t="s">
        <v>97</v>
      </c>
      <c r="E115" s="247">
        <v>2</v>
      </c>
      <c r="F115" s="247"/>
      <c r="G115" s="248"/>
      <c r="H115" s="249">
        <v>1.1000000000000001E-3</v>
      </c>
      <c r="I115" s="250">
        <f>E115*H115</f>
        <v>2.2000000000000001E-3</v>
      </c>
      <c r="J115" s="249"/>
      <c r="K115" s="250">
        <f>E115*J115</f>
        <v>0</v>
      </c>
      <c r="O115" s="242">
        <v>2</v>
      </c>
      <c r="AA115" s="217">
        <v>12</v>
      </c>
      <c r="AB115" s="217">
        <v>0</v>
      </c>
      <c r="AC115" s="217">
        <v>58</v>
      </c>
      <c r="AZ115" s="217">
        <v>2</v>
      </c>
      <c r="BA115" s="217">
        <f>IF(AZ115=1,G115,0)</f>
        <v>0</v>
      </c>
      <c r="BB115" s="217">
        <f>IF(AZ115=2,G115,0)</f>
        <v>0</v>
      </c>
      <c r="BC115" s="217">
        <f>IF(AZ115=3,G115,0)</f>
        <v>0</v>
      </c>
      <c r="BD115" s="217">
        <f>IF(AZ115=4,G115,0)</f>
        <v>0</v>
      </c>
      <c r="BE115" s="217">
        <f>IF(AZ115=5,G115,0)</f>
        <v>0</v>
      </c>
      <c r="CA115" s="242">
        <v>12</v>
      </c>
      <c r="CB115" s="242">
        <v>0</v>
      </c>
    </row>
    <row r="116" spans="1:80">
      <c r="A116" s="243">
        <v>52</v>
      </c>
      <c r="B116" s="244" t="s">
        <v>288</v>
      </c>
      <c r="C116" s="245" t="s">
        <v>289</v>
      </c>
      <c r="D116" s="246" t="s">
        <v>141</v>
      </c>
      <c r="E116" s="247">
        <v>2</v>
      </c>
      <c r="F116" s="247"/>
      <c r="G116" s="248"/>
      <c r="H116" s="249">
        <v>1.214E-2</v>
      </c>
      <c r="I116" s="250">
        <f>E116*H116</f>
        <v>2.4279999999999999E-2</v>
      </c>
      <c r="J116" s="249"/>
      <c r="K116" s="250">
        <f>E116*J116</f>
        <v>0</v>
      </c>
      <c r="O116" s="242">
        <v>2</v>
      </c>
      <c r="AA116" s="217">
        <v>3</v>
      </c>
      <c r="AB116" s="217">
        <v>7</v>
      </c>
      <c r="AC116" s="217">
        <v>55330321</v>
      </c>
      <c r="AZ116" s="217">
        <v>2</v>
      </c>
      <c r="BA116" s="217">
        <f>IF(AZ116=1,G116,0)</f>
        <v>0</v>
      </c>
      <c r="BB116" s="217">
        <f>IF(AZ116=2,G116,0)</f>
        <v>0</v>
      </c>
      <c r="BC116" s="217">
        <f>IF(AZ116=3,G116,0)</f>
        <v>0</v>
      </c>
      <c r="BD116" s="217">
        <f>IF(AZ116=4,G116,0)</f>
        <v>0</v>
      </c>
      <c r="BE116" s="217">
        <f>IF(AZ116=5,G116,0)</f>
        <v>0</v>
      </c>
      <c r="CA116" s="242">
        <v>3</v>
      </c>
      <c r="CB116" s="242">
        <v>7</v>
      </c>
    </row>
    <row r="117" spans="1:80">
      <c r="A117" s="260"/>
      <c r="B117" s="261" t="s">
        <v>98</v>
      </c>
      <c r="C117" s="262" t="s">
        <v>282</v>
      </c>
      <c r="D117" s="263"/>
      <c r="E117" s="264"/>
      <c r="F117" s="265"/>
      <c r="G117" s="266"/>
      <c r="H117" s="267"/>
      <c r="I117" s="268">
        <f>SUM(I112:I116)</f>
        <v>0.17349610000000001</v>
      </c>
      <c r="J117" s="267"/>
      <c r="K117" s="268">
        <f>SUM(K112:K116)</f>
        <v>0</v>
      </c>
      <c r="O117" s="242">
        <v>4</v>
      </c>
      <c r="BA117" s="269">
        <f>SUM(BA112:BA116)</f>
        <v>0</v>
      </c>
      <c r="BB117" s="269">
        <f>SUM(BB112:BB116)</f>
        <v>0</v>
      </c>
      <c r="BC117" s="269">
        <f>SUM(BC112:BC116)</f>
        <v>0</v>
      </c>
      <c r="BD117" s="269">
        <f>SUM(BD112:BD116)</f>
        <v>0</v>
      </c>
      <c r="BE117" s="269">
        <f>SUM(BE112:BE116)</f>
        <v>0</v>
      </c>
    </row>
    <row r="118" spans="1:80">
      <c r="A118" s="232" t="s">
        <v>96</v>
      </c>
      <c r="B118" s="233" t="s">
        <v>290</v>
      </c>
      <c r="C118" s="234" t="s">
        <v>291</v>
      </c>
      <c r="D118" s="235"/>
      <c r="E118" s="236"/>
      <c r="F118" s="236"/>
      <c r="G118" s="237"/>
      <c r="H118" s="238"/>
      <c r="I118" s="239"/>
      <c r="J118" s="240"/>
      <c r="K118" s="241"/>
      <c r="O118" s="242">
        <v>1</v>
      </c>
    </row>
    <row r="119" spans="1:80">
      <c r="A119" s="243">
        <v>53</v>
      </c>
      <c r="B119" s="244" t="s">
        <v>293</v>
      </c>
      <c r="C119" s="245" t="s">
        <v>294</v>
      </c>
      <c r="D119" s="246" t="s">
        <v>126</v>
      </c>
      <c r="E119" s="247">
        <v>19.093</v>
      </c>
      <c r="F119" s="247"/>
      <c r="G119" s="248"/>
      <c r="H119" s="249">
        <v>0</v>
      </c>
      <c r="I119" s="250">
        <f>E119*H119</f>
        <v>0</v>
      </c>
      <c r="J119" s="249">
        <v>0</v>
      </c>
      <c r="K119" s="250">
        <f>E119*J119</f>
        <v>0</v>
      </c>
      <c r="O119" s="242">
        <v>2</v>
      </c>
      <c r="AA119" s="217">
        <v>1</v>
      </c>
      <c r="AB119" s="217">
        <v>0</v>
      </c>
      <c r="AC119" s="217">
        <v>0</v>
      </c>
      <c r="AZ119" s="217">
        <v>2</v>
      </c>
      <c r="BA119" s="217">
        <f>IF(AZ119=1,G119,0)</f>
        <v>0</v>
      </c>
      <c r="BB119" s="217">
        <f>IF(AZ119=2,G119,0)</f>
        <v>0</v>
      </c>
      <c r="BC119" s="217">
        <f>IF(AZ119=3,G119,0)</f>
        <v>0</v>
      </c>
      <c r="BD119" s="217">
        <f>IF(AZ119=4,G119,0)</f>
        <v>0</v>
      </c>
      <c r="BE119" s="217">
        <f>IF(AZ119=5,G119,0)</f>
        <v>0</v>
      </c>
      <c r="CA119" s="242">
        <v>1</v>
      </c>
      <c r="CB119" s="242">
        <v>0</v>
      </c>
    </row>
    <row r="120" spans="1:80">
      <c r="A120" s="251"/>
      <c r="B120" s="254"/>
      <c r="C120" s="308" t="s">
        <v>295</v>
      </c>
      <c r="D120" s="309"/>
      <c r="E120" s="255">
        <v>19.093</v>
      </c>
      <c r="F120" s="256"/>
      <c r="G120" s="257"/>
      <c r="H120" s="258"/>
      <c r="I120" s="252"/>
      <c r="J120" s="259"/>
      <c r="K120" s="252"/>
      <c r="M120" s="253" t="s">
        <v>295</v>
      </c>
      <c r="O120" s="242"/>
    </row>
    <row r="121" spans="1:80" ht="20.399999999999999">
      <c r="A121" s="243">
        <v>54</v>
      </c>
      <c r="B121" s="244" t="s">
        <v>296</v>
      </c>
      <c r="C121" s="245" t="s">
        <v>297</v>
      </c>
      <c r="D121" s="246" t="s">
        <v>126</v>
      </c>
      <c r="E121" s="247">
        <v>19.093</v>
      </c>
      <c r="F121" s="247"/>
      <c r="G121" s="248"/>
      <c r="H121" s="249">
        <v>1.018E-2</v>
      </c>
      <c r="I121" s="250">
        <f>E121*H121</f>
        <v>0.19436673999999998</v>
      </c>
      <c r="J121" s="249">
        <v>0</v>
      </c>
      <c r="K121" s="250">
        <f>E121*J121</f>
        <v>0</v>
      </c>
      <c r="O121" s="242">
        <v>2</v>
      </c>
      <c r="AA121" s="217">
        <v>2</v>
      </c>
      <c r="AB121" s="217">
        <v>7</v>
      </c>
      <c r="AC121" s="217">
        <v>7</v>
      </c>
      <c r="AZ121" s="217">
        <v>2</v>
      </c>
      <c r="BA121" s="217">
        <f>IF(AZ121=1,G121,0)</f>
        <v>0</v>
      </c>
      <c r="BB121" s="217">
        <f>IF(AZ121=2,G121,0)</f>
        <v>0</v>
      </c>
      <c r="BC121" s="217">
        <f>IF(AZ121=3,G121,0)</f>
        <v>0</v>
      </c>
      <c r="BD121" s="217">
        <f>IF(AZ121=4,G121,0)</f>
        <v>0</v>
      </c>
      <c r="BE121" s="217">
        <f>IF(AZ121=5,G121,0)</f>
        <v>0</v>
      </c>
      <c r="CA121" s="242">
        <v>2</v>
      </c>
      <c r="CB121" s="242">
        <v>7</v>
      </c>
    </row>
    <row r="122" spans="1:80">
      <c r="A122" s="251"/>
      <c r="B122" s="254"/>
      <c r="C122" s="308" t="s">
        <v>295</v>
      </c>
      <c r="D122" s="309"/>
      <c r="E122" s="255">
        <v>19.093</v>
      </c>
      <c r="F122" s="256"/>
      <c r="G122" s="257"/>
      <c r="H122" s="258"/>
      <c r="I122" s="252"/>
      <c r="J122" s="259"/>
      <c r="K122" s="252"/>
      <c r="M122" s="253" t="s">
        <v>295</v>
      </c>
      <c r="O122" s="242"/>
    </row>
    <row r="123" spans="1:80">
      <c r="A123" s="243">
        <v>55</v>
      </c>
      <c r="B123" s="244" t="s">
        <v>298</v>
      </c>
      <c r="C123" s="245" t="s">
        <v>299</v>
      </c>
      <c r="D123" s="246" t="s">
        <v>126</v>
      </c>
      <c r="E123" s="247">
        <v>24.820900000000002</v>
      </c>
      <c r="F123" s="247"/>
      <c r="G123" s="248"/>
      <c r="H123" s="249">
        <v>1.9199999999999998E-2</v>
      </c>
      <c r="I123" s="250">
        <f>E123*H123</f>
        <v>0.47656127999999998</v>
      </c>
      <c r="J123" s="249"/>
      <c r="K123" s="250">
        <f>E123*J123</f>
        <v>0</v>
      </c>
      <c r="O123" s="242">
        <v>2</v>
      </c>
      <c r="AA123" s="217">
        <v>3</v>
      </c>
      <c r="AB123" s="217">
        <v>7</v>
      </c>
      <c r="AC123" s="217">
        <v>59764210</v>
      </c>
      <c r="AZ123" s="217">
        <v>2</v>
      </c>
      <c r="BA123" s="217">
        <f>IF(AZ123=1,G123,0)</f>
        <v>0</v>
      </c>
      <c r="BB123" s="217">
        <f>IF(AZ123=2,G123,0)</f>
        <v>0</v>
      </c>
      <c r="BC123" s="217">
        <f>IF(AZ123=3,G123,0)</f>
        <v>0</v>
      </c>
      <c r="BD123" s="217">
        <f>IF(AZ123=4,G123,0)</f>
        <v>0</v>
      </c>
      <c r="BE123" s="217">
        <f>IF(AZ123=5,G123,0)</f>
        <v>0</v>
      </c>
      <c r="CA123" s="242">
        <v>3</v>
      </c>
      <c r="CB123" s="242">
        <v>7</v>
      </c>
    </row>
    <row r="124" spans="1:80">
      <c r="A124" s="251"/>
      <c r="B124" s="254"/>
      <c r="C124" s="308" t="s">
        <v>300</v>
      </c>
      <c r="D124" s="309"/>
      <c r="E124" s="255">
        <v>24.820900000000002</v>
      </c>
      <c r="F124" s="256"/>
      <c r="G124" s="257"/>
      <c r="H124" s="258"/>
      <c r="I124" s="252"/>
      <c r="J124" s="259"/>
      <c r="K124" s="252"/>
      <c r="M124" s="253" t="s">
        <v>300</v>
      </c>
      <c r="O124" s="242"/>
    </row>
    <row r="125" spans="1:80">
      <c r="A125" s="243">
        <v>56</v>
      </c>
      <c r="B125" s="244" t="s">
        <v>301</v>
      </c>
      <c r="C125" s="245" t="s">
        <v>302</v>
      </c>
      <c r="D125" s="246" t="s">
        <v>122</v>
      </c>
      <c r="E125" s="247">
        <v>0.47656127999999998</v>
      </c>
      <c r="F125" s="247"/>
      <c r="G125" s="248"/>
      <c r="H125" s="249">
        <v>0</v>
      </c>
      <c r="I125" s="250">
        <f>E125*H125</f>
        <v>0</v>
      </c>
      <c r="J125" s="249"/>
      <c r="K125" s="250">
        <f>E125*J125</f>
        <v>0</v>
      </c>
      <c r="O125" s="242">
        <v>2</v>
      </c>
      <c r="AA125" s="217">
        <v>7</v>
      </c>
      <c r="AB125" s="217">
        <v>1001</v>
      </c>
      <c r="AC125" s="217">
        <v>5</v>
      </c>
      <c r="AZ125" s="217">
        <v>2</v>
      </c>
      <c r="BA125" s="217">
        <f>IF(AZ125=1,G125,0)</f>
        <v>0</v>
      </c>
      <c r="BB125" s="217">
        <f>IF(AZ125=2,G125,0)</f>
        <v>0</v>
      </c>
      <c r="BC125" s="217">
        <f>IF(AZ125=3,G125,0)</f>
        <v>0</v>
      </c>
      <c r="BD125" s="217">
        <f>IF(AZ125=4,G125,0)</f>
        <v>0</v>
      </c>
      <c r="BE125" s="217">
        <f>IF(AZ125=5,G125,0)</f>
        <v>0</v>
      </c>
      <c r="CA125" s="242">
        <v>7</v>
      </c>
      <c r="CB125" s="242">
        <v>1001</v>
      </c>
    </row>
    <row r="126" spans="1:80">
      <c r="A126" s="260"/>
      <c r="B126" s="261" t="s">
        <v>98</v>
      </c>
      <c r="C126" s="262" t="s">
        <v>292</v>
      </c>
      <c r="D126" s="263"/>
      <c r="E126" s="264"/>
      <c r="F126" s="265"/>
      <c r="G126" s="266"/>
      <c r="H126" s="267"/>
      <c r="I126" s="268">
        <f>SUM(I118:I125)</f>
        <v>0.67092801999999996</v>
      </c>
      <c r="J126" s="267"/>
      <c r="K126" s="268">
        <f>SUM(K118:K125)</f>
        <v>0</v>
      </c>
      <c r="O126" s="242">
        <v>4</v>
      </c>
      <c r="BA126" s="269">
        <f>SUM(BA118:BA125)</f>
        <v>0</v>
      </c>
      <c r="BB126" s="269">
        <f>SUM(BB118:BB125)</f>
        <v>0</v>
      </c>
      <c r="BC126" s="269">
        <f>SUM(BC118:BC125)</f>
        <v>0</v>
      </c>
      <c r="BD126" s="269">
        <f>SUM(BD118:BD125)</f>
        <v>0</v>
      </c>
      <c r="BE126" s="269">
        <f>SUM(BE118:BE125)</f>
        <v>0</v>
      </c>
    </row>
    <row r="127" spans="1:80">
      <c r="A127" s="232" t="s">
        <v>96</v>
      </c>
      <c r="B127" s="233" t="s">
        <v>303</v>
      </c>
      <c r="C127" s="234" t="s">
        <v>304</v>
      </c>
      <c r="D127" s="235"/>
      <c r="E127" s="236"/>
      <c r="F127" s="236"/>
      <c r="G127" s="237"/>
      <c r="H127" s="238"/>
      <c r="I127" s="239"/>
      <c r="J127" s="240"/>
      <c r="K127" s="241"/>
      <c r="O127" s="242">
        <v>1</v>
      </c>
    </row>
    <row r="128" spans="1:80">
      <c r="A128" s="243">
        <v>57</v>
      </c>
      <c r="B128" s="244" t="s">
        <v>306</v>
      </c>
      <c r="C128" s="245" t="s">
        <v>307</v>
      </c>
      <c r="D128" s="246" t="s">
        <v>126</v>
      </c>
      <c r="E128" s="247">
        <v>37.363999999999997</v>
      </c>
      <c r="F128" s="247"/>
      <c r="G128" s="248"/>
      <c r="H128" s="249">
        <v>2.7999999999999998E-4</v>
      </c>
      <c r="I128" s="250">
        <f>E128*H128</f>
        <v>1.0461919999999998E-2</v>
      </c>
      <c r="J128" s="249">
        <v>0</v>
      </c>
      <c r="K128" s="250">
        <f>E128*J128</f>
        <v>0</v>
      </c>
      <c r="O128" s="242">
        <v>2</v>
      </c>
      <c r="AA128" s="217">
        <v>1</v>
      </c>
      <c r="AB128" s="217">
        <v>0</v>
      </c>
      <c r="AC128" s="217">
        <v>0</v>
      </c>
      <c r="AZ128" s="217">
        <v>2</v>
      </c>
      <c r="BA128" s="217">
        <f>IF(AZ128=1,G128,0)</f>
        <v>0</v>
      </c>
      <c r="BB128" s="217">
        <f>IF(AZ128=2,G128,0)</f>
        <v>0</v>
      </c>
      <c r="BC128" s="217">
        <f>IF(AZ128=3,G128,0)</f>
        <v>0</v>
      </c>
      <c r="BD128" s="217">
        <f>IF(AZ128=4,G128,0)</f>
        <v>0</v>
      </c>
      <c r="BE128" s="217">
        <f>IF(AZ128=5,G128,0)</f>
        <v>0</v>
      </c>
      <c r="CA128" s="242">
        <v>1</v>
      </c>
      <c r="CB128" s="242">
        <v>0</v>
      </c>
    </row>
    <row r="129" spans="1:80">
      <c r="A129" s="251"/>
      <c r="B129" s="254"/>
      <c r="C129" s="308" t="s">
        <v>308</v>
      </c>
      <c r="D129" s="309"/>
      <c r="E129" s="255">
        <v>37.363999999999997</v>
      </c>
      <c r="F129" s="256"/>
      <c r="G129" s="257"/>
      <c r="H129" s="258"/>
      <c r="I129" s="252"/>
      <c r="J129" s="259"/>
      <c r="K129" s="252"/>
      <c r="M129" s="253" t="s">
        <v>308</v>
      </c>
      <c r="O129" s="242"/>
    </row>
    <row r="130" spans="1:80">
      <c r="A130" s="243">
        <v>58</v>
      </c>
      <c r="B130" s="244" t="s">
        <v>309</v>
      </c>
      <c r="C130" s="245" t="s">
        <v>310</v>
      </c>
      <c r="D130" s="246" t="s">
        <v>190</v>
      </c>
      <c r="E130" s="247">
        <v>60.42</v>
      </c>
      <c r="F130" s="247"/>
      <c r="G130" s="248"/>
      <c r="H130" s="249">
        <v>0</v>
      </c>
      <c r="I130" s="250">
        <f>E130*H130</f>
        <v>0</v>
      </c>
      <c r="J130" s="249">
        <v>0</v>
      </c>
      <c r="K130" s="250">
        <f>E130*J130</f>
        <v>0</v>
      </c>
      <c r="O130" s="242">
        <v>2</v>
      </c>
      <c r="AA130" s="217">
        <v>1</v>
      </c>
      <c r="AB130" s="217">
        <v>7</v>
      </c>
      <c r="AC130" s="217">
        <v>7</v>
      </c>
      <c r="AZ130" s="217">
        <v>2</v>
      </c>
      <c r="BA130" s="217">
        <f>IF(AZ130=1,G130,0)</f>
        <v>0</v>
      </c>
      <c r="BB130" s="217">
        <f>IF(AZ130=2,G130,0)</f>
        <v>0</v>
      </c>
      <c r="BC130" s="217">
        <f>IF(AZ130=3,G130,0)</f>
        <v>0</v>
      </c>
      <c r="BD130" s="217">
        <f>IF(AZ130=4,G130,0)</f>
        <v>0</v>
      </c>
      <c r="BE130" s="217">
        <f>IF(AZ130=5,G130,0)</f>
        <v>0</v>
      </c>
      <c r="CA130" s="242">
        <v>1</v>
      </c>
      <c r="CB130" s="242">
        <v>7</v>
      </c>
    </row>
    <row r="131" spans="1:80">
      <c r="A131" s="251"/>
      <c r="B131" s="254"/>
      <c r="C131" s="308" t="s">
        <v>311</v>
      </c>
      <c r="D131" s="309"/>
      <c r="E131" s="255">
        <v>60.42</v>
      </c>
      <c r="F131" s="256"/>
      <c r="G131" s="257"/>
      <c r="H131" s="258"/>
      <c r="I131" s="252"/>
      <c r="J131" s="259"/>
      <c r="K131" s="252"/>
      <c r="M131" s="253" t="s">
        <v>311</v>
      </c>
      <c r="O131" s="242"/>
    </row>
    <row r="132" spans="1:80">
      <c r="A132" s="243">
        <v>59</v>
      </c>
      <c r="B132" s="244" t="s">
        <v>312</v>
      </c>
      <c r="C132" s="245" t="s">
        <v>313</v>
      </c>
      <c r="D132" s="246" t="s">
        <v>126</v>
      </c>
      <c r="E132" s="247">
        <v>37.363999999999997</v>
      </c>
      <c r="F132" s="247"/>
      <c r="G132" s="248"/>
      <c r="H132" s="249">
        <v>0</v>
      </c>
      <c r="I132" s="250">
        <f>E132*H132</f>
        <v>0</v>
      </c>
      <c r="J132" s="249">
        <v>0</v>
      </c>
      <c r="K132" s="250">
        <f>E132*J132</f>
        <v>0</v>
      </c>
      <c r="O132" s="242">
        <v>2</v>
      </c>
      <c r="AA132" s="217">
        <v>1</v>
      </c>
      <c r="AB132" s="217">
        <v>7</v>
      </c>
      <c r="AC132" s="217">
        <v>7</v>
      </c>
      <c r="AZ132" s="217">
        <v>2</v>
      </c>
      <c r="BA132" s="217">
        <f>IF(AZ132=1,G132,0)</f>
        <v>0</v>
      </c>
      <c r="BB132" s="217">
        <f>IF(AZ132=2,G132,0)</f>
        <v>0</v>
      </c>
      <c r="BC132" s="217">
        <f>IF(AZ132=3,G132,0)</f>
        <v>0</v>
      </c>
      <c r="BD132" s="217">
        <f>IF(AZ132=4,G132,0)</f>
        <v>0</v>
      </c>
      <c r="BE132" s="217">
        <f>IF(AZ132=5,G132,0)</f>
        <v>0</v>
      </c>
      <c r="CA132" s="242">
        <v>1</v>
      </c>
      <c r="CB132" s="242">
        <v>7</v>
      </c>
    </row>
    <row r="133" spans="1:80">
      <c r="A133" s="251"/>
      <c r="B133" s="254"/>
      <c r="C133" s="308" t="s">
        <v>308</v>
      </c>
      <c r="D133" s="309"/>
      <c r="E133" s="255">
        <v>37.363999999999997</v>
      </c>
      <c r="F133" s="256"/>
      <c r="G133" s="257"/>
      <c r="H133" s="258"/>
      <c r="I133" s="252"/>
      <c r="J133" s="259"/>
      <c r="K133" s="252"/>
      <c r="M133" s="253" t="s">
        <v>308</v>
      </c>
      <c r="O133" s="242"/>
    </row>
    <row r="134" spans="1:80">
      <c r="A134" s="243">
        <v>60</v>
      </c>
      <c r="B134" s="244" t="s">
        <v>314</v>
      </c>
      <c r="C134" s="245" t="s">
        <v>315</v>
      </c>
      <c r="D134" s="246" t="s">
        <v>112</v>
      </c>
      <c r="E134" s="247">
        <v>3</v>
      </c>
      <c r="F134" s="247"/>
      <c r="G134" s="248"/>
      <c r="H134" s="249">
        <v>0</v>
      </c>
      <c r="I134" s="250">
        <f>E134*H134</f>
        <v>0</v>
      </c>
      <c r="J134" s="249"/>
      <c r="K134" s="250">
        <f>E134*J134</f>
        <v>0</v>
      </c>
      <c r="O134" s="242">
        <v>2</v>
      </c>
      <c r="AA134" s="217">
        <v>12</v>
      </c>
      <c r="AB134" s="217">
        <v>0</v>
      </c>
      <c r="AC134" s="217">
        <v>65</v>
      </c>
      <c r="AZ134" s="217">
        <v>2</v>
      </c>
      <c r="BA134" s="217">
        <f>IF(AZ134=1,G134,0)</f>
        <v>0</v>
      </c>
      <c r="BB134" s="217">
        <f>IF(AZ134=2,G134,0)</f>
        <v>0</v>
      </c>
      <c r="BC134" s="217">
        <f>IF(AZ134=3,G134,0)</f>
        <v>0</v>
      </c>
      <c r="BD134" s="217">
        <f>IF(AZ134=4,G134,0)</f>
        <v>0</v>
      </c>
      <c r="BE134" s="217">
        <f>IF(AZ134=5,G134,0)</f>
        <v>0</v>
      </c>
      <c r="CA134" s="242">
        <v>12</v>
      </c>
      <c r="CB134" s="242">
        <v>0</v>
      </c>
    </row>
    <row r="135" spans="1:80">
      <c r="A135" s="243">
        <v>61</v>
      </c>
      <c r="B135" s="244" t="s">
        <v>316</v>
      </c>
      <c r="C135" s="245" t="s">
        <v>317</v>
      </c>
      <c r="D135" s="246" t="s">
        <v>190</v>
      </c>
      <c r="E135" s="247">
        <v>66.462000000000003</v>
      </c>
      <c r="F135" s="247"/>
      <c r="G135" s="248"/>
      <c r="H135" s="249">
        <v>2.2000000000000001E-4</v>
      </c>
      <c r="I135" s="250">
        <f>E135*H135</f>
        <v>1.4621640000000002E-2</v>
      </c>
      <c r="J135" s="249"/>
      <c r="K135" s="250">
        <f>E135*J135</f>
        <v>0</v>
      </c>
      <c r="O135" s="242">
        <v>2</v>
      </c>
      <c r="AA135" s="217">
        <v>3</v>
      </c>
      <c r="AB135" s="217">
        <v>7</v>
      </c>
      <c r="AC135" s="217" t="s">
        <v>316</v>
      </c>
      <c r="AZ135" s="217">
        <v>2</v>
      </c>
      <c r="BA135" s="217">
        <f>IF(AZ135=1,G135,0)</f>
        <v>0</v>
      </c>
      <c r="BB135" s="217">
        <f>IF(AZ135=2,G135,0)</f>
        <v>0</v>
      </c>
      <c r="BC135" s="217">
        <f>IF(AZ135=3,G135,0)</f>
        <v>0</v>
      </c>
      <c r="BD135" s="217">
        <f>IF(AZ135=4,G135,0)</f>
        <v>0</v>
      </c>
      <c r="BE135" s="217">
        <f>IF(AZ135=5,G135,0)</f>
        <v>0</v>
      </c>
      <c r="CA135" s="242">
        <v>3</v>
      </c>
      <c r="CB135" s="242">
        <v>7</v>
      </c>
    </row>
    <row r="136" spans="1:80">
      <c r="A136" s="251"/>
      <c r="B136" s="254"/>
      <c r="C136" s="308" t="s">
        <v>318</v>
      </c>
      <c r="D136" s="309"/>
      <c r="E136" s="255">
        <v>66.462000000000003</v>
      </c>
      <c r="F136" s="256"/>
      <c r="G136" s="257"/>
      <c r="H136" s="258"/>
      <c r="I136" s="252"/>
      <c r="J136" s="259"/>
      <c r="K136" s="252"/>
      <c r="M136" s="253" t="s">
        <v>318</v>
      </c>
      <c r="O136" s="242"/>
    </row>
    <row r="137" spans="1:80">
      <c r="A137" s="243">
        <v>62</v>
      </c>
      <c r="B137" s="244" t="s">
        <v>319</v>
      </c>
      <c r="C137" s="245" t="s">
        <v>320</v>
      </c>
      <c r="D137" s="246" t="s">
        <v>126</v>
      </c>
      <c r="E137" s="247">
        <v>44.836799999999997</v>
      </c>
      <c r="F137" s="247"/>
      <c r="G137" s="248"/>
      <c r="H137" s="249">
        <v>1.9199999999999998E-2</v>
      </c>
      <c r="I137" s="250">
        <f>E137*H137</f>
        <v>0.86086655999999984</v>
      </c>
      <c r="J137" s="249"/>
      <c r="K137" s="250">
        <f>E137*J137</f>
        <v>0</v>
      </c>
      <c r="O137" s="242">
        <v>2</v>
      </c>
      <c r="AA137" s="217">
        <v>3</v>
      </c>
      <c r="AB137" s="217">
        <v>7</v>
      </c>
      <c r="AC137" s="217" t="s">
        <v>319</v>
      </c>
      <c r="AZ137" s="217">
        <v>2</v>
      </c>
      <c r="BA137" s="217">
        <f>IF(AZ137=1,G137,0)</f>
        <v>0</v>
      </c>
      <c r="BB137" s="217">
        <f>IF(AZ137=2,G137,0)</f>
        <v>0</v>
      </c>
      <c r="BC137" s="217">
        <f>IF(AZ137=3,G137,0)</f>
        <v>0</v>
      </c>
      <c r="BD137" s="217">
        <f>IF(AZ137=4,G137,0)</f>
        <v>0</v>
      </c>
      <c r="BE137" s="217">
        <f>IF(AZ137=5,G137,0)</f>
        <v>0</v>
      </c>
      <c r="CA137" s="242">
        <v>3</v>
      </c>
      <c r="CB137" s="242">
        <v>7</v>
      </c>
    </row>
    <row r="138" spans="1:80">
      <c r="A138" s="251"/>
      <c r="B138" s="254"/>
      <c r="C138" s="308" t="s">
        <v>321</v>
      </c>
      <c r="D138" s="309"/>
      <c r="E138" s="255">
        <v>44.836799999999997</v>
      </c>
      <c r="F138" s="256"/>
      <c r="G138" s="257"/>
      <c r="H138" s="258"/>
      <c r="I138" s="252"/>
      <c r="J138" s="259"/>
      <c r="K138" s="252"/>
      <c r="M138" s="253" t="s">
        <v>321</v>
      </c>
      <c r="O138" s="242"/>
    </row>
    <row r="139" spans="1:80">
      <c r="A139" s="243">
        <v>63</v>
      </c>
      <c r="B139" s="244" t="s">
        <v>322</v>
      </c>
      <c r="C139" s="245" t="s">
        <v>323</v>
      </c>
      <c r="D139" s="246" t="s">
        <v>122</v>
      </c>
      <c r="E139" s="247">
        <v>0.88595011999999995</v>
      </c>
      <c r="F139" s="247"/>
      <c r="G139" s="248"/>
      <c r="H139" s="249">
        <v>0</v>
      </c>
      <c r="I139" s="250">
        <f>E139*H139</f>
        <v>0</v>
      </c>
      <c r="J139" s="249"/>
      <c r="K139" s="250">
        <f>E139*J139</f>
        <v>0</v>
      </c>
      <c r="O139" s="242">
        <v>2</v>
      </c>
      <c r="AA139" s="217">
        <v>7</v>
      </c>
      <c r="AB139" s="217">
        <v>1001</v>
      </c>
      <c r="AC139" s="217">
        <v>5</v>
      </c>
      <c r="AZ139" s="217">
        <v>2</v>
      </c>
      <c r="BA139" s="217">
        <f>IF(AZ139=1,G139,0)</f>
        <v>0</v>
      </c>
      <c r="BB139" s="217">
        <f>IF(AZ139=2,G139,0)</f>
        <v>0</v>
      </c>
      <c r="BC139" s="217">
        <f>IF(AZ139=3,G139,0)</f>
        <v>0</v>
      </c>
      <c r="BD139" s="217">
        <f>IF(AZ139=4,G139,0)</f>
        <v>0</v>
      </c>
      <c r="BE139" s="217">
        <f>IF(AZ139=5,G139,0)</f>
        <v>0</v>
      </c>
      <c r="CA139" s="242">
        <v>7</v>
      </c>
      <c r="CB139" s="242">
        <v>1001</v>
      </c>
    </row>
    <row r="140" spans="1:80">
      <c r="A140" s="260"/>
      <c r="B140" s="261" t="s">
        <v>98</v>
      </c>
      <c r="C140" s="262" t="s">
        <v>305</v>
      </c>
      <c r="D140" s="263"/>
      <c r="E140" s="264"/>
      <c r="F140" s="265"/>
      <c r="G140" s="266"/>
      <c r="H140" s="267"/>
      <c r="I140" s="268">
        <f>SUM(I127:I139)</f>
        <v>0.88595011999999984</v>
      </c>
      <c r="J140" s="267"/>
      <c r="K140" s="268">
        <f>SUM(K127:K139)</f>
        <v>0</v>
      </c>
      <c r="O140" s="242">
        <v>4</v>
      </c>
      <c r="BA140" s="269">
        <f>SUM(BA127:BA139)</f>
        <v>0</v>
      </c>
      <c r="BB140" s="269">
        <f>SUM(BB127:BB139)</f>
        <v>0</v>
      </c>
      <c r="BC140" s="269">
        <f>SUM(BC127:BC139)</f>
        <v>0</v>
      </c>
      <c r="BD140" s="269">
        <f>SUM(BD127:BD139)</f>
        <v>0</v>
      </c>
      <c r="BE140" s="269">
        <f>SUM(BE127:BE139)</f>
        <v>0</v>
      </c>
    </row>
    <row r="141" spans="1:80">
      <c r="A141" s="232" t="s">
        <v>96</v>
      </c>
      <c r="B141" s="233" t="s">
        <v>324</v>
      </c>
      <c r="C141" s="234" t="s">
        <v>325</v>
      </c>
      <c r="D141" s="235"/>
      <c r="E141" s="236"/>
      <c r="F141" s="236"/>
      <c r="G141" s="237"/>
      <c r="H141" s="238"/>
      <c r="I141" s="239"/>
      <c r="J141" s="240"/>
      <c r="K141" s="241"/>
      <c r="O141" s="242">
        <v>1</v>
      </c>
    </row>
    <row r="142" spans="1:80">
      <c r="A142" s="243">
        <v>64</v>
      </c>
      <c r="B142" s="244" t="s">
        <v>327</v>
      </c>
      <c r="C142" s="245" t="s">
        <v>328</v>
      </c>
      <c r="D142" s="246" t="s">
        <v>126</v>
      </c>
      <c r="E142" s="247">
        <v>35.378</v>
      </c>
      <c r="F142" s="247"/>
      <c r="G142" s="248"/>
      <c r="H142" s="249">
        <v>1.1E-4</v>
      </c>
      <c r="I142" s="250">
        <f>E142*H142</f>
        <v>3.89158E-3</v>
      </c>
      <c r="J142" s="249">
        <v>0</v>
      </c>
      <c r="K142" s="250">
        <f>E142*J142</f>
        <v>0</v>
      </c>
      <c r="O142" s="242">
        <v>2</v>
      </c>
      <c r="AA142" s="217">
        <v>1</v>
      </c>
      <c r="AB142" s="217">
        <v>0</v>
      </c>
      <c r="AC142" s="217">
        <v>0</v>
      </c>
      <c r="AZ142" s="217">
        <v>2</v>
      </c>
      <c r="BA142" s="217">
        <f>IF(AZ142=1,G142,0)</f>
        <v>0</v>
      </c>
      <c r="BB142" s="217">
        <f>IF(AZ142=2,G142,0)</f>
        <v>0</v>
      </c>
      <c r="BC142" s="217">
        <f>IF(AZ142=3,G142,0)</f>
        <v>0</v>
      </c>
      <c r="BD142" s="217">
        <f>IF(AZ142=4,G142,0)</f>
        <v>0</v>
      </c>
      <c r="BE142" s="217">
        <f>IF(AZ142=5,G142,0)</f>
        <v>0</v>
      </c>
      <c r="CA142" s="242">
        <v>1</v>
      </c>
      <c r="CB142" s="242">
        <v>0</v>
      </c>
    </row>
    <row r="143" spans="1:80">
      <c r="A143" s="251"/>
      <c r="B143" s="254"/>
      <c r="C143" s="308" t="s">
        <v>329</v>
      </c>
      <c r="D143" s="309"/>
      <c r="E143" s="255">
        <v>35.378</v>
      </c>
      <c r="F143" s="256"/>
      <c r="G143" s="257"/>
      <c r="H143" s="258"/>
      <c r="I143" s="252"/>
      <c r="J143" s="259"/>
      <c r="K143" s="252"/>
      <c r="M143" s="253" t="s">
        <v>329</v>
      </c>
      <c r="O143" s="242"/>
    </row>
    <row r="144" spans="1:80" ht="20.399999999999999">
      <c r="A144" s="243">
        <v>65</v>
      </c>
      <c r="B144" s="244" t="s">
        <v>330</v>
      </c>
      <c r="C144" s="245" t="s">
        <v>331</v>
      </c>
      <c r="D144" s="246" t="s">
        <v>126</v>
      </c>
      <c r="E144" s="247">
        <v>35.378</v>
      </c>
      <c r="F144" s="247"/>
      <c r="G144" s="248"/>
      <c r="H144" s="249">
        <v>2.5999999999999998E-4</v>
      </c>
      <c r="I144" s="250">
        <f>E144*H144</f>
        <v>9.1982799999999997E-3</v>
      </c>
      <c r="J144" s="249">
        <v>0</v>
      </c>
      <c r="K144" s="250">
        <f>E144*J144</f>
        <v>0</v>
      </c>
      <c r="O144" s="242">
        <v>2</v>
      </c>
      <c r="AA144" s="217">
        <v>2</v>
      </c>
      <c r="AB144" s="217">
        <v>7</v>
      </c>
      <c r="AC144" s="217">
        <v>7</v>
      </c>
      <c r="AZ144" s="217">
        <v>2</v>
      </c>
      <c r="BA144" s="217">
        <f>IF(AZ144=1,G144,0)</f>
        <v>0</v>
      </c>
      <c r="BB144" s="217">
        <f>IF(AZ144=2,G144,0)</f>
        <v>0</v>
      </c>
      <c r="BC144" s="217">
        <f>IF(AZ144=3,G144,0)</f>
        <v>0</v>
      </c>
      <c r="BD144" s="217">
        <f>IF(AZ144=4,G144,0)</f>
        <v>0</v>
      </c>
      <c r="BE144" s="217">
        <f>IF(AZ144=5,G144,0)</f>
        <v>0</v>
      </c>
      <c r="CA144" s="242">
        <v>2</v>
      </c>
      <c r="CB144" s="242">
        <v>7</v>
      </c>
    </row>
    <row r="145" spans="1:80">
      <c r="A145" s="251"/>
      <c r="B145" s="254"/>
      <c r="C145" s="308" t="s">
        <v>329</v>
      </c>
      <c r="D145" s="309"/>
      <c r="E145" s="255">
        <v>35.378</v>
      </c>
      <c r="F145" s="256"/>
      <c r="G145" s="257"/>
      <c r="H145" s="258"/>
      <c r="I145" s="252"/>
      <c r="J145" s="259"/>
      <c r="K145" s="252"/>
      <c r="M145" s="253" t="s">
        <v>329</v>
      </c>
      <c r="O145" s="242"/>
    </row>
    <row r="146" spans="1:80">
      <c r="A146" s="260"/>
      <c r="B146" s="261" t="s">
        <v>98</v>
      </c>
      <c r="C146" s="262" t="s">
        <v>326</v>
      </c>
      <c r="D146" s="263"/>
      <c r="E146" s="264"/>
      <c r="F146" s="265"/>
      <c r="G146" s="266"/>
      <c r="H146" s="267"/>
      <c r="I146" s="268">
        <f>SUM(I141:I145)</f>
        <v>1.308986E-2</v>
      </c>
      <c r="J146" s="267"/>
      <c r="K146" s="268">
        <f>SUM(K141:K145)</f>
        <v>0</v>
      </c>
      <c r="O146" s="242">
        <v>4</v>
      </c>
      <c r="BA146" s="269">
        <f>SUM(BA141:BA145)</f>
        <v>0</v>
      </c>
      <c r="BB146" s="269">
        <f>SUM(BB141:BB145)</f>
        <v>0</v>
      </c>
      <c r="BC146" s="269">
        <f>SUM(BC141:BC145)</f>
        <v>0</v>
      </c>
      <c r="BD146" s="269">
        <f>SUM(BD141:BD145)</f>
        <v>0</v>
      </c>
      <c r="BE146" s="269">
        <f>SUM(BE141:BE145)</f>
        <v>0</v>
      </c>
    </row>
    <row r="147" spans="1:80">
      <c r="A147" s="232" t="s">
        <v>96</v>
      </c>
      <c r="B147" s="233" t="s">
        <v>332</v>
      </c>
      <c r="C147" s="234" t="s">
        <v>333</v>
      </c>
      <c r="D147" s="235"/>
      <c r="E147" s="236"/>
      <c r="F147" s="236"/>
      <c r="G147" s="237"/>
      <c r="H147" s="238"/>
      <c r="I147" s="239"/>
      <c r="J147" s="240"/>
      <c r="K147" s="241"/>
      <c r="O147" s="242">
        <v>1</v>
      </c>
    </row>
    <row r="148" spans="1:80">
      <c r="A148" s="243">
        <v>66</v>
      </c>
      <c r="B148" s="244" t="s">
        <v>335</v>
      </c>
      <c r="C148" s="245" t="s">
        <v>336</v>
      </c>
      <c r="D148" s="246" t="s">
        <v>126</v>
      </c>
      <c r="E148" s="247">
        <v>1</v>
      </c>
      <c r="F148" s="247"/>
      <c r="G148" s="248"/>
      <c r="H148" s="249">
        <v>2.5999999999999998E-4</v>
      </c>
      <c r="I148" s="250">
        <f>E148*H148</f>
        <v>2.5999999999999998E-4</v>
      </c>
      <c r="J148" s="249">
        <v>0</v>
      </c>
      <c r="K148" s="250">
        <f>E148*J148</f>
        <v>0</v>
      </c>
      <c r="O148" s="242">
        <v>2</v>
      </c>
      <c r="AA148" s="217">
        <v>2</v>
      </c>
      <c r="AB148" s="217">
        <v>7</v>
      </c>
      <c r="AC148" s="217">
        <v>7</v>
      </c>
      <c r="AZ148" s="217">
        <v>2</v>
      </c>
      <c r="BA148" s="217">
        <f>IF(AZ148=1,G148,0)</f>
        <v>0</v>
      </c>
      <c r="BB148" s="217">
        <f>IF(AZ148=2,G148,0)</f>
        <v>0</v>
      </c>
      <c r="BC148" s="217">
        <f>IF(AZ148=3,G148,0)</f>
        <v>0</v>
      </c>
      <c r="BD148" s="217">
        <f>IF(AZ148=4,G148,0)</f>
        <v>0</v>
      </c>
      <c r="BE148" s="217">
        <f>IF(AZ148=5,G148,0)</f>
        <v>0</v>
      </c>
      <c r="CA148" s="242">
        <v>2</v>
      </c>
      <c r="CB148" s="242">
        <v>7</v>
      </c>
    </row>
    <row r="149" spans="1:80">
      <c r="A149" s="260"/>
      <c r="B149" s="261" t="s">
        <v>98</v>
      </c>
      <c r="C149" s="262" t="s">
        <v>334</v>
      </c>
      <c r="D149" s="263"/>
      <c r="E149" s="264"/>
      <c r="F149" s="265"/>
      <c r="G149" s="266"/>
      <c r="H149" s="267"/>
      <c r="I149" s="268">
        <f>SUM(I147:I148)</f>
        <v>2.5999999999999998E-4</v>
      </c>
      <c r="J149" s="267"/>
      <c r="K149" s="268">
        <f>SUM(K147:K148)</f>
        <v>0</v>
      </c>
      <c r="O149" s="242">
        <v>4</v>
      </c>
      <c r="BA149" s="269">
        <f>SUM(BA147:BA148)</f>
        <v>0</v>
      </c>
      <c r="BB149" s="269">
        <f>SUM(BB147:BB148)</f>
        <v>0</v>
      </c>
      <c r="BC149" s="269">
        <f>SUM(BC147:BC148)</f>
        <v>0</v>
      </c>
      <c r="BD149" s="269">
        <f>SUM(BD147:BD148)</f>
        <v>0</v>
      </c>
      <c r="BE149" s="269">
        <f>SUM(BE147:BE148)</f>
        <v>0</v>
      </c>
    </row>
    <row r="150" spans="1:80">
      <c r="A150" s="232" t="s">
        <v>96</v>
      </c>
      <c r="B150" s="233" t="s">
        <v>337</v>
      </c>
      <c r="C150" s="234" t="s">
        <v>338</v>
      </c>
      <c r="D150" s="235"/>
      <c r="E150" s="236"/>
      <c r="F150" s="236"/>
      <c r="G150" s="237"/>
      <c r="H150" s="238"/>
      <c r="I150" s="239"/>
      <c r="J150" s="240"/>
      <c r="K150" s="241"/>
      <c r="O150" s="242">
        <v>1</v>
      </c>
    </row>
    <row r="151" spans="1:80">
      <c r="A151" s="243">
        <v>67</v>
      </c>
      <c r="B151" s="244" t="s">
        <v>340</v>
      </c>
      <c r="C151" s="245" t="s">
        <v>341</v>
      </c>
      <c r="D151" s="246" t="s">
        <v>112</v>
      </c>
      <c r="E151" s="247">
        <v>1</v>
      </c>
      <c r="F151" s="247"/>
      <c r="G151" s="248"/>
      <c r="H151" s="249">
        <v>0</v>
      </c>
      <c r="I151" s="250">
        <f>E151*H151</f>
        <v>0</v>
      </c>
      <c r="J151" s="249"/>
      <c r="K151" s="250">
        <f>E151*J151</f>
        <v>0</v>
      </c>
      <c r="O151" s="242">
        <v>2</v>
      </c>
      <c r="AA151" s="217">
        <v>12</v>
      </c>
      <c r="AB151" s="217">
        <v>0</v>
      </c>
      <c r="AC151" s="217">
        <v>73</v>
      </c>
      <c r="AZ151" s="217">
        <v>4</v>
      </c>
      <c r="BA151" s="217">
        <f>IF(AZ151=1,G151,0)</f>
        <v>0</v>
      </c>
      <c r="BB151" s="217">
        <f>IF(AZ151=2,G151,0)</f>
        <v>0</v>
      </c>
      <c r="BC151" s="217">
        <f>IF(AZ151=3,G151,0)</f>
        <v>0</v>
      </c>
      <c r="BD151" s="217">
        <f>IF(AZ151=4,G151,0)</f>
        <v>0</v>
      </c>
      <c r="BE151" s="217">
        <f>IF(AZ151=5,G151,0)</f>
        <v>0</v>
      </c>
      <c r="CA151" s="242">
        <v>12</v>
      </c>
      <c r="CB151" s="242">
        <v>0</v>
      </c>
    </row>
    <row r="152" spans="1:80">
      <c r="A152" s="260"/>
      <c r="B152" s="261" t="s">
        <v>98</v>
      </c>
      <c r="C152" s="262" t="s">
        <v>339</v>
      </c>
      <c r="D152" s="263"/>
      <c r="E152" s="264"/>
      <c r="F152" s="265"/>
      <c r="G152" s="266"/>
      <c r="H152" s="267"/>
      <c r="I152" s="268">
        <f>SUM(I150:I151)</f>
        <v>0</v>
      </c>
      <c r="J152" s="267"/>
      <c r="K152" s="268">
        <f>SUM(K150:K151)</f>
        <v>0</v>
      </c>
      <c r="O152" s="242">
        <v>4</v>
      </c>
      <c r="BA152" s="269">
        <f>SUM(BA150:BA151)</f>
        <v>0</v>
      </c>
      <c r="BB152" s="269">
        <f>SUM(BB150:BB151)</f>
        <v>0</v>
      </c>
      <c r="BC152" s="269">
        <f>SUM(BC150:BC151)</f>
        <v>0</v>
      </c>
      <c r="BD152" s="269">
        <f>SUM(BD150:BD151)</f>
        <v>0</v>
      </c>
      <c r="BE152" s="269">
        <f>SUM(BE150:BE151)</f>
        <v>0</v>
      </c>
    </row>
    <row r="153" spans="1:80">
      <c r="A153" s="232" t="s">
        <v>96</v>
      </c>
      <c r="B153" s="233" t="s">
        <v>342</v>
      </c>
      <c r="C153" s="234" t="s">
        <v>343</v>
      </c>
      <c r="D153" s="235"/>
      <c r="E153" s="236"/>
      <c r="F153" s="236"/>
      <c r="G153" s="237"/>
      <c r="H153" s="238"/>
      <c r="I153" s="239"/>
      <c r="J153" s="240"/>
      <c r="K153" s="241"/>
      <c r="O153" s="242">
        <v>1</v>
      </c>
    </row>
    <row r="154" spans="1:80">
      <c r="A154" s="243">
        <v>68</v>
      </c>
      <c r="B154" s="244" t="s">
        <v>345</v>
      </c>
      <c r="C154" s="245" t="s">
        <v>346</v>
      </c>
      <c r="D154" s="246" t="s">
        <v>112</v>
      </c>
      <c r="E154" s="247">
        <v>1</v>
      </c>
      <c r="F154" s="247"/>
      <c r="G154" s="248"/>
      <c r="H154" s="249">
        <v>0</v>
      </c>
      <c r="I154" s="250">
        <f>E154*H154</f>
        <v>0</v>
      </c>
      <c r="J154" s="249"/>
      <c r="K154" s="250">
        <f>E154*J154</f>
        <v>0</v>
      </c>
      <c r="O154" s="242">
        <v>2</v>
      </c>
      <c r="AA154" s="217">
        <v>12</v>
      </c>
      <c r="AB154" s="217">
        <v>0</v>
      </c>
      <c r="AC154" s="217">
        <v>92</v>
      </c>
      <c r="AZ154" s="217">
        <v>4</v>
      </c>
      <c r="BA154" s="217">
        <f>IF(AZ154=1,G154,0)</f>
        <v>0</v>
      </c>
      <c r="BB154" s="217">
        <f>IF(AZ154=2,G154,0)</f>
        <v>0</v>
      </c>
      <c r="BC154" s="217">
        <f>IF(AZ154=3,G154,0)</f>
        <v>0</v>
      </c>
      <c r="BD154" s="217">
        <f>IF(AZ154=4,G154,0)</f>
        <v>0</v>
      </c>
      <c r="BE154" s="217">
        <f>IF(AZ154=5,G154,0)</f>
        <v>0</v>
      </c>
      <c r="CA154" s="242">
        <v>12</v>
      </c>
      <c r="CB154" s="242">
        <v>0</v>
      </c>
    </row>
    <row r="155" spans="1:80">
      <c r="A155" s="260"/>
      <c r="B155" s="261" t="s">
        <v>98</v>
      </c>
      <c r="C155" s="262" t="s">
        <v>344</v>
      </c>
      <c r="D155" s="263"/>
      <c r="E155" s="264"/>
      <c r="F155" s="265"/>
      <c r="G155" s="266"/>
      <c r="H155" s="267"/>
      <c r="I155" s="268">
        <f>SUM(I153:I154)</f>
        <v>0</v>
      </c>
      <c r="J155" s="267"/>
      <c r="K155" s="268">
        <f>SUM(K153:K154)</f>
        <v>0</v>
      </c>
      <c r="O155" s="242">
        <v>4</v>
      </c>
      <c r="BA155" s="269">
        <f>SUM(BA153:BA154)</f>
        <v>0</v>
      </c>
      <c r="BB155" s="269">
        <f>SUM(BB153:BB154)</f>
        <v>0</v>
      </c>
      <c r="BC155" s="269">
        <f>SUM(BC153:BC154)</f>
        <v>0</v>
      </c>
      <c r="BD155" s="269">
        <f>SUM(BD153:BD154)</f>
        <v>0</v>
      </c>
      <c r="BE155" s="269">
        <f>SUM(BE153:BE154)</f>
        <v>0</v>
      </c>
    </row>
    <row r="156" spans="1:80">
      <c r="A156" s="232" t="s">
        <v>96</v>
      </c>
      <c r="B156" s="233" t="s">
        <v>347</v>
      </c>
      <c r="C156" s="234" t="s">
        <v>348</v>
      </c>
      <c r="D156" s="235"/>
      <c r="E156" s="236"/>
      <c r="F156" s="236"/>
      <c r="G156" s="237"/>
      <c r="H156" s="238"/>
      <c r="I156" s="239"/>
      <c r="J156" s="240"/>
      <c r="K156" s="241"/>
      <c r="O156" s="242">
        <v>1</v>
      </c>
    </row>
    <row r="157" spans="1:80">
      <c r="A157" s="243">
        <v>69</v>
      </c>
      <c r="B157" s="244" t="s">
        <v>350</v>
      </c>
      <c r="C157" s="245" t="s">
        <v>351</v>
      </c>
      <c r="D157" s="246" t="s">
        <v>122</v>
      </c>
      <c r="E157" s="247">
        <v>21.25</v>
      </c>
      <c r="F157" s="247"/>
      <c r="G157" s="248"/>
      <c r="H157" s="249">
        <v>0</v>
      </c>
      <c r="I157" s="250">
        <f t="shared" ref="I157:I162" si="7">E157*H157</f>
        <v>0</v>
      </c>
      <c r="J157" s="249"/>
      <c r="K157" s="250">
        <f t="shared" ref="K157:K162" si="8">E157*J157</f>
        <v>0</v>
      </c>
      <c r="O157" s="242">
        <v>2</v>
      </c>
      <c r="AA157" s="217">
        <v>12</v>
      </c>
      <c r="AB157" s="217">
        <v>0</v>
      </c>
      <c r="AC157" s="217">
        <v>5</v>
      </c>
      <c r="AZ157" s="217">
        <v>1</v>
      </c>
      <c r="BA157" s="217">
        <f t="shared" ref="BA157:BA162" si="9">IF(AZ157=1,G157,0)</f>
        <v>0</v>
      </c>
      <c r="BB157" s="217">
        <f t="shared" ref="BB157:BB162" si="10">IF(AZ157=2,G157,0)</f>
        <v>0</v>
      </c>
      <c r="BC157" s="217">
        <f t="shared" ref="BC157:BC162" si="11">IF(AZ157=3,G157,0)</f>
        <v>0</v>
      </c>
      <c r="BD157" s="217">
        <f t="shared" ref="BD157:BD162" si="12">IF(AZ157=4,G157,0)</f>
        <v>0</v>
      </c>
      <c r="BE157" s="217">
        <f t="shared" ref="BE157:BE162" si="13">IF(AZ157=5,G157,0)</f>
        <v>0</v>
      </c>
      <c r="CA157" s="242">
        <v>12</v>
      </c>
      <c r="CB157" s="242">
        <v>0</v>
      </c>
    </row>
    <row r="158" spans="1:80">
      <c r="A158" s="243">
        <v>70</v>
      </c>
      <c r="B158" s="244" t="s">
        <v>352</v>
      </c>
      <c r="C158" s="245" t="s">
        <v>353</v>
      </c>
      <c r="D158" s="246" t="s">
        <v>122</v>
      </c>
      <c r="E158" s="247">
        <v>21.247156</v>
      </c>
      <c r="F158" s="247"/>
      <c r="G158" s="248"/>
      <c r="H158" s="249">
        <v>0</v>
      </c>
      <c r="I158" s="250">
        <f t="shared" si="7"/>
        <v>0</v>
      </c>
      <c r="J158" s="249"/>
      <c r="K158" s="250">
        <f t="shared" si="8"/>
        <v>0</v>
      </c>
      <c r="O158" s="242">
        <v>2</v>
      </c>
      <c r="AA158" s="217">
        <v>8</v>
      </c>
      <c r="AB158" s="217">
        <v>0</v>
      </c>
      <c r="AC158" s="217">
        <v>3</v>
      </c>
      <c r="AZ158" s="217">
        <v>1</v>
      </c>
      <c r="BA158" s="217">
        <f t="shared" si="9"/>
        <v>0</v>
      </c>
      <c r="BB158" s="217">
        <f t="shared" si="10"/>
        <v>0</v>
      </c>
      <c r="BC158" s="217">
        <f t="shared" si="11"/>
        <v>0</v>
      </c>
      <c r="BD158" s="217">
        <f t="shared" si="12"/>
        <v>0</v>
      </c>
      <c r="BE158" s="217">
        <f t="shared" si="13"/>
        <v>0</v>
      </c>
      <c r="CA158" s="242">
        <v>8</v>
      </c>
      <c r="CB158" s="242">
        <v>0</v>
      </c>
    </row>
    <row r="159" spans="1:80">
      <c r="A159" s="243">
        <v>71</v>
      </c>
      <c r="B159" s="244" t="s">
        <v>354</v>
      </c>
      <c r="C159" s="245" t="s">
        <v>355</v>
      </c>
      <c r="D159" s="246" t="s">
        <v>122</v>
      </c>
      <c r="E159" s="247">
        <v>21.247156</v>
      </c>
      <c r="F159" s="247"/>
      <c r="G159" s="248"/>
      <c r="H159" s="249">
        <v>0</v>
      </c>
      <c r="I159" s="250">
        <f t="shared" si="7"/>
        <v>0</v>
      </c>
      <c r="J159" s="249"/>
      <c r="K159" s="250">
        <f t="shared" si="8"/>
        <v>0</v>
      </c>
      <c r="O159" s="242">
        <v>2</v>
      </c>
      <c r="AA159" s="217">
        <v>8</v>
      </c>
      <c r="AB159" s="217">
        <v>0</v>
      </c>
      <c r="AC159" s="217">
        <v>3</v>
      </c>
      <c r="AZ159" s="217">
        <v>1</v>
      </c>
      <c r="BA159" s="217">
        <f t="shared" si="9"/>
        <v>0</v>
      </c>
      <c r="BB159" s="217">
        <f t="shared" si="10"/>
        <v>0</v>
      </c>
      <c r="BC159" s="217">
        <f t="shared" si="11"/>
        <v>0</v>
      </c>
      <c r="BD159" s="217">
        <f t="shared" si="12"/>
        <v>0</v>
      </c>
      <c r="BE159" s="217">
        <f t="shared" si="13"/>
        <v>0</v>
      </c>
      <c r="CA159" s="242">
        <v>8</v>
      </c>
      <c r="CB159" s="242">
        <v>0</v>
      </c>
    </row>
    <row r="160" spans="1:80">
      <c r="A160" s="243">
        <v>72</v>
      </c>
      <c r="B160" s="244" t="s">
        <v>356</v>
      </c>
      <c r="C160" s="245" t="s">
        <v>357</v>
      </c>
      <c r="D160" s="246" t="s">
        <v>122</v>
      </c>
      <c r="E160" s="247">
        <v>212.47156000000001</v>
      </c>
      <c r="F160" s="247"/>
      <c r="G160" s="248"/>
      <c r="H160" s="249">
        <v>0</v>
      </c>
      <c r="I160" s="250">
        <f t="shared" si="7"/>
        <v>0</v>
      </c>
      <c r="J160" s="249"/>
      <c r="K160" s="250">
        <f t="shared" si="8"/>
        <v>0</v>
      </c>
      <c r="O160" s="242">
        <v>2</v>
      </c>
      <c r="AA160" s="217">
        <v>8</v>
      </c>
      <c r="AB160" s="217">
        <v>0</v>
      </c>
      <c r="AC160" s="217">
        <v>3</v>
      </c>
      <c r="AZ160" s="217">
        <v>1</v>
      </c>
      <c r="BA160" s="217">
        <f t="shared" si="9"/>
        <v>0</v>
      </c>
      <c r="BB160" s="217">
        <f t="shared" si="10"/>
        <v>0</v>
      </c>
      <c r="BC160" s="217">
        <f t="shared" si="11"/>
        <v>0</v>
      </c>
      <c r="BD160" s="217">
        <f t="shared" si="12"/>
        <v>0</v>
      </c>
      <c r="BE160" s="217">
        <f t="shared" si="13"/>
        <v>0</v>
      </c>
      <c r="CA160" s="242">
        <v>8</v>
      </c>
      <c r="CB160" s="242">
        <v>0</v>
      </c>
    </row>
    <row r="161" spans="1:80">
      <c r="A161" s="243">
        <v>73</v>
      </c>
      <c r="B161" s="244" t="s">
        <v>358</v>
      </c>
      <c r="C161" s="245" t="s">
        <v>359</v>
      </c>
      <c r="D161" s="246" t="s">
        <v>122</v>
      </c>
      <c r="E161" s="247">
        <v>21.247156</v>
      </c>
      <c r="F161" s="247"/>
      <c r="G161" s="248"/>
      <c r="H161" s="249">
        <v>0</v>
      </c>
      <c r="I161" s="250">
        <f t="shared" si="7"/>
        <v>0</v>
      </c>
      <c r="J161" s="249"/>
      <c r="K161" s="250">
        <f t="shared" si="8"/>
        <v>0</v>
      </c>
      <c r="O161" s="242">
        <v>2</v>
      </c>
      <c r="AA161" s="217">
        <v>8</v>
      </c>
      <c r="AB161" s="217">
        <v>0</v>
      </c>
      <c r="AC161" s="217">
        <v>3</v>
      </c>
      <c r="AZ161" s="217">
        <v>1</v>
      </c>
      <c r="BA161" s="217">
        <f t="shared" si="9"/>
        <v>0</v>
      </c>
      <c r="BB161" s="217">
        <f t="shared" si="10"/>
        <v>0</v>
      </c>
      <c r="BC161" s="217">
        <f t="shared" si="11"/>
        <v>0</v>
      </c>
      <c r="BD161" s="217">
        <f t="shared" si="12"/>
        <v>0</v>
      </c>
      <c r="BE161" s="217">
        <f t="shared" si="13"/>
        <v>0</v>
      </c>
      <c r="CA161" s="242">
        <v>8</v>
      </c>
      <c r="CB161" s="242">
        <v>0</v>
      </c>
    </row>
    <row r="162" spans="1:80">
      <c r="A162" s="243">
        <v>74</v>
      </c>
      <c r="B162" s="244" t="s">
        <v>360</v>
      </c>
      <c r="C162" s="245" t="s">
        <v>361</v>
      </c>
      <c r="D162" s="246" t="s">
        <v>122</v>
      </c>
      <c r="E162" s="247">
        <v>212.47156000000001</v>
      </c>
      <c r="F162" s="247"/>
      <c r="G162" s="248"/>
      <c r="H162" s="249">
        <v>0</v>
      </c>
      <c r="I162" s="250">
        <f t="shared" si="7"/>
        <v>0</v>
      </c>
      <c r="J162" s="249"/>
      <c r="K162" s="250">
        <f t="shared" si="8"/>
        <v>0</v>
      </c>
      <c r="O162" s="242">
        <v>2</v>
      </c>
      <c r="AA162" s="217">
        <v>8</v>
      </c>
      <c r="AB162" s="217">
        <v>0</v>
      </c>
      <c r="AC162" s="217">
        <v>3</v>
      </c>
      <c r="AZ162" s="217">
        <v>1</v>
      </c>
      <c r="BA162" s="217">
        <f t="shared" si="9"/>
        <v>0</v>
      </c>
      <c r="BB162" s="217">
        <f t="shared" si="10"/>
        <v>0</v>
      </c>
      <c r="BC162" s="217">
        <f t="shared" si="11"/>
        <v>0</v>
      </c>
      <c r="BD162" s="217">
        <f t="shared" si="12"/>
        <v>0</v>
      </c>
      <c r="BE162" s="217">
        <f t="shared" si="13"/>
        <v>0</v>
      </c>
      <c r="CA162" s="242">
        <v>8</v>
      </c>
      <c r="CB162" s="242">
        <v>0</v>
      </c>
    </row>
    <row r="163" spans="1:80">
      <c r="A163" s="260"/>
      <c r="B163" s="261" t="s">
        <v>98</v>
      </c>
      <c r="C163" s="262" t="s">
        <v>349</v>
      </c>
      <c r="D163" s="263"/>
      <c r="E163" s="264"/>
      <c r="F163" s="265"/>
      <c r="G163" s="266"/>
      <c r="H163" s="267"/>
      <c r="I163" s="268">
        <f>SUM(I156:I162)</f>
        <v>0</v>
      </c>
      <c r="J163" s="267"/>
      <c r="K163" s="268">
        <f>SUM(K156:K162)</f>
        <v>0</v>
      </c>
      <c r="O163" s="242">
        <v>4</v>
      </c>
      <c r="BA163" s="269">
        <f>SUM(BA156:BA162)</f>
        <v>0</v>
      </c>
      <c r="BB163" s="269">
        <f>SUM(BB156:BB162)</f>
        <v>0</v>
      </c>
      <c r="BC163" s="269">
        <f>SUM(BC156:BC162)</f>
        <v>0</v>
      </c>
      <c r="BD163" s="269">
        <f>SUM(BD156:BD162)</f>
        <v>0</v>
      </c>
      <c r="BE163" s="269">
        <f>SUM(BE156:BE162)</f>
        <v>0</v>
      </c>
    </row>
    <row r="164" spans="1:80">
      <c r="E164" s="217"/>
    </row>
    <row r="165" spans="1:80">
      <c r="E165" s="217"/>
    </row>
    <row r="166" spans="1:80">
      <c r="E166" s="217"/>
    </row>
    <row r="167" spans="1:80">
      <c r="E167" s="217"/>
    </row>
    <row r="168" spans="1:80">
      <c r="E168" s="217"/>
    </row>
    <row r="169" spans="1:80">
      <c r="E169" s="217"/>
    </row>
    <row r="170" spans="1:80">
      <c r="E170" s="217"/>
    </row>
    <row r="171" spans="1:80">
      <c r="E171" s="217"/>
    </row>
    <row r="172" spans="1:80">
      <c r="E172" s="217"/>
    </row>
    <row r="173" spans="1:80">
      <c r="E173" s="217"/>
    </row>
    <row r="174" spans="1:80">
      <c r="E174" s="217"/>
    </row>
    <row r="175" spans="1:80">
      <c r="E175" s="217"/>
    </row>
    <row r="176" spans="1:80">
      <c r="E176" s="217"/>
    </row>
    <row r="177" spans="1:7">
      <c r="E177" s="217"/>
    </row>
    <row r="178" spans="1:7">
      <c r="E178" s="217"/>
    </row>
    <row r="179" spans="1:7">
      <c r="E179" s="217"/>
    </row>
    <row r="180" spans="1:7">
      <c r="E180" s="217"/>
    </row>
    <row r="181" spans="1:7">
      <c r="E181" s="217"/>
    </row>
    <row r="182" spans="1:7">
      <c r="E182" s="217"/>
    </row>
    <row r="183" spans="1:7">
      <c r="E183" s="217"/>
    </row>
    <row r="184" spans="1:7">
      <c r="E184" s="217"/>
    </row>
    <row r="185" spans="1:7">
      <c r="E185" s="217"/>
    </row>
    <row r="186" spans="1:7">
      <c r="E186" s="217"/>
    </row>
    <row r="187" spans="1:7">
      <c r="A187" s="259"/>
      <c r="B187" s="259"/>
      <c r="C187" s="259"/>
      <c r="D187" s="259"/>
      <c r="E187" s="259"/>
      <c r="F187" s="259"/>
      <c r="G187" s="259"/>
    </row>
    <row r="188" spans="1:7">
      <c r="A188" s="259"/>
      <c r="B188" s="259"/>
      <c r="C188" s="259"/>
      <c r="D188" s="259"/>
      <c r="E188" s="259"/>
      <c r="F188" s="259"/>
      <c r="G188" s="259"/>
    </row>
    <row r="189" spans="1:7">
      <c r="A189" s="259"/>
      <c r="B189" s="259"/>
      <c r="C189" s="259"/>
      <c r="D189" s="259"/>
      <c r="E189" s="259"/>
      <c r="F189" s="259"/>
      <c r="G189" s="259"/>
    </row>
    <row r="190" spans="1:7">
      <c r="A190" s="259"/>
      <c r="B190" s="259"/>
      <c r="C190" s="259"/>
      <c r="D190" s="259"/>
      <c r="E190" s="259"/>
      <c r="F190" s="259"/>
      <c r="G190" s="259"/>
    </row>
    <row r="191" spans="1:7">
      <c r="E191" s="217"/>
    </row>
    <row r="192" spans="1:7">
      <c r="E192" s="217"/>
    </row>
    <row r="193" spans="5:5">
      <c r="E193" s="217"/>
    </row>
    <row r="194" spans="5:5">
      <c r="E194" s="217"/>
    </row>
    <row r="195" spans="5:5">
      <c r="E195" s="217"/>
    </row>
    <row r="196" spans="5:5">
      <c r="E196" s="217"/>
    </row>
    <row r="197" spans="5:5">
      <c r="E197" s="217"/>
    </row>
    <row r="198" spans="5:5">
      <c r="E198" s="217"/>
    </row>
    <row r="199" spans="5:5">
      <c r="E199" s="217"/>
    </row>
    <row r="200" spans="5:5">
      <c r="E200" s="217"/>
    </row>
    <row r="201" spans="5:5">
      <c r="E201" s="217"/>
    </row>
    <row r="202" spans="5:5">
      <c r="E202" s="217"/>
    </row>
    <row r="203" spans="5:5">
      <c r="E203" s="217"/>
    </row>
    <row r="204" spans="5:5">
      <c r="E204" s="217"/>
    </row>
    <row r="205" spans="5:5">
      <c r="E205" s="217"/>
    </row>
    <row r="206" spans="5:5">
      <c r="E206" s="217"/>
    </row>
    <row r="207" spans="5:5">
      <c r="E207" s="217"/>
    </row>
    <row r="208" spans="5:5">
      <c r="E208" s="217"/>
    </row>
    <row r="209" spans="1:7">
      <c r="E209" s="217"/>
    </row>
    <row r="210" spans="1:7">
      <c r="E210" s="217"/>
    </row>
    <row r="211" spans="1:7">
      <c r="E211" s="217"/>
    </row>
    <row r="212" spans="1:7">
      <c r="E212" s="217"/>
    </row>
    <row r="213" spans="1:7">
      <c r="E213" s="217"/>
    </row>
    <row r="214" spans="1:7">
      <c r="E214" s="217"/>
    </row>
    <row r="215" spans="1:7">
      <c r="E215" s="217"/>
    </row>
    <row r="216" spans="1:7">
      <c r="E216" s="217"/>
    </row>
    <row r="217" spans="1:7">
      <c r="E217" s="217"/>
    </row>
    <row r="218" spans="1:7">
      <c r="E218" s="217"/>
    </row>
    <row r="219" spans="1:7">
      <c r="E219" s="217"/>
    </row>
    <row r="220" spans="1:7">
      <c r="E220" s="217"/>
    </row>
    <row r="221" spans="1:7">
      <c r="E221" s="217"/>
    </row>
    <row r="222" spans="1:7">
      <c r="A222" s="270"/>
      <c r="B222" s="270"/>
    </row>
    <row r="223" spans="1:7">
      <c r="A223" s="259"/>
      <c r="B223" s="259"/>
      <c r="C223" s="271"/>
      <c r="D223" s="271"/>
      <c r="E223" s="272"/>
      <c r="F223" s="271"/>
      <c r="G223" s="273"/>
    </row>
    <row r="224" spans="1:7">
      <c r="A224" s="274"/>
      <c r="B224" s="274"/>
      <c r="C224" s="259"/>
      <c r="D224" s="259"/>
      <c r="E224" s="275"/>
      <c r="F224" s="259"/>
      <c r="G224" s="259"/>
    </row>
    <row r="225" spans="1:7">
      <c r="A225" s="259"/>
      <c r="B225" s="259"/>
      <c r="C225" s="259"/>
      <c r="D225" s="259"/>
      <c r="E225" s="275"/>
      <c r="F225" s="259"/>
      <c r="G225" s="259"/>
    </row>
    <row r="226" spans="1:7">
      <c r="A226" s="259"/>
      <c r="B226" s="259"/>
      <c r="C226" s="259"/>
      <c r="D226" s="259"/>
      <c r="E226" s="275"/>
      <c r="F226" s="259"/>
      <c r="G226" s="259"/>
    </row>
    <row r="227" spans="1:7">
      <c r="A227" s="259"/>
      <c r="B227" s="259"/>
      <c r="C227" s="259"/>
      <c r="D227" s="259"/>
      <c r="E227" s="275"/>
      <c r="F227" s="259"/>
      <c r="G227" s="259"/>
    </row>
    <row r="228" spans="1:7">
      <c r="A228" s="259"/>
      <c r="B228" s="259"/>
      <c r="C228" s="259"/>
      <c r="D228" s="259"/>
      <c r="E228" s="275"/>
      <c r="F228" s="259"/>
      <c r="G228" s="259"/>
    </row>
    <row r="229" spans="1:7">
      <c r="A229" s="259"/>
      <c r="B229" s="259"/>
      <c r="C229" s="259"/>
      <c r="D229" s="259"/>
      <c r="E229" s="275"/>
      <c r="F229" s="259"/>
      <c r="G229" s="259"/>
    </row>
    <row r="230" spans="1:7">
      <c r="A230" s="259"/>
      <c r="B230" s="259"/>
      <c r="C230" s="259"/>
      <c r="D230" s="259"/>
      <c r="E230" s="275"/>
      <c r="F230" s="259"/>
      <c r="G230" s="259"/>
    </row>
    <row r="231" spans="1:7">
      <c r="A231" s="259"/>
      <c r="B231" s="259"/>
      <c r="C231" s="259"/>
      <c r="D231" s="259"/>
      <c r="E231" s="275"/>
      <c r="F231" s="259"/>
      <c r="G231" s="259"/>
    </row>
    <row r="232" spans="1:7">
      <c r="A232" s="259"/>
      <c r="B232" s="259"/>
      <c r="C232" s="259"/>
      <c r="D232" s="259"/>
      <c r="E232" s="275"/>
      <c r="F232" s="259"/>
      <c r="G232" s="259"/>
    </row>
    <row r="233" spans="1:7">
      <c r="A233" s="259"/>
      <c r="B233" s="259"/>
      <c r="C233" s="259"/>
      <c r="D233" s="259"/>
      <c r="E233" s="275"/>
      <c r="F233" s="259"/>
      <c r="G233" s="259"/>
    </row>
    <row r="234" spans="1:7">
      <c r="A234" s="259"/>
      <c r="B234" s="259"/>
      <c r="C234" s="259"/>
      <c r="D234" s="259"/>
      <c r="E234" s="275"/>
      <c r="F234" s="259"/>
      <c r="G234" s="259"/>
    </row>
    <row r="235" spans="1:7">
      <c r="A235" s="259"/>
      <c r="B235" s="259"/>
      <c r="C235" s="259"/>
      <c r="D235" s="259"/>
      <c r="E235" s="275"/>
      <c r="F235" s="259"/>
      <c r="G235" s="259"/>
    </row>
    <row r="236" spans="1:7">
      <c r="A236" s="259"/>
      <c r="B236" s="259"/>
      <c r="C236" s="259"/>
      <c r="D236" s="259"/>
      <c r="E236" s="275"/>
      <c r="F236" s="259"/>
      <c r="G236" s="259"/>
    </row>
  </sheetData>
  <mergeCells count="45">
    <mergeCell ref="C138:D138"/>
    <mergeCell ref="C143:D143"/>
    <mergeCell ref="C145:D145"/>
    <mergeCell ref="C120:D120"/>
    <mergeCell ref="C122:D122"/>
    <mergeCell ref="C124:D124"/>
    <mergeCell ref="C129:D129"/>
    <mergeCell ref="C131:D131"/>
    <mergeCell ref="C133:D133"/>
    <mergeCell ref="C136:D136"/>
    <mergeCell ref="C106:D106"/>
    <mergeCell ref="C108:D108"/>
    <mergeCell ref="C114:D114"/>
    <mergeCell ref="C98:D98"/>
    <mergeCell ref="C100:D100"/>
    <mergeCell ref="C102:D102"/>
    <mergeCell ref="C104:D104"/>
    <mergeCell ref="C66:D66"/>
    <mergeCell ref="C68:D68"/>
    <mergeCell ref="C70:D70"/>
    <mergeCell ref="C72:D72"/>
    <mergeCell ref="C74:D74"/>
    <mergeCell ref="C57:D57"/>
    <mergeCell ref="C59:D59"/>
    <mergeCell ref="C38:D38"/>
    <mergeCell ref="C40:D40"/>
    <mergeCell ref="C41:D41"/>
    <mergeCell ref="C43:D43"/>
    <mergeCell ref="C45:D45"/>
    <mergeCell ref="C47:D47"/>
    <mergeCell ref="C49:D49"/>
    <mergeCell ref="C50:D50"/>
    <mergeCell ref="C52:D52"/>
    <mergeCell ref="C34:D34"/>
    <mergeCell ref="C53:D53"/>
    <mergeCell ref="C20:D20"/>
    <mergeCell ref="C21:D21"/>
    <mergeCell ref="C22:D22"/>
    <mergeCell ref="C12:D12"/>
    <mergeCell ref="C14:D14"/>
    <mergeCell ref="C16:D16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22" zoomScaleNormal="100" workbookViewId="0">
      <selection activeCell="F30" sqref="F30:G30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371</v>
      </c>
      <c r="D2" s="83" t="s">
        <v>372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04.2-ZK_ST Rek'!E27</f>
        <v>0</v>
      </c>
      <c r="D15" s="134" t="str">
        <f>'024 04.2-ZK_ST Rek'!A32</f>
        <v>Ztížené výrobní podmínky</v>
      </c>
      <c r="E15" s="135"/>
      <c r="F15" s="136"/>
      <c r="G15" s="133">
        <f>'024 04.2-ZK_ST Rek'!I32</f>
        <v>0</v>
      </c>
    </row>
    <row r="16" spans="1:57" ht="15.9" customHeight="1">
      <c r="A16" s="131" t="s">
        <v>50</v>
      </c>
      <c r="B16" s="132" t="s">
        <v>51</v>
      </c>
      <c r="C16" s="133">
        <f>'024 04.2-ZK_ST Rek'!F27</f>
        <v>0</v>
      </c>
      <c r="D16" s="86" t="str">
        <f>'024 04.2-ZK_ST Rek'!A33</f>
        <v>Oborová přirážka</v>
      </c>
      <c r="E16" s="137"/>
      <c r="F16" s="138"/>
      <c r="G16" s="133">
        <f>'024 04.2-ZK_ST Rek'!I33</f>
        <v>0</v>
      </c>
    </row>
    <row r="17" spans="1:7" ht="15.9" customHeight="1">
      <c r="A17" s="131" t="s">
        <v>52</v>
      </c>
      <c r="B17" s="132" t="s">
        <v>53</v>
      </c>
      <c r="C17" s="133">
        <f>'024 04.2-ZK_ST Rek'!H27</f>
        <v>0</v>
      </c>
      <c r="D17" s="86" t="str">
        <f>'024 04.2-ZK_ST Rek'!A34</f>
        <v>Přesun stavebních kapacit</v>
      </c>
      <c r="E17" s="137"/>
      <c r="F17" s="138"/>
      <c r="G17" s="133">
        <f>'024 04.2-ZK_ST Rek'!I34</f>
        <v>0</v>
      </c>
    </row>
    <row r="18" spans="1:7" ht="15.9" customHeight="1">
      <c r="A18" s="139" t="s">
        <v>54</v>
      </c>
      <c r="B18" s="140" t="s">
        <v>55</v>
      </c>
      <c r="C18" s="133">
        <f>'024 04.2-ZK_ST Rek'!G27</f>
        <v>0</v>
      </c>
      <c r="D18" s="86" t="str">
        <f>'024 04.2-ZK_ST Rek'!A35</f>
        <v>Mimostaveništní doprava</v>
      </c>
      <c r="E18" s="137"/>
      <c r="F18" s="138"/>
      <c r="G18" s="133">
        <f>'024 04.2-ZK_ST Rek'!I35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04.2-ZK_ST Rek'!A36</f>
        <v>Zařízení staveniště</v>
      </c>
      <c r="E19" s="137"/>
      <c r="F19" s="138"/>
      <c r="G19" s="133">
        <f>'024 04.2-ZK_ST Rek'!I36</f>
        <v>0</v>
      </c>
    </row>
    <row r="20" spans="1:7" ht="15.9" customHeight="1">
      <c r="A20" s="141"/>
      <c r="B20" s="132"/>
      <c r="C20" s="133"/>
      <c r="D20" s="86" t="str">
        <f>'024 04.2-ZK_ST Rek'!A37</f>
        <v>Provoz investora</v>
      </c>
      <c r="E20" s="137"/>
      <c r="F20" s="138"/>
      <c r="G20" s="133">
        <f>'024 04.2-ZK_ST Rek'!I37</f>
        <v>0</v>
      </c>
    </row>
    <row r="21" spans="1:7" ht="15.9" customHeight="1">
      <c r="A21" s="141" t="s">
        <v>28</v>
      </c>
      <c r="B21" s="132"/>
      <c r="C21" s="133">
        <f>'024 04.2-ZK_ST Rek'!I27</f>
        <v>0</v>
      </c>
      <c r="D21" s="86" t="str">
        <f>'024 04.2-ZK_ST Rek'!A38</f>
        <v>Kompletační činnost (IČD)</v>
      </c>
      <c r="E21" s="137"/>
      <c r="F21" s="138"/>
      <c r="G21" s="133">
        <f>'024 04.2-ZK_ST Rek'!I38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04.2-ZK_ST Rek'!H40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1"/>
  <sheetViews>
    <sheetView topLeftCell="A13" workbookViewId="0">
      <selection activeCell="G32" sqref="G32:G39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371</v>
      </c>
      <c r="I1" s="176"/>
    </row>
    <row r="2" spans="1:9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372</v>
      </c>
      <c r="H2" s="304"/>
      <c r="I2" s="305"/>
    </row>
    <row r="3" spans="1:9" ht="13.8" thickTop="1">
      <c r="F3" s="112"/>
    </row>
    <row r="4" spans="1:9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9" ht="13.8" thickBot="1"/>
    <row r="6" spans="1:9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9" s="112" customFormat="1">
      <c r="A7" s="276" t="str">
        <f>'024 04.2-ZK_ST Pol'!B7</f>
        <v>0</v>
      </c>
      <c r="B7" s="60" t="str">
        <f>'024 04.2-ZK_ST Pol'!C7</f>
        <v>Ostatní</v>
      </c>
      <c r="D7" s="189"/>
      <c r="E7" s="277">
        <f>'024 04.2-ZK_ST Pol'!BA9</f>
        <v>0</v>
      </c>
      <c r="F7" s="278">
        <f>'024 04.2-ZK_ST Pol'!BB9</f>
        <v>0</v>
      </c>
      <c r="G7" s="278">
        <f>'024 04.2-ZK_ST Pol'!BC9</f>
        <v>0</v>
      </c>
      <c r="H7" s="278">
        <f>'024 04.2-ZK_ST Pol'!BD9</f>
        <v>0</v>
      </c>
      <c r="I7" s="279">
        <f>'024 04.2-ZK_ST Pol'!BE9</f>
        <v>0</v>
      </c>
    </row>
    <row r="8" spans="1:9" s="112" customFormat="1">
      <c r="A8" s="276" t="str">
        <f>'024 04.2-ZK_ST Pol'!B10</f>
        <v>3</v>
      </c>
      <c r="B8" s="60" t="str">
        <f>'024 04.2-ZK_ST Pol'!C10</f>
        <v>Svislé a kompletní konstrukce</v>
      </c>
      <c r="D8" s="189"/>
      <c r="E8" s="277">
        <f>'024 04.2-ZK_ST Pol'!BA15</f>
        <v>0</v>
      </c>
      <c r="F8" s="278">
        <f>'024 04.2-ZK_ST Pol'!BB15</f>
        <v>0</v>
      </c>
      <c r="G8" s="278">
        <f>'024 04.2-ZK_ST Pol'!BC15</f>
        <v>0</v>
      </c>
      <c r="H8" s="278">
        <f>'024 04.2-ZK_ST Pol'!BD15</f>
        <v>0</v>
      </c>
      <c r="I8" s="279">
        <f>'024 04.2-ZK_ST Pol'!BE15</f>
        <v>0</v>
      </c>
    </row>
    <row r="9" spans="1:9" s="112" customFormat="1">
      <c r="A9" s="276" t="str">
        <f>'024 04.2-ZK_ST Pol'!B16</f>
        <v>61</v>
      </c>
      <c r="B9" s="60" t="str">
        <f>'024 04.2-ZK_ST Pol'!C16</f>
        <v>Upravy povrchů vnitřní</v>
      </c>
      <c r="D9" s="189"/>
      <c r="E9" s="277">
        <f>'024 04.2-ZK_ST Pol'!BA20</f>
        <v>0</v>
      </c>
      <c r="F9" s="278">
        <f>'024 04.2-ZK_ST Pol'!BB20</f>
        <v>0</v>
      </c>
      <c r="G9" s="278">
        <f>'024 04.2-ZK_ST Pol'!BC20</f>
        <v>0</v>
      </c>
      <c r="H9" s="278">
        <f>'024 04.2-ZK_ST Pol'!BD20</f>
        <v>0</v>
      </c>
      <c r="I9" s="279">
        <f>'024 04.2-ZK_ST Pol'!BE20</f>
        <v>0</v>
      </c>
    </row>
    <row r="10" spans="1:9" s="112" customFormat="1">
      <c r="A10" s="276" t="str">
        <f>'024 04.2-ZK_ST Pol'!B21</f>
        <v>94</v>
      </c>
      <c r="B10" s="60" t="str">
        <f>'024 04.2-ZK_ST Pol'!C21</f>
        <v>Lešení a stavební výtahy</v>
      </c>
      <c r="D10" s="189"/>
      <c r="E10" s="277">
        <f>'024 04.2-ZK_ST Pol'!BA25</f>
        <v>0</v>
      </c>
      <c r="F10" s="278">
        <f>'024 04.2-ZK_ST Pol'!BB25</f>
        <v>0</v>
      </c>
      <c r="G10" s="278">
        <f>'024 04.2-ZK_ST Pol'!BC25</f>
        <v>0</v>
      </c>
      <c r="H10" s="278">
        <f>'024 04.2-ZK_ST Pol'!BD25</f>
        <v>0</v>
      </c>
      <c r="I10" s="279">
        <f>'024 04.2-ZK_ST Pol'!BE25</f>
        <v>0</v>
      </c>
    </row>
    <row r="11" spans="1:9" s="112" customFormat="1">
      <c r="A11" s="276" t="str">
        <f>'024 04.2-ZK_ST Pol'!B26</f>
        <v>95</v>
      </c>
      <c r="B11" s="60" t="str">
        <f>'024 04.2-ZK_ST Pol'!C26</f>
        <v>Dokončovací konstrukce na pozemních stavbách</v>
      </c>
      <c r="D11" s="189"/>
      <c r="E11" s="277">
        <f>'024 04.2-ZK_ST Pol'!BA29</f>
        <v>0</v>
      </c>
      <c r="F11" s="278">
        <f>'024 04.2-ZK_ST Pol'!BB29</f>
        <v>0</v>
      </c>
      <c r="G11" s="278">
        <f>'024 04.2-ZK_ST Pol'!BC29</f>
        <v>0</v>
      </c>
      <c r="H11" s="278">
        <f>'024 04.2-ZK_ST Pol'!BD29</f>
        <v>0</v>
      </c>
      <c r="I11" s="279">
        <f>'024 04.2-ZK_ST Pol'!BE29</f>
        <v>0</v>
      </c>
    </row>
    <row r="12" spans="1:9" s="112" customFormat="1">
      <c r="A12" s="276" t="str">
        <f>'024 04.2-ZK_ST Pol'!B30</f>
        <v>96</v>
      </c>
      <c r="B12" s="60" t="str">
        <f>'024 04.2-ZK_ST Pol'!C30</f>
        <v>Bourání konstrukcí</v>
      </c>
      <c r="D12" s="189"/>
      <c r="E12" s="277">
        <f>'024 04.2-ZK_ST Pol'!BA46</f>
        <v>0</v>
      </c>
      <c r="F12" s="278">
        <f>'024 04.2-ZK_ST Pol'!BB46</f>
        <v>0</v>
      </c>
      <c r="G12" s="278">
        <f>'024 04.2-ZK_ST Pol'!BC46</f>
        <v>0</v>
      </c>
      <c r="H12" s="278">
        <f>'024 04.2-ZK_ST Pol'!BD46</f>
        <v>0</v>
      </c>
      <c r="I12" s="279">
        <f>'024 04.2-ZK_ST Pol'!BE46</f>
        <v>0</v>
      </c>
    </row>
    <row r="13" spans="1:9" s="112" customFormat="1">
      <c r="A13" s="276" t="str">
        <f>'024 04.2-ZK_ST Pol'!B47</f>
        <v>97</v>
      </c>
      <c r="B13" s="60" t="str">
        <f>'024 04.2-ZK_ST Pol'!C47</f>
        <v>prorážení otvorů</v>
      </c>
      <c r="D13" s="189"/>
      <c r="E13" s="277">
        <f>'024 04.2-ZK_ST Pol'!BA52</f>
        <v>0</v>
      </c>
      <c r="F13" s="278">
        <f>'024 04.2-ZK_ST Pol'!BB52</f>
        <v>0</v>
      </c>
      <c r="G13" s="278">
        <f>'024 04.2-ZK_ST Pol'!BC52</f>
        <v>0</v>
      </c>
      <c r="H13" s="278">
        <f>'024 04.2-ZK_ST Pol'!BD52</f>
        <v>0</v>
      </c>
      <c r="I13" s="279">
        <f>'024 04.2-ZK_ST Pol'!BE52</f>
        <v>0</v>
      </c>
    </row>
    <row r="14" spans="1:9" s="112" customFormat="1">
      <c r="A14" s="276" t="str">
        <f>'024 04.2-ZK_ST Pol'!B53</f>
        <v>713</v>
      </c>
      <c r="B14" s="60" t="str">
        <f>'024 04.2-ZK_ST Pol'!C53</f>
        <v>Izolace tepelné</v>
      </c>
      <c r="D14" s="189"/>
      <c r="E14" s="277">
        <f>'024 04.2-ZK_ST Pol'!BA55</f>
        <v>0</v>
      </c>
      <c r="F14" s="278">
        <f>'024 04.2-ZK_ST Pol'!BB55</f>
        <v>0</v>
      </c>
      <c r="G14" s="278">
        <f>'024 04.2-ZK_ST Pol'!BC55</f>
        <v>0</v>
      </c>
      <c r="H14" s="278">
        <f>'024 04.2-ZK_ST Pol'!BD55</f>
        <v>0</v>
      </c>
      <c r="I14" s="279">
        <f>'024 04.2-ZK_ST Pol'!BE55</f>
        <v>0</v>
      </c>
    </row>
    <row r="15" spans="1:9" s="112" customFormat="1">
      <c r="A15" s="276" t="str">
        <f>'024 04.2-ZK_ST Pol'!B56</f>
        <v>725</v>
      </c>
      <c r="B15" s="60" t="str">
        <f>'024 04.2-ZK_ST Pol'!C56</f>
        <v>Zařizovací předměty</v>
      </c>
      <c r="D15" s="189"/>
      <c r="E15" s="277">
        <f>'024 04.2-ZK_ST Pol'!BA67</f>
        <v>0</v>
      </c>
      <c r="F15" s="278">
        <f>'024 04.2-ZK_ST Pol'!BB67</f>
        <v>0</v>
      </c>
      <c r="G15" s="278">
        <f>'024 04.2-ZK_ST Pol'!BC67</f>
        <v>0</v>
      </c>
      <c r="H15" s="278">
        <f>'024 04.2-ZK_ST Pol'!BD67</f>
        <v>0</v>
      </c>
      <c r="I15" s="279">
        <f>'024 04.2-ZK_ST Pol'!BE67</f>
        <v>0</v>
      </c>
    </row>
    <row r="16" spans="1:9" s="112" customFormat="1">
      <c r="A16" s="276" t="str">
        <f>'024 04.2-ZK_ST Pol'!B68</f>
        <v>733</v>
      </c>
      <c r="B16" s="60" t="str">
        <f>'024 04.2-ZK_ST Pol'!C68</f>
        <v>Rozvod potrubí</v>
      </c>
      <c r="D16" s="189"/>
      <c r="E16" s="277">
        <f>'024 04.2-ZK_ST Pol'!BA72</f>
        <v>0</v>
      </c>
      <c r="F16" s="278">
        <f>'024 04.2-ZK_ST Pol'!BB72</f>
        <v>0</v>
      </c>
      <c r="G16" s="278">
        <f>'024 04.2-ZK_ST Pol'!BC72</f>
        <v>0</v>
      </c>
      <c r="H16" s="278">
        <f>'024 04.2-ZK_ST Pol'!BD72</f>
        <v>0</v>
      </c>
      <c r="I16" s="279">
        <f>'024 04.2-ZK_ST Pol'!BE72</f>
        <v>0</v>
      </c>
    </row>
    <row r="17" spans="1:57" s="112" customFormat="1">
      <c r="A17" s="276" t="str">
        <f>'024 04.2-ZK_ST Pol'!B73</f>
        <v>735</v>
      </c>
      <c r="B17" s="60" t="str">
        <f>'024 04.2-ZK_ST Pol'!C73</f>
        <v>Otopná tělesa</v>
      </c>
      <c r="D17" s="189"/>
      <c r="E17" s="277">
        <f>'024 04.2-ZK_ST Pol'!BA86</f>
        <v>0</v>
      </c>
      <c r="F17" s="278">
        <f>'024 04.2-ZK_ST Pol'!BB86</f>
        <v>0</v>
      </c>
      <c r="G17" s="278">
        <f>'024 04.2-ZK_ST Pol'!BC86</f>
        <v>0</v>
      </c>
      <c r="H17" s="278">
        <f>'024 04.2-ZK_ST Pol'!BD86</f>
        <v>0</v>
      </c>
      <c r="I17" s="279">
        <f>'024 04.2-ZK_ST Pol'!BE86</f>
        <v>0</v>
      </c>
    </row>
    <row r="18" spans="1:57" s="112" customFormat="1">
      <c r="A18" s="276" t="str">
        <f>'024 04.2-ZK_ST Pol'!B87</f>
        <v>766</v>
      </c>
      <c r="B18" s="60" t="str">
        <f>'024 04.2-ZK_ST Pol'!C87</f>
        <v>Konstrukce truhlářské</v>
      </c>
      <c r="D18" s="189"/>
      <c r="E18" s="277">
        <f>'024 04.2-ZK_ST Pol'!BA95</f>
        <v>0</v>
      </c>
      <c r="F18" s="278">
        <f>'024 04.2-ZK_ST Pol'!BB95</f>
        <v>0</v>
      </c>
      <c r="G18" s="278">
        <f>'024 04.2-ZK_ST Pol'!BC95</f>
        <v>0</v>
      </c>
      <c r="H18" s="278">
        <f>'024 04.2-ZK_ST Pol'!BD95</f>
        <v>0</v>
      </c>
      <c r="I18" s="279">
        <f>'024 04.2-ZK_ST Pol'!BE95</f>
        <v>0</v>
      </c>
    </row>
    <row r="19" spans="1:57" s="112" customFormat="1">
      <c r="A19" s="276" t="str">
        <f>'024 04.2-ZK_ST Pol'!B96</f>
        <v>767</v>
      </c>
      <c r="B19" s="60" t="str">
        <f>'024 04.2-ZK_ST Pol'!C96</f>
        <v>Konstrukce zámečnické</v>
      </c>
      <c r="D19" s="189"/>
      <c r="E19" s="277">
        <f>'024 04.2-ZK_ST Pol'!BA100</f>
        <v>0</v>
      </c>
      <c r="F19" s="278">
        <f>'024 04.2-ZK_ST Pol'!BB100</f>
        <v>0</v>
      </c>
      <c r="G19" s="278">
        <f>'024 04.2-ZK_ST Pol'!BC100</f>
        <v>0</v>
      </c>
      <c r="H19" s="278">
        <f>'024 04.2-ZK_ST Pol'!BD100</f>
        <v>0</v>
      </c>
      <c r="I19" s="279">
        <f>'024 04.2-ZK_ST Pol'!BE100</f>
        <v>0</v>
      </c>
    </row>
    <row r="20" spans="1:57" s="112" customFormat="1">
      <c r="A20" s="276" t="str">
        <f>'024 04.2-ZK_ST Pol'!B101</f>
        <v>771</v>
      </c>
      <c r="B20" s="60" t="str">
        <f>'024 04.2-ZK_ST Pol'!C101</f>
        <v>Podlahy z dlaždic a obklady</v>
      </c>
      <c r="D20" s="189"/>
      <c r="E20" s="277">
        <f>'024 04.2-ZK_ST Pol'!BA109</f>
        <v>0</v>
      </c>
      <c r="F20" s="278">
        <f>'024 04.2-ZK_ST Pol'!BB109</f>
        <v>0</v>
      </c>
      <c r="G20" s="278">
        <f>'024 04.2-ZK_ST Pol'!BC109</f>
        <v>0</v>
      </c>
      <c r="H20" s="278">
        <f>'024 04.2-ZK_ST Pol'!BD109</f>
        <v>0</v>
      </c>
      <c r="I20" s="279">
        <f>'024 04.2-ZK_ST Pol'!BE109</f>
        <v>0</v>
      </c>
    </row>
    <row r="21" spans="1:57" s="112" customFormat="1">
      <c r="A21" s="276" t="str">
        <f>'024 04.2-ZK_ST Pol'!B110</f>
        <v>781</v>
      </c>
      <c r="B21" s="60" t="str">
        <f>'024 04.2-ZK_ST Pol'!C110</f>
        <v>Obklady keramické</v>
      </c>
      <c r="D21" s="189"/>
      <c r="E21" s="277">
        <f>'024 04.2-ZK_ST Pol'!BA123</f>
        <v>0</v>
      </c>
      <c r="F21" s="278">
        <f>'024 04.2-ZK_ST Pol'!BB123</f>
        <v>0</v>
      </c>
      <c r="G21" s="278">
        <f>'024 04.2-ZK_ST Pol'!BC123</f>
        <v>0</v>
      </c>
      <c r="H21" s="278">
        <f>'024 04.2-ZK_ST Pol'!BD123</f>
        <v>0</v>
      </c>
      <c r="I21" s="279">
        <f>'024 04.2-ZK_ST Pol'!BE123</f>
        <v>0</v>
      </c>
    </row>
    <row r="22" spans="1:57" s="112" customFormat="1">
      <c r="A22" s="276" t="str">
        <f>'024 04.2-ZK_ST Pol'!B124</f>
        <v>783</v>
      </c>
      <c r="B22" s="60" t="str">
        <f>'024 04.2-ZK_ST Pol'!C124</f>
        <v>Nátěry</v>
      </c>
      <c r="D22" s="189"/>
      <c r="E22" s="277">
        <f>'024 04.2-ZK_ST Pol'!BA131</f>
        <v>0</v>
      </c>
      <c r="F22" s="278">
        <f>'024 04.2-ZK_ST Pol'!BB131</f>
        <v>0</v>
      </c>
      <c r="G22" s="278">
        <f>'024 04.2-ZK_ST Pol'!BC131</f>
        <v>0</v>
      </c>
      <c r="H22" s="278">
        <f>'024 04.2-ZK_ST Pol'!BD131</f>
        <v>0</v>
      </c>
      <c r="I22" s="279">
        <f>'024 04.2-ZK_ST Pol'!BE131</f>
        <v>0</v>
      </c>
    </row>
    <row r="23" spans="1:57" s="112" customFormat="1">
      <c r="A23" s="276" t="str">
        <f>'024 04.2-ZK_ST Pol'!B132</f>
        <v>784</v>
      </c>
      <c r="B23" s="60" t="str">
        <f>'024 04.2-ZK_ST Pol'!C132</f>
        <v>Malby</v>
      </c>
      <c r="D23" s="189"/>
      <c r="E23" s="277">
        <f>'024 04.2-ZK_ST Pol'!BA137</f>
        <v>0</v>
      </c>
      <c r="F23" s="278">
        <f>'024 04.2-ZK_ST Pol'!BB137</f>
        <v>0</v>
      </c>
      <c r="G23" s="278">
        <f>'024 04.2-ZK_ST Pol'!BC137</f>
        <v>0</v>
      </c>
      <c r="H23" s="278">
        <f>'024 04.2-ZK_ST Pol'!BD137</f>
        <v>0</v>
      </c>
      <c r="I23" s="279">
        <f>'024 04.2-ZK_ST Pol'!BE137</f>
        <v>0</v>
      </c>
    </row>
    <row r="24" spans="1:57" s="112" customFormat="1">
      <c r="A24" s="276" t="str">
        <f>'024 04.2-ZK_ST Pol'!B138</f>
        <v>M21</v>
      </c>
      <c r="B24" s="60" t="str">
        <f>'024 04.2-ZK_ST Pol'!C138</f>
        <v>Elektromontáže</v>
      </c>
      <c r="D24" s="189"/>
      <c r="E24" s="277">
        <f>'024 04.2-ZK_ST Pol'!BA140</f>
        <v>0</v>
      </c>
      <c r="F24" s="278">
        <f>'024 04.2-ZK_ST Pol'!BB140</f>
        <v>0</v>
      </c>
      <c r="G24" s="278">
        <f>'024 04.2-ZK_ST Pol'!BC140</f>
        <v>0</v>
      </c>
      <c r="H24" s="278">
        <f>'024 04.2-ZK_ST Pol'!BD140</f>
        <v>0</v>
      </c>
      <c r="I24" s="279">
        <f>'024 04.2-ZK_ST Pol'!BE140</f>
        <v>0</v>
      </c>
    </row>
    <row r="25" spans="1:57" s="112" customFormat="1">
      <c r="A25" s="276" t="str">
        <f>'024 04.2-ZK_ST Pol'!B141</f>
        <v>M24</v>
      </c>
      <c r="B25" s="60" t="str">
        <f>'024 04.2-ZK_ST Pol'!C141</f>
        <v>Montáže vzduchotechnických zařízení</v>
      </c>
      <c r="D25" s="189"/>
      <c r="E25" s="277">
        <f>'024 04.2-ZK_ST Pol'!BA143</f>
        <v>0</v>
      </c>
      <c r="F25" s="278">
        <f>'024 04.2-ZK_ST Pol'!BB143</f>
        <v>0</v>
      </c>
      <c r="G25" s="278">
        <f>'024 04.2-ZK_ST Pol'!BC143</f>
        <v>0</v>
      </c>
      <c r="H25" s="278">
        <f>'024 04.2-ZK_ST Pol'!BD143</f>
        <v>0</v>
      </c>
      <c r="I25" s="279">
        <f>'024 04.2-ZK_ST Pol'!BE143</f>
        <v>0</v>
      </c>
    </row>
    <row r="26" spans="1:57" s="112" customFormat="1" ht="13.8" thickBot="1">
      <c r="A26" s="276" t="str">
        <f>'024 04.2-ZK_ST Pol'!B144</f>
        <v>D96</v>
      </c>
      <c r="B26" s="60" t="str">
        <f>'024 04.2-ZK_ST Pol'!C144</f>
        <v>Přesuny suti a vybouraných hmot</v>
      </c>
      <c r="D26" s="189"/>
      <c r="E26" s="277">
        <f>'024 04.2-ZK_ST Pol'!BA151</f>
        <v>0</v>
      </c>
      <c r="F26" s="278">
        <f>'024 04.2-ZK_ST Pol'!BB151</f>
        <v>0</v>
      </c>
      <c r="G26" s="278">
        <f>'024 04.2-ZK_ST Pol'!BC151</f>
        <v>0</v>
      </c>
      <c r="H26" s="278">
        <f>'024 04.2-ZK_ST Pol'!BD151</f>
        <v>0</v>
      </c>
      <c r="I26" s="279">
        <f>'024 04.2-ZK_ST Pol'!BE151</f>
        <v>0</v>
      </c>
    </row>
    <row r="27" spans="1:57" s="14" customFormat="1" ht="13.8" thickBot="1">
      <c r="A27" s="190"/>
      <c r="B27" s="191" t="s">
        <v>77</v>
      </c>
      <c r="C27" s="191"/>
      <c r="D27" s="192"/>
      <c r="E27" s="193">
        <f>SUM(E7:E26)</f>
        <v>0</v>
      </c>
      <c r="F27" s="194">
        <f>SUM(F7:F26)</f>
        <v>0</v>
      </c>
      <c r="G27" s="194">
        <f>SUM(G7:G26)</f>
        <v>0</v>
      </c>
      <c r="H27" s="194">
        <f>SUM(H7:H26)</f>
        <v>0</v>
      </c>
      <c r="I27" s="195">
        <f>SUM(I7:I26)</f>
        <v>0</v>
      </c>
    </row>
    <row r="28" spans="1:57">
      <c r="A28" s="112"/>
      <c r="B28" s="112"/>
      <c r="C28" s="112"/>
      <c r="D28" s="112"/>
      <c r="E28" s="112"/>
      <c r="F28" s="112"/>
      <c r="G28" s="112"/>
      <c r="H28" s="112"/>
      <c r="I28" s="112"/>
    </row>
    <row r="29" spans="1:57" ht="19.5" customHeight="1">
      <c r="A29" s="181" t="s">
        <v>78</v>
      </c>
      <c r="B29" s="181"/>
      <c r="C29" s="181"/>
      <c r="D29" s="181"/>
      <c r="E29" s="181"/>
      <c r="F29" s="181"/>
      <c r="G29" s="196"/>
      <c r="H29" s="181"/>
      <c r="I29" s="181"/>
      <c r="BA29" s="118"/>
      <c r="BB29" s="118"/>
      <c r="BC29" s="118"/>
      <c r="BD29" s="118"/>
      <c r="BE29" s="118"/>
    </row>
    <row r="30" spans="1:57" ht="13.8" thickBot="1"/>
    <row r="31" spans="1:57">
      <c r="A31" s="147" t="s">
        <v>79</v>
      </c>
      <c r="B31" s="148"/>
      <c r="C31" s="148"/>
      <c r="D31" s="197"/>
      <c r="E31" s="198" t="s">
        <v>80</v>
      </c>
      <c r="F31" s="199" t="s">
        <v>13</v>
      </c>
      <c r="G31" s="200" t="s">
        <v>81</v>
      </c>
      <c r="H31" s="201"/>
      <c r="I31" s="202" t="s">
        <v>80</v>
      </c>
    </row>
    <row r="32" spans="1:57">
      <c r="A32" s="141" t="s">
        <v>362</v>
      </c>
      <c r="B32" s="132"/>
      <c r="C32" s="132"/>
      <c r="D32" s="203"/>
      <c r="E32" s="204">
        <v>0</v>
      </c>
      <c r="F32" s="205">
        <v>0</v>
      </c>
      <c r="G32" s="206"/>
      <c r="H32" s="207"/>
      <c r="I32" s="208">
        <f t="shared" ref="I32:I39" si="0">E32+F32*G32/100</f>
        <v>0</v>
      </c>
      <c r="BA32" s="1">
        <v>0</v>
      </c>
    </row>
    <row r="33" spans="1:53">
      <c r="A33" s="141" t="s">
        <v>363</v>
      </c>
      <c r="B33" s="132"/>
      <c r="C33" s="132"/>
      <c r="D33" s="203"/>
      <c r="E33" s="204">
        <v>0</v>
      </c>
      <c r="F33" s="205">
        <v>0</v>
      </c>
      <c r="G33" s="206"/>
      <c r="H33" s="207"/>
      <c r="I33" s="208">
        <f t="shared" si="0"/>
        <v>0</v>
      </c>
      <c r="BA33" s="1">
        <v>0</v>
      </c>
    </row>
    <row r="34" spans="1:53">
      <c r="A34" s="141" t="s">
        <v>364</v>
      </c>
      <c r="B34" s="132"/>
      <c r="C34" s="132"/>
      <c r="D34" s="203"/>
      <c r="E34" s="204">
        <v>0</v>
      </c>
      <c r="F34" s="205">
        <v>0</v>
      </c>
      <c r="G34" s="206"/>
      <c r="H34" s="207"/>
      <c r="I34" s="208">
        <f t="shared" si="0"/>
        <v>0</v>
      </c>
      <c r="BA34" s="1">
        <v>0</v>
      </c>
    </row>
    <row r="35" spans="1:53">
      <c r="A35" s="141" t="s">
        <v>365</v>
      </c>
      <c r="B35" s="132"/>
      <c r="C35" s="132"/>
      <c r="D35" s="203"/>
      <c r="E35" s="204">
        <v>0</v>
      </c>
      <c r="F35" s="205">
        <v>0</v>
      </c>
      <c r="G35" s="206"/>
      <c r="H35" s="207"/>
      <c r="I35" s="208">
        <f t="shared" si="0"/>
        <v>0</v>
      </c>
      <c r="BA35" s="1">
        <v>0</v>
      </c>
    </row>
    <row r="36" spans="1:53">
      <c r="A36" s="141" t="s">
        <v>366</v>
      </c>
      <c r="B36" s="132"/>
      <c r="C36" s="132"/>
      <c r="D36" s="203"/>
      <c r="E36" s="204">
        <v>0</v>
      </c>
      <c r="F36" s="205">
        <v>0</v>
      </c>
      <c r="G36" s="206"/>
      <c r="H36" s="207"/>
      <c r="I36" s="208">
        <f t="shared" si="0"/>
        <v>0</v>
      </c>
      <c r="BA36" s="1">
        <v>1</v>
      </c>
    </row>
    <row r="37" spans="1:53">
      <c r="A37" s="141" t="s">
        <v>367</v>
      </c>
      <c r="B37" s="132"/>
      <c r="C37" s="132"/>
      <c r="D37" s="203"/>
      <c r="E37" s="204">
        <v>0</v>
      </c>
      <c r="F37" s="205">
        <v>0</v>
      </c>
      <c r="G37" s="206"/>
      <c r="H37" s="207"/>
      <c r="I37" s="208">
        <f t="shared" si="0"/>
        <v>0</v>
      </c>
      <c r="BA37" s="1">
        <v>1</v>
      </c>
    </row>
    <row r="38" spans="1:53">
      <c r="A38" s="141" t="s">
        <v>368</v>
      </c>
      <c r="B38" s="132"/>
      <c r="C38" s="132"/>
      <c r="D38" s="203"/>
      <c r="E38" s="204">
        <v>0</v>
      </c>
      <c r="F38" s="205">
        <v>0</v>
      </c>
      <c r="G38" s="206"/>
      <c r="H38" s="207"/>
      <c r="I38" s="208">
        <f t="shared" si="0"/>
        <v>0</v>
      </c>
      <c r="BA38" s="1">
        <v>2</v>
      </c>
    </row>
    <row r="39" spans="1:53">
      <c r="A39" s="141" t="s">
        <v>369</v>
      </c>
      <c r="B39" s="132"/>
      <c r="C39" s="132"/>
      <c r="D39" s="203"/>
      <c r="E39" s="204">
        <v>0</v>
      </c>
      <c r="F39" s="205">
        <v>0</v>
      </c>
      <c r="G39" s="206"/>
      <c r="H39" s="207"/>
      <c r="I39" s="208">
        <f t="shared" si="0"/>
        <v>0</v>
      </c>
      <c r="BA39" s="1">
        <v>2</v>
      </c>
    </row>
    <row r="40" spans="1:53" ht="13.8" thickBot="1">
      <c r="A40" s="209"/>
      <c r="B40" s="210" t="s">
        <v>82</v>
      </c>
      <c r="C40" s="211"/>
      <c r="D40" s="212"/>
      <c r="E40" s="213"/>
      <c r="F40" s="214"/>
      <c r="G40" s="214"/>
      <c r="H40" s="306">
        <f>SUM(I32:I39)</f>
        <v>0</v>
      </c>
      <c r="I40" s="307"/>
    </row>
    <row r="42" spans="1:53">
      <c r="B42" s="14"/>
      <c r="F42" s="215"/>
      <c r="G42" s="216"/>
      <c r="H42" s="216"/>
      <c r="I42" s="46"/>
    </row>
    <row r="43" spans="1:53">
      <c r="F43" s="215"/>
      <c r="G43" s="216"/>
      <c r="H43" s="216"/>
      <c r="I43" s="46"/>
    </row>
    <row r="44" spans="1:53">
      <c r="F44" s="215"/>
      <c r="G44" s="216"/>
      <c r="H44" s="216"/>
      <c r="I44" s="46"/>
    </row>
    <row r="45" spans="1:53">
      <c r="F45" s="215"/>
      <c r="G45" s="216"/>
      <c r="H45" s="216"/>
      <c r="I45" s="46"/>
    </row>
    <row r="46" spans="1:53">
      <c r="F46" s="215"/>
      <c r="G46" s="216"/>
      <c r="H46" s="216"/>
      <c r="I46" s="46"/>
    </row>
    <row r="47" spans="1:53">
      <c r="F47" s="215"/>
      <c r="G47" s="216"/>
      <c r="H47" s="216"/>
      <c r="I47" s="46"/>
    </row>
    <row r="48" spans="1:53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  <row r="77" spans="6:9">
      <c r="F77" s="215"/>
      <c r="G77" s="216"/>
      <c r="H77" s="216"/>
      <c r="I77" s="46"/>
    </row>
    <row r="78" spans="6:9">
      <c r="F78" s="215"/>
      <c r="G78" s="216"/>
      <c r="H78" s="216"/>
      <c r="I78" s="46"/>
    </row>
    <row r="79" spans="6:9">
      <c r="F79" s="215"/>
      <c r="G79" s="216"/>
      <c r="H79" s="216"/>
      <c r="I79" s="46"/>
    </row>
    <row r="80" spans="6:9">
      <c r="F80" s="215"/>
      <c r="G80" s="216"/>
      <c r="H80" s="216"/>
      <c r="I80" s="46"/>
    </row>
    <row r="81" spans="6:9">
      <c r="F81" s="215"/>
      <c r="G81" s="216"/>
      <c r="H81" s="216"/>
      <c r="I81" s="46"/>
    </row>
    <row r="82" spans="6:9">
      <c r="F82" s="215"/>
      <c r="G82" s="216"/>
      <c r="H82" s="216"/>
      <c r="I82" s="46"/>
    </row>
    <row r="83" spans="6:9">
      <c r="F83" s="215"/>
      <c r="G83" s="216"/>
      <c r="H83" s="216"/>
      <c r="I83" s="46"/>
    </row>
    <row r="84" spans="6:9">
      <c r="F84" s="215"/>
      <c r="G84" s="216"/>
      <c r="H84" s="216"/>
      <c r="I84" s="46"/>
    </row>
    <row r="85" spans="6:9">
      <c r="F85" s="215"/>
      <c r="G85" s="216"/>
      <c r="H85" s="216"/>
      <c r="I85" s="46"/>
    </row>
    <row r="86" spans="6:9">
      <c r="F86" s="215"/>
      <c r="G86" s="216"/>
      <c r="H86" s="216"/>
      <c r="I86" s="46"/>
    </row>
    <row r="87" spans="6:9">
      <c r="F87" s="215"/>
      <c r="G87" s="216"/>
      <c r="H87" s="216"/>
      <c r="I87" s="46"/>
    </row>
    <row r="88" spans="6:9">
      <c r="F88" s="215"/>
      <c r="G88" s="216"/>
      <c r="H88" s="216"/>
      <c r="I88" s="46"/>
    </row>
    <row r="89" spans="6:9">
      <c r="F89" s="215"/>
      <c r="G89" s="216"/>
      <c r="H89" s="216"/>
      <c r="I89" s="46"/>
    </row>
    <row r="90" spans="6:9">
      <c r="F90" s="215"/>
      <c r="G90" s="216"/>
      <c r="H90" s="216"/>
      <c r="I90" s="46"/>
    </row>
    <row r="91" spans="6:9">
      <c r="F91" s="215"/>
      <c r="G91" s="216"/>
      <c r="H91" s="216"/>
      <c r="I91" s="46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24"/>
  <sheetViews>
    <sheetView showGridLines="0" showZeros="0" zoomScaleNormal="100" zoomScaleSheetLayoutView="100" workbookViewId="0">
      <selection activeCell="G7" sqref="F7:G151"/>
    </sheetView>
  </sheetViews>
  <sheetFormatPr defaultColWidth="9.109375" defaultRowHeight="13.2"/>
  <cols>
    <col min="1" max="1" width="4.44140625" style="217" customWidth="1"/>
    <col min="2" max="2" width="11.5546875" style="217" customWidth="1"/>
    <col min="3" max="3" width="40.44140625" style="217" customWidth="1"/>
    <col min="4" max="4" width="5.5546875" style="217" customWidth="1"/>
    <col min="5" max="5" width="8.5546875" style="225" customWidth="1"/>
    <col min="6" max="6" width="9.88671875" style="217" customWidth="1"/>
    <col min="7" max="7" width="13.88671875" style="217" customWidth="1"/>
    <col min="8" max="8" width="11.6640625" style="217" hidden="1" customWidth="1"/>
    <col min="9" max="9" width="11.5546875" style="217" hidden="1" customWidth="1"/>
    <col min="10" max="10" width="11" style="217" hidden="1" customWidth="1"/>
    <col min="11" max="11" width="10.44140625" style="217" hidden="1" customWidth="1"/>
    <col min="12" max="12" width="75.44140625" style="217" customWidth="1"/>
    <col min="13" max="13" width="45.33203125" style="217" customWidth="1"/>
    <col min="14" max="16384" width="9.109375" style="217"/>
  </cols>
  <sheetData>
    <row r="1" spans="1:80" ht="15.6">
      <c r="A1" s="310" t="s">
        <v>83</v>
      </c>
      <c r="B1" s="310"/>
      <c r="C1" s="310"/>
      <c r="D1" s="310"/>
      <c r="E1" s="310"/>
      <c r="F1" s="310"/>
      <c r="G1" s="310"/>
    </row>
    <row r="2" spans="1:80" ht="14.25" customHeight="1" thickBot="1">
      <c r="B2" s="218"/>
      <c r="C2" s="219"/>
      <c r="D2" s="219"/>
      <c r="E2" s="220"/>
      <c r="F2" s="219"/>
      <c r="G2" s="219"/>
    </row>
    <row r="3" spans="1:80" ht="13.8" thickTop="1">
      <c r="A3" s="299" t="s">
        <v>3</v>
      </c>
      <c r="B3" s="300"/>
      <c r="C3" s="171" t="s">
        <v>101</v>
      </c>
      <c r="D3" s="172"/>
      <c r="E3" s="221" t="s">
        <v>84</v>
      </c>
      <c r="F3" s="222" t="str">
        <f>'024 04.2-ZK_ST Rek'!H1</f>
        <v>04.2-ZK_ST</v>
      </c>
      <c r="G3" s="223"/>
    </row>
    <row r="4" spans="1:80" ht="13.8" thickBot="1">
      <c r="A4" s="311" t="s">
        <v>74</v>
      </c>
      <c r="B4" s="302"/>
      <c r="C4" s="177" t="s">
        <v>104</v>
      </c>
      <c r="D4" s="178"/>
      <c r="E4" s="312" t="str">
        <f>'024 04.2-ZK_ST Rek'!G2</f>
        <v>Rekonstrukce soc. prostor-stav-2E-1NP</v>
      </c>
      <c r="F4" s="313"/>
      <c r="G4" s="314"/>
    </row>
    <row r="5" spans="1:80" ht="13.8" thickTop="1">
      <c r="A5" s="224"/>
      <c r="G5" s="226"/>
    </row>
    <row r="6" spans="1:80" ht="27" customHeight="1">
      <c r="A6" s="227" t="s">
        <v>85</v>
      </c>
      <c r="B6" s="228" t="s">
        <v>86</v>
      </c>
      <c r="C6" s="228" t="s">
        <v>87</v>
      </c>
      <c r="D6" s="228" t="s">
        <v>88</v>
      </c>
      <c r="E6" s="229" t="s">
        <v>89</v>
      </c>
      <c r="F6" s="228" t="s">
        <v>90</v>
      </c>
      <c r="G6" s="230" t="s">
        <v>91</v>
      </c>
      <c r="H6" s="231" t="s">
        <v>92</v>
      </c>
      <c r="I6" s="231" t="s">
        <v>93</v>
      </c>
      <c r="J6" s="231" t="s">
        <v>94</v>
      </c>
      <c r="K6" s="231" t="s">
        <v>95</v>
      </c>
    </row>
    <row r="7" spans="1:80">
      <c r="A7" s="232" t="s">
        <v>96</v>
      </c>
      <c r="B7" s="233" t="s">
        <v>107</v>
      </c>
      <c r="C7" s="234" t="s">
        <v>108</v>
      </c>
      <c r="D7" s="235"/>
      <c r="E7" s="236"/>
      <c r="F7" s="236"/>
      <c r="G7" s="237"/>
      <c r="H7" s="238"/>
      <c r="I7" s="239"/>
      <c r="J7" s="240"/>
      <c r="K7" s="241"/>
      <c r="O7" s="242">
        <v>1</v>
      </c>
    </row>
    <row r="8" spans="1:80" ht="20.399999999999999">
      <c r="A8" s="243">
        <v>1</v>
      </c>
      <c r="B8" s="244" t="s">
        <v>110</v>
      </c>
      <c r="C8" s="245" t="s">
        <v>587</v>
      </c>
      <c r="D8" s="246" t="s">
        <v>112</v>
      </c>
      <c r="E8" s="247">
        <v>1</v>
      </c>
      <c r="F8" s="247"/>
      <c r="G8" s="248"/>
      <c r="H8" s="249">
        <v>0</v>
      </c>
      <c r="I8" s="250">
        <f>E8*H8</f>
        <v>0</v>
      </c>
      <c r="J8" s="249"/>
      <c r="K8" s="250">
        <f>E8*J8</f>
        <v>0</v>
      </c>
      <c r="O8" s="242">
        <v>2</v>
      </c>
      <c r="AA8" s="217">
        <v>12</v>
      </c>
      <c r="AB8" s="217">
        <v>0</v>
      </c>
      <c r="AC8" s="217">
        <v>99</v>
      </c>
      <c r="AZ8" s="217">
        <v>1</v>
      </c>
      <c r="BA8" s="217">
        <f>IF(AZ8=1,G8,0)</f>
        <v>0</v>
      </c>
      <c r="BB8" s="217">
        <f>IF(AZ8=2,G8,0)</f>
        <v>0</v>
      </c>
      <c r="BC8" s="217">
        <f>IF(AZ8=3,G8,0)</f>
        <v>0</v>
      </c>
      <c r="BD8" s="217">
        <f>IF(AZ8=4,G8,0)</f>
        <v>0</v>
      </c>
      <c r="BE8" s="217">
        <f>IF(AZ8=5,G8,0)</f>
        <v>0</v>
      </c>
      <c r="CA8" s="242">
        <v>12</v>
      </c>
      <c r="CB8" s="242">
        <v>0</v>
      </c>
    </row>
    <row r="9" spans="1:80">
      <c r="A9" s="260"/>
      <c r="B9" s="261" t="s">
        <v>98</v>
      </c>
      <c r="C9" s="262" t="s">
        <v>109</v>
      </c>
      <c r="D9" s="263"/>
      <c r="E9" s="264"/>
      <c r="F9" s="265"/>
      <c r="G9" s="266"/>
      <c r="H9" s="267"/>
      <c r="I9" s="268">
        <f>SUM(I7:I8)</f>
        <v>0</v>
      </c>
      <c r="J9" s="267"/>
      <c r="K9" s="268">
        <f>SUM(K7:K8)</f>
        <v>0</v>
      </c>
      <c r="O9" s="242">
        <v>4</v>
      </c>
      <c r="BA9" s="269">
        <f>SUM(BA7:BA8)</f>
        <v>0</v>
      </c>
      <c r="BB9" s="269">
        <f>SUM(BB7:BB8)</f>
        <v>0</v>
      </c>
      <c r="BC9" s="269">
        <f>SUM(BC7:BC8)</f>
        <v>0</v>
      </c>
      <c r="BD9" s="269">
        <f>SUM(BD7:BD8)</f>
        <v>0</v>
      </c>
      <c r="BE9" s="269">
        <f>SUM(BE7:BE8)</f>
        <v>0</v>
      </c>
    </row>
    <row r="10" spans="1:80">
      <c r="A10" s="232" t="s">
        <v>96</v>
      </c>
      <c r="B10" s="233" t="s">
        <v>113</v>
      </c>
      <c r="C10" s="234" t="s">
        <v>114</v>
      </c>
      <c r="D10" s="235"/>
      <c r="E10" s="236"/>
      <c r="F10" s="236"/>
      <c r="G10" s="237"/>
      <c r="H10" s="238"/>
      <c r="I10" s="239"/>
      <c r="J10" s="240"/>
      <c r="K10" s="241"/>
      <c r="O10" s="242">
        <v>1</v>
      </c>
    </row>
    <row r="11" spans="1:80">
      <c r="A11" s="243">
        <v>2</v>
      </c>
      <c r="B11" s="244" t="s">
        <v>116</v>
      </c>
      <c r="C11" s="245" t="s">
        <v>117</v>
      </c>
      <c r="D11" s="246" t="s">
        <v>118</v>
      </c>
      <c r="E11" s="247">
        <v>1.248</v>
      </c>
      <c r="F11" s="247"/>
      <c r="G11" s="248"/>
      <c r="H11" s="249">
        <v>1.95224</v>
      </c>
      <c r="I11" s="250">
        <f>E11*H11</f>
        <v>2.43639552</v>
      </c>
      <c r="J11" s="249">
        <v>0</v>
      </c>
      <c r="K11" s="250">
        <f>E11*J11</f>
        <v>0</v>
      </c>
      <c r="O11" s="242">
        <v>2</v>
      </c>
      <c r="AA11" s="217">
        <v>1</v>
      </c>
      <c r="AB11" s="217">
        <v>1</v>
      </c>
      <c r="AC11" s="217">
        <v>1</v>
      </c>
      <c r="AZ11" s="217">
        <v>1</v>
      </c>
      <c r="BA11" s="217">
        <f>IF(AZ11=1,G11,0)</f>
        <v>0</v>
      </c>
      <c r="BB11" s="217">
        <f>IF(AZ11=2,G11,0)</f>
        <v>0</v>
      </c>
      <c r="BC11" s="217">
        <f>IF(AZ11=3,G11,0)</f>
        <v>0</v>
      </c>
      <c r="BD11" s="217">
        <f>IF(AZ11=4,G11,0)</f>
        <v>0</v>
      </c>
      <c r="BE11" s="217">
        <f>IF(AZ11=5,G11,0)</f>
        <v>0</v>
      </c>
      <c r="CA11" s="242">
        <v>1</v>
      </c>
      <c r="CB11" s="242">
        <v>1</v>
      </c>
    </row>
    <row r="12" spans="1:80">
      <c r="A12" s="251"/>
      <c r="B12" s="254"/>
      <c r="C12" s="308" t="s">
        <v>119</v>
      </c>
      <c r="D12" s="309"/>
      <c r="E12" s="255">
        <v>1.248</v>
      </c>
      <c r="F12" s="256"/>
      <c r="G12" s="257"/>
      <c r="H12" s="258"/>
      <c r="I12" s="252"/>
      <c r="J12" s="259"/>
      <c r="K12" s="252"/>
      <c r="M12" s="253" t="s">
        <v>119</v>
      </c>
      <c r="O12" s="242"/>
    </row>
    <row r="13" spans="1:80" ht="20.399999999999999">
      <c r="A13" s="243">
        <v>3</v>
      </c>
      <c r="B13" s="244" t="s">
        <v>124</v>
      </c>
      <c r="C13" s="245" t="s">
        <v>125</v>
      </c>
      <c r="D13" s="246" t="s">
        <v>126</v>
      </c>
      <c r="E13" s="247">
        <v>27.588000000000001</v>
      </c>
      <c r="F13" s="247"/>
      <c r="G13" s="248"/>
      <c r="H13" s="249">
        <v>2.5090000000000001E-2</v>
      </c>
      <c r="I13" s="250">
        <f>E13*H13</f>
        <v>0.69218292000000003</v>
      </c>
      <c r="J13" s="249">
        <v>0</v>
      </c>
      <c r="K13" s="250">
        <f>E13*J13</f>
        <v>0</v>
      </c>
      <c r="O13" s="242">
        <v>2</v>
      </c>
      <c r="AA13" s="217">
        <v>1</v>
      </c>
      <c r="AB13" s="217">
        <v>0</v>
      </c>
      <c r="AC13" s="217">
        <v>0</v>
      </c>
      <c r="AZ13" s="217">
        <v>1</v>
      </c>
      <c r="BA13" s="217">
        <f>IF(AZ13=1,G13,0)</f>
        <v>0</v>
      </c>
      <c r="BB13" s="217">
        <f>IF(AZ13=2,G13,0)</f>
        <v>0</v>
      </c>
      <c r="BC13" s="217">
        <f>IF(AZ13=3,G13,0)</f>
        <v>0</v>
      </c>
      <c r="BD13" s="217">
        <f>IF(AZ13=4,G13,0)</f>
        <v>0</v>
      </c>
      <c r="BE13" s="217">
        <f>IF(AZ13=5,G13,0)</f>
        <v>0</v>
      </c>
      <c r="CA13" s="242">
        <v>1</v>
      </c>
      <c r="CB13" s="242">
        <v>0</v>
      </c>
    </row>
    <row r="14" spans="1:80">
      <c r="A14" s="251"/>
      <c r="B14" s="254"/>
      <c r="C14" s="308" t="s">
        <v>373</v>
      </c>
      <c r="D14" s="309"/>
      <c r="E14" s="255">
        <v>27.588000000000001</v>
      </c>
      <c r="F14" s="256"/>
      <c r="G14" s="257"/>
      <c r="H14" s="258"/>
      <c r="I14" s="252"/>
      <c r="J14" s="259"/>
      <c r="K14" s="252"/>
      <c r="M14" s="253" t="s">
        <v>373</v>
      </c>
      <c r="O14" s="242"/>
    </row>
    <row r="15" spans="1:80">
      <c r="A15" s="260"/>
      <c r="B15" s="261" t="s">
        <v>98</v>
      </c>
      <c r="C15" s="262" t="s">
        <v>115</v>
      </c>
      <c r="D15" s="263"/>
      <c r="E15" s="264"/>
      <c r="F15" s="265"/>
      <c r="G15" s="266"/>
      <c r="H15" s="267"/>
      <c r="I15" s="268">
        <f>SUM(I10:I14)</f>
        <v>3.1285784400000001</v>
      </c>
      <c r="J15" s="267"/>
      <c r="K15" s="268">
        <f>SUM(K10:K14)</f>
        <v>0</v>
      </c>
      <c r="O15" s="242">
        <v>4</v>
      </c>
      <c r="BA15" s="269">
        <f>SUM(BA10:BA14)</f>
        <v>0</v>
      </c>
      <c r="BB15" s="269">
        <f>SUM(BB10:BB14)</f>
        <v>0</v>
      </c>
      <c r="BC15" s="269">
        <f>SUM(BC10:BC14)</f>
        <v>0</v>
      </c>
      <c r="BD15" s="269">
        <f>SUM(BD10:BD14)</f>
        <v>0</v>
      </c>
      <c r="BE15" s="269">
        <f>SUM(BE10:BE14)</f>
        <v>0</v>
      </c>
    </row>
    <row r="16" spans="1:80">
      <c r="A16" s="232" t="s">
        <v>96</v>
      </c>
      <c r="B16" s="233" t="s">
        <v>128</v>
      </c>
      <c r="C16" s="234" t="s">
        <v>129</v>
      </c>
      <c r="D16" s="235"/>
      <c r="E16" s="236"/>
      <c r="F16" s="236"/>
      <c r="G16" s="237"/>
      <c r="H16" s="238"/>
      <c r="I16" s="239"/>
      <c r="J16" s="240"/>
      <c r="K16" s="241"/>
      <c r="O16" s="242">
        <v>1</v>
      </c>
    </row>
    <row r="17" spans="1:80">
      <c r="A17" s="243">
        <v>4</v>
      </c>
      <c r="B17" s="244" t="s">
        <v>131</v>
      </c>
      <c r="C17" s="245" t="s">
        <v>132</v>
      </c>
      <c r="D17" s="246" t="s">
        <v>126</v>
      </c>
      <c r="E17" s="247">
        <v>37.975999999999999</v>
      </c>
      <c r="F17" s="247"/>
      <c r="G17" s="248"/>
      <c r="H17" s="249">
        <v>4.4540000000000003E-2</v>
      </c>
      <c r="I17" s="250">
        <f>E17*H17</f>
        <v>1.69145104</v>
      </c>
      <c r="J17" s="249">
        <v>0</v>
      </c>
      <c r="K17" s="250">
        <f>E17*J17</f>
        <v>0</v>
      </c>
      <c r="O17" s="242">
        <v>2</v>
      </c>
      <c r="AA17" s="217">
        <v>2</v>
      </c>
      <c r="AB17" s="217">
        <v>1</v>
      </c>
      <c r="AC17" s="217">
        <v>1</v>
      </c>
      <c r="AZ17" s="217">
        <v>1</v>
      </c>
      <c r="BA17" s="217">
        <f>IF(AZ17=1,G17,0)</f>
        <v>0</v>
      </c>
      <c r="BB17" s="217">
        <f>IF(AZ17=2,G17,0)</f>
        <v>0</v>
      </c>
      <c r="BC17" s="217">
        <f>IF(AZ17=3,G17,0)</f>
        <v>0</v>
      </c>
      <c r="BD17" s="217">
        <f>IF(AZ17=4,G17,0)</f>
        <v>0</v>
      </c>
      <c r="BE17" s="217">
        <f>IF(AZ17=5,G17,0)</f>
        <v>0</v>
      </c>
      <c r="CA17" s="242">
        <v>2</v>
      </c>
      <c r="CB17" s="242">
        <v>1</v>
      </c>
    </row>
    <row r="18" spans="1:80">
      <c r="A18" s="251"/>
      <c r="B18" s="254"/>
      <c r="C18" s="308" t="s">
        <v>133</v>
      </c>
      <c r="D18" s="309"/>
      <c r="E18" s="255">
        <v>2.56</v>
      </c>
      <c r="F18" s="256"/>
      <c r="G18" s="257"/>
      <c r="H18" s="258"/>
      <c r="I18" s="252"/>
      <c r="J18" s="259"/>
      <c r="K18" s="252"/>
      <c r="M18" s="253" t="s">
        <v>133</v>
      </c>
      <c r="O18" s="242"/>
    </row>
    <row r="19" spans="1:80">
      <c r="A19" s="251"/>
      <c r="B19" s="254"/>
      <c r="C19" s="308" t="s">
        <v>374</v>
      </c>
      <c r="D19" s="309"/>
      <c r="E19" s="255">
        <v>35.415999999999997</v>
      </c>
      <c r="F19" s="256"/>
      <c r="G19" s="257"/>
      <c r="H19" s="258"/>
      <c r="I19" s="252"/>
      <c r="J19" s="259"/>
      <c r="K19" s="252"/>
      <c r="M19" s="253" t="s">
        <v>374</v>
      </c>
      <c r="O19" s="242"/>
    </row>
    <row r="20" spans="1:80">
      <c r="A20" s="260"/>
      <c r="B20" s="261" t="s">
        <v>98</v>
      </c>
      <c r="C20" s="262" t="s">
        <v>130</v>
      </c>
      <c r="D20" s="263"/>
      <c r="E20" s="264"/>
      <c r="F20" s="265"/>
      <c r="G20" s="266"/>
      <c r="H20" s="267"/>
      <c r="I20" s="268">
        <f>SUM(I16:I19)</f>
        <v>1.69145104</v>
      </c>
      <c r="J20" s="267"/>
      <c r="K20" s="268">
        <f>SUM(K16:K19)</f>
        <v>0</v>
      </c>
      <c r="O20" s="242">
        <v>4</v>
      </c>
      <c r="BA20" s="269">
        <f>SUM(BA16:BA19)</f>
        <v>0</v>
      </c>
      <c r="BB20" s="269">
        <f>SUM(BB16:BB19)</f>
        <v>0</v>
      </c>
      <c r="BC20" s="269">
        <f>SUM(BC16:BC19)</f>
        <v>0</v>
      </c>
      <c r="BD20" s="269">
        <f>SUM(BD16:BD19)</f>
        <v>0</v>
      </c>
      <c r="BE20" s="269">
        <f>SUM(BE16:BE19)</f>
        <v>0</v>
      </c>
    </row>
    <row r="21" spans="1:80">
      <c r="A21" s="232" t="s">
        <v>96</v>
      </c>
      <c r="B21" s="233" t="s">
        <v>142</v>
      </c>
      <c r="C21" s="234" t="s">
        <v>143</v>
      </c>
      <c r="D21" s="235"/>
      <c r="E21" s="236"/>
      <c r="F21" s="236"/>
      <c r="G21" s="237"/>
      <c r="H21" s="238"/>
      <c r="I21" s="239"/>
      <c r="J21" s="240"/>
      <c r="K21" s="241"/>
      <c r="O21" s="242">
        <v>1</v>
      </c>
    </row>
    <row r="22" spans="1:80" ht="20.399999999999999">
      <c r="A22" s="243">
        <v>5</v>
      </c>
      <c r="B22" s="244" t="s">
        <v>145</v>
      </c>
      <c r="C22" s="245" t="s">
        <v>146</v>
      </c>
      <c r="D22" s="246" t="s">
        <v>112</v>
      </c>
      <c r="E22" s="247">
        <v>1</v>
      </c>
      <c r="F22" s="247"/>
      <c r="G22" s="248"/>
      <c r="H22" s="249">
        <v>0</v>
      </c>
      <c r="I22" s="250">
        <f>E22*H22</f>
        <v>0</v>
      </c>
      <c r="J22" s="249">
        <v>0</v>
      </c>
      <c r="K22" s="250">
        <f>E22*J22</f>
        <v>0</v>
      </c>
      <c r="O22" s="242">
        <v>2</v>
      </c>
      <c r="AA22" s="217">
        <v>1</v>
      </c>
      <c r="AB22" s="217">
        <v>1</v>
      </c>
      <c r="AC22" s="217">
        <v>1</v>
      </c>
      <c r="AZ22" s="217">
        <v>1</v>
      </c>
      <c r="BA22" s="217">
        <f>IF(AZ22=1,G22,0)</f>
        <v>0</v>
      </c>
      <c r="BB22" s="217">
        <f>IF(AZ22=2,G22,0)</f>
        <v>0</v>
      </c>
      <c r="BC22" s="217">
        <f>IF(AZ22=3,G22,0)</f>
        <v>0</v>
      </c>
      <c r="BD22" s="217">
        <f>IF(AZ22=4,G22,0)</f>
        <v>0</v>
      </c>
      <c r="BE22" s="217">
        <f>IF(AZ22=5,G22,0)</f>
        <v>0</v>
      </c>
      <c r="CA22" s="242">
        <v>1</v>
      </c>
      <c r="CB22" s="242">
        <v>1</v>
      </c>
    </row>
    <row r="23" spans="1:80" ht="20.399999999999999">
      <c r="A23" s="243">
        <v>6</v>
      </c>
      <c r="B23" s="244" t="s">
        <v>147</v>
      </c>
      <c r="C23" s="245" t="s">
        <v>148</v>
      </c>
      <c r="D23" s="246" t="s">
        <v>149</v>
      </c>
      <c r="E23" s="247">
        <v>5</v>
      </c>
      <c r="F23" s="247"/>
      <c r="G23" s="248"/>
      <c r="H23" s="249">
        <v>0</v>
      </c>
      <c r="I23" s="250">
        <f>E23*H23</f>
        <v>0</v>
      </c>
      <c r="J23" s="249">
        <v>0</v>
      </c>
      <c r="K23" s="250">
        <f>E23*J23</f>
        <v>0</v>
      </c>
      <c r="O23" s="242">
        <v>2</v>
      </c>
      <c r="AA23" s="217">
        <v>1</v>
      </c>
      <c r="AB23" s="217">
        <v>1</v>
      </c>
      <c r="AC23" s="217">
        <v>1</v>
      </c>
      <c r="AZ23" s="217">
        <v>1</v>
      </c>
      <c r="BA23" s="217">
        <f>IF(AZ23=1,G23,0)</f>
        <v>0</v>
      </c>
      <c r="BB23" s="217">
        <f>IF(AZ23=2,G23,0)</f>
        <v>0</v>
      </c>
      <c r="BC23" s="217">
        <f>IF(AZ23=3,G23,0)</f>
        <v>0</v>
      </c>
      <c r="BD23" s="217">
        <f>IF(AZ23=4,G23,0)</f>
        <v>0</v>
      </c>
      <c r="BE23" s="217">
        <f>IF(AZ23=5,G23,0)</f>
        <v>0</v>
      </c>
      <c r="CA23" s="242">
        <v>1</v>
      </c>
      <c r="CB23" s="242">
        <v>1</v>
      </c>
    </row>
    <row r="24" spans="1:80" ht="20.399999999999999">
      <c r="A24" s="243">
        <v>7</v>
      </c>
      <c r="B24" s="244" t="s">
        <v>150</v>
      </c>
      <c r="C24" s="245" t="s">
        <v>151</v>
      </c>
      <c r="D24" s="246" t="s">
        <v>112</v>
      </c>
      <c r="E24" s="247">
        <v>1</v>
      </c>
      <c r="F24" s="247"/>
      <c r="G24" s="248"/>
      <c r="H24" s="249">
        <v>0</v>
      </c>
      <c r="I24" s="250">
        <f>E24*H24</f>
        <v>0</v>
      </c>
      <c r="J24" s="249">
        <v>0</v>
      </c>
      <c r="K24" s="250">
        <f>E24*J24</f>
        <v>0</v>
      </c>
      <c r="O24" s="242">
        <v>2</v>
      </c>
      <c r="AA24" s="217">
        <v>1</v>
      </c>
      <c r="AB24" s="217">
        <v>1</v>
      </c>
      <c r="AC24" s="217">
        <v>1</v>
      </c>
      <c r="AZ24" s="217">
        <v>1</v>
      </c>
      <c r="BA24" s="217">
        <f>IF(AZ24=1,G24,0)</f>
        <v>0</v>
      </c>
      <c r="BB24" s="217">
        <f>IF(AZ24=2,G24,0)</f>
        <v>0</v>
      </c>
      <c r="BC24" s="217">
        <f>IF(AZ24=3,G24,0)</f>
        <v>0</v>
      </c>
      <c r="BD24" s="217">
        <f>IF(AZ24=4,G24,0)</f>
        <v>0</v>
      </c>
      <c r="BE24" s="217">
        <f>IF(AZ24=5,G24,0)</f>
        <v>0</v>
      </c>
      <c r="CA24" s="242">
        <v>1</v>
      </c>
      <c r="CB24" s="242">
        <v>1</v>
      </c>
    </row>
    <row r="25" spans="1:80">
      <c r="A25" s="260"/>
      <c r="B25" s="261" t="s">
        <v>98</v>
      </c>
      <c r="C25" s="262" t="s">
        <v>144</v>
      </c>
      <c r="D25" s="263"/>
      <c r="E25" s="264"/>
      <c r="F25" s="265"/>
      <c r="G25" s="266"/>
      <c r="H25" s="267"/>
      <c r="I25" s="268">
        <f>SUM(I21:I24)</f>
        <v>0</v>
      </c>
      <c r="J25" s="267"/>
      <c r="K25" s="268">
        <f>SUM(K21:K24)</f>
        <v>0</v>
      </c>
      <c r="O25" s="242">
        <v>4</v>
      </c>
      <c r="BA25" s="269">
        <f>SUM(BA21:BA24)</f>
        <v>0</v>
      </c>
      <c r="BB25" s="269">
        <f>SUM(BB21:BB24)</f>
        <v>0</v>
      </c>
      <c r="BC25" s="269">
        <f>SUM(BC21:BC24)</f>
        <v>0</v>
      </c>
      <c r="BD25" s="269">
        <f>SUM(BD21:BD24)</f>
        <v>0</v>
      </c>
      <c r="BE25" s="269">
        <f>SUM(BE21:BE24)</f>
        <v>0</v>
      </c>
    </row>
    <row r="26" spans="1:80">
      <c r="A26" s="232" t="s">
        <v>96</v>
      </c>
      <c r="B26" s="233" t="s">
        <v>152</v>
      </c>
      <c r="C26" s="234" t="s">
        <v>153</v>
      </c>
      <c r="D26" s="235"/>
      <c r="E26" s="236"/>
      <c r="F26" s="236"/>
      <c r="G26" s="237"/>
      <c r="H26" s="238"/>
      <c r="I26" s="239"/>
      <c r="J26" s="240"/>
      <c r="K26" s="241"/>
      <c r="O26" s="242">
        <v>1</v>
      </c>
    </row>
    <row r="27" spans="1:80">
      <c r="A27" s="243">
        <v>8</v>
      </c>
      <c r="B27" s="244" t="s">
        <v>155</v>
      </c>
      <c r="C27" s="245" t="s">
        <v>156</v>
      </c>
      <c r="D27" s="246" t="s">
        <v>126</v>
      </c>
      <c r="E27" s="247">
        <v>19.1235</v>
      </c>
      <c r="F27" s="247"/>
      <c r="G27" s="248"/>
      <c r="H27" s="249">
        <v>4.0000000000000003E-5</v>
      </c>
      <c r="I27" s="250">
        <f>E27*H27</f>
        <v>7.6494000000000009E-4</v>
      </c>
      <c r="J27" s="249">
        <v>0</v>
      </c>
      <c r="K27" s="250">
        <f>E27*J27</f>
        <v>0</v>
      </c>
      <c r="O27" s="242">
        <v>2</v>
      </c>
      <c r="AA27" s="217">
        <v>1</v>
      </c>
      <c r="AB27" s="217">
        <v>1</v>
      </c>
      <c r="AC27" s="217">
        <v>1</v>
      </c>
      <c r="AZ27" s="217">
        <v>1</v>
      </c>
      <c r="BA27" s="217">
        <f>IF(AZ27=1,G27,0)</f>
        <v>0</v>
      </c>
      <c r="BB27" s="217">
        <f>IF(AZ27=2,G27,0)</f>
        <v>0</v>
      </c>
      <c r="BC27" s="217">
        <f>IF(AZ27=3,G27,0)</f>
        <v>0</v>
      </c>
      <c r="BD27" s="217">
        <f>IF(AZ27=4,G27,0)</f>
        <v>0</v>
      </c>
      <c r="BE27" s="217">
        <f>IF(AZ27=5,G27,0)</f>
        <v>0</v>
      </c>
      <c r="CA27" s="242">
        <v>1</v>
      </c>
      <c r="CB27" s="242">
        <v>1</v>
      </c>
    </row>
    <row r="28" spans="1:80">
      <c r="A28" s="251"/>
      <c r="B28" s="254"/>
      <c r="C28" s="308" t="s">
        <v>375</v>
      </c>
      <c r="D28" s="309"/>
      <c r="E28" s="255">
        <v>19.1235</v>
      </c>
      <c r="F28" s="256"/>
      <c r="G28" s="257"/>
      <c r="H28" s="258"/>
      <c r="I28" s="252"/>
      <c r="J28" s="259"/>
      <c r="K28" s="252"/>
      <c r="M28" s="253" t="s">
        <v>375</v>
      </c>
      <c r="O28" s="242"/>
    </row>
    <row r="29" spans="1:80">
      <c r="A29" s="260"/>
      <c r="B29" s="261" t="s">
        <v>98</v>
      </c>
      <c r="C29" s="262" t="s">
        <v>154</v>
      </c>
      <c r="D29" s="263"/>
      <c r="E29" s="264"/>
      <c r="F29" s="265"/>
      <c r="G29" s="266"/>
      <c r="H29" s="267"/>
      <c r="I29" s="268">
        <f>SUM(I26:I28)</f>
        <v>7.6494000000000009E-4</v>
      </c>
      <c r="J29" s="267"/>
      <c r="K29" s="268">
        <f>SUM(K26:K28)</f>
        <v>0</v>
      </c>
      <c r="O29" s="242">
        <v>4</v>
      </c>
      <c r="BA29" s="269">
        <f>SUM(BA26:BA28)</f>
        <v>0</v>
      </c>
      <c r="BB29" s="269">
        <f>SUM(BB26:BB28)</f>
        <v>0</v>
      </c>
      <c r="BC29" s="269">
        <f>SUM(BC26:BC28)</f>
        <v>0</v>
      </c>
      <c r="BD29" s="269">
        <f>SUM(BD26:BD28)</f>
        <v>0</v>
      </c>
      <c r="BE29" s="269">
        <f>SUM(BE26:BE28)</f>
        <v>0</v>
      </c>
    </row>
    <row r="30" spans="1:80">
      <c r="A30" s="232" t="s">
        <v>96</v>
      </c>
      <c r="B30" s="233" t="s">
        <v>158</v>
      </c>
      <c r="C30" s="234" t="s">
        <v>159</v>
      </c>
      <c r="D30" s="235"/>
      <c r="E30" s="236"/>
      <c r="F30" s="236"/>
      <c r="G30" s="237"/>
      <c r="H30" s="238"/>
      <c r="I30" s="239"/>
      <c r="J30" s="240"/>
      <c r="K30" s="241"/>
      <c r="O30" s="242">
        <v>1</v>
      </c>
    </row>
    <row r="31" spans="1:80">
      <c r="A31" s="243">
        <v>9</v>
      </c>
      <c r="B31" s="244" t="s">
        <v>161</v>
      </c>
      <c r="C31" s="245" t="s">
        <v>162</v>
      </c>
      <c r="D31" s="246" t="s">
        <v>126</v>
      </c>
      <c r="E31" s="247">
        <v>20.02</v>
      </c>
      <c r="F31" s="247"/>
      <c r="G31" s="248"/>
      <c r="H31" s="249">
        <v>6.7000000000000002E-4</v>
      </c>
      <c r="I31" s="250">
        <f>E31*H31</f>
        <v>1.3413400000000001E-2</v>
      </c>
      <c r="J31" s="249">
        <v>-0.13100000000000001</v>
      </c>
      <c r="K31" s="250">
        <f>E31*J31</f>
        <v>-2.62262</v>
      </c>
      <c r="O31" s="242">
        <v>2</v>
      </c>
      <c r="AA31" s="217">
        <v>1</v>
      </c>
      <c r="AB31" s="217">
        <v>0</v>
      </c>
      <c r="AC31" s="217">
        <v>0</v>
      </c>
      <c r="AZ31" s="217">
        <v>1</v>
      </c>
      <c r="BA31" s="217">
        <f>IF(AZ31=1,G31,0)</f>
        <v>0</v>
      </c>
      <c r="BB31" s="217">
        <f>IF(AZ31=2,G31,0)</f>
        <v>0</v>
      </c>
      <c r="BC31" s="217">
        <f>IF(AZ31=3,G31,0)</f>
        <v>0</v>
      </c>
      <c r="BD31" s="217">
        <f>IF(AZ31=4,G31,0)</f>
        <v>0</v>
      </c>
      <c r="BE31" s="217">
        <f>IF(AZ31=5,G31,0)</f>
        <v>0</v>
      </c>
      <c r="CA31" s="242">
        <v>1</v>
      </c>
      <c r="CB31" s="242">
        <v>0</v>
      </c>
    </row>
    <row r="32" spans="1:80">
      <c r="A32" s="251"/>
      <c r="B32" s="254"/>
      <c r="C32" s="308" t="s">
        <v>163</v>
      </c>
      <c r="D32" s="309"/>
      <c r="E32" s="255">
        <v>20.02</v>
      </c>
      <c r="F32" s="256"/>
      <c r="G32" s="257"/>
      <c r="H32" s="258"/>
      <c r="I32" s="252"/>
      <c r="J32" s="259"/>
      <c r="K32" s="252"/>
      <c r="M32" s="253" t="s">
        <v>163</v>
      </c>
      <c r="O32" s="242"/>
    </row>
    <row r="33" spans="1:80">
      <c r="A33" s="243">
        <v>10</v>
      </c>
      <c r="B33" s="244" t="s">
        <v>164</v>
      </c>
      <c r="C33" s="245" t="s">
        <v>165</v>
      </c>
      <c r="D33" s="246" t="s">
        <v>118</v>
      </c>
      <c r="E33" s="247">
        <v>2.5009999999999999</v>
      </c>
      <c r="F33" s="247"/>
      <c r="G33" s="248"/>
      <c r="H33" s="249">
        <v>1.2800000000000001E-3</v>
      </c>
      <c r="I33" s="250">
        <f>E33*H33</f>
        <v>3.2012799999999999E-3</v>
      </c>
      <c r="J33" s="249">
        <v>-1.8</v>
      </c>
      <c r="K33" s="250">
        <f>E33*J33</f>
        <v>-4.5018000000000002</v>
      </c>
      <c r="O33" s="242">
        <v>2</v>
      </c>
      <c r="AA33" s="217">
        <v>1</v>
      </c>
      <c r="AB33" s="217">
        <v>1</v>
      </c>
      <c r="AC33" s="217">
        <v>1</v>
      </c>
      <c r="AZ33" s="217">
        <v>1</v>
      </c>
      <c r="BA33" s="217">
        <f>IF(AZ33=1,G33,0)</f>
        <v>0</v>
      </c>
      <c r="BB33" s="217">
        <f>IF(AZ33=2,G33,0)</f>
        <v>0</v>
      </c>
      <c r="BC33" s="217">
        <f>IF(AZ33=3,G33,0)</f>
        <v>0</v>
      </c>
      <c r="BD33" s="217">
        <f>IF(AZ33=4,G33,0)</f>
        <v>0</v>
      </c>
      <c r="BE33" s="217">
        <f>IF(AZ33=5,G33,0)</f>
        <v>0</v>
      </c>
      <c r="CA33" s="242">
        <v>1</v>
      </c>
      <c r="CB33" s="242">
        <v>1</v>
      </c>
    </row>
    <row r="34" spans="1:80">
      <c r="A34" s="251"/>
      <c r="B34" s="254"/>
      <c r="C34" s="308" t="s">
        <v>166</v>
      </c>
      <c r="D34" s="309"/>
      <c r="E34" s="255">
        <v>2.5009999999999999</v>
      </c>
      <c r="F34" s="256"/>
      <c r="G34" s="257"/>
      <c r="H34" s="258"/>
      <c r="I34" s="252"/>
      <c r="J34" s="259"/>
      <c r="K34" s="252"/>
      <c r="M34" s="253" t="s">
        <v>166</v>
      </c>
      <c r="O34" s="242"/>
    </row>
    <row r="35" spans="1:80">
      <c r="A35" s="243">
        <v>11</v>
      </c>
      <c r="B35" s="244" t="s">
        <v>168</v>
      </c>
      <c r="C35" s="245" t="s">
        <v>169</v>
      </c>
      <c r="D35" s="246" t="s">
        <v>126</v>
      </c>
      <c r="E35" s="247">
        <v>19.1357</v>
      </c>
      <c r="F35" s="247"/>
      <c r="G35" s="248"/>
      <c r="H35" s="249">
        <v>0</v>
      </c>
      <c r="I35" s="250">
        <f>E35*H35</f>
        <v>0</v>
      </c>
      <c r="J35" s="249">
        <v>-0.02</v>
      </c>
      <c r="K35" s="250">
        <f>E35*J35</f>
        <v>-0.382714</v>
      </c>
      <c r="O35" s="242">
        <v>2</v>
      </c>
      <c r="AA35" s="217">
        <v>1</v>
      </c>
      <c r="AB35" s="217">
        <v>1</v>
      </c>
      <c r="AC35" s="217">
        <v>1</v>
      </c>
      <c r="AZ35" s="217">
        <v>1</v>
      </c>
      <c r="BA35" s="217">
        <f>IF(AZ35=1,G35,0)</f>
        <v>0</v>
      </c>
      <c r="BB35" s="217">
        <f>IF(AZ35=2,G35,0)</f>
        <v>0</v>
      </c>
      <c r="BC35" s="217">
        <f>IF(AZ35=3,G35,0)</f>
        <v>0</v>
      </c>
      <c r="BD35" s="217">
        <f>IF(AZ35=4,G35,0)</f>
        <v>0</v>
      </c>
      <c r="BE35" s="217">
        <f>IF(AZ35=5,G35,0)</f>
        <v>0</v>
      </c>
      <c r="CA35" s="242">
        <v>1</v>
      </c>
      <c r="CB35" s="242">
        <v>1</v>
      </c>
    </row>
    <row r="36" spans="1:80">
      <c r="A36" s="251"/>
      <c r="B36" s="254"/>
      <c r="C36" s="308" t="s">
        <v>170</v>
      </c>
      <c r="D36" s="309"/>
      <c r="E36" s="255">
        <v>19.1357</v>
      </c>
      <c r="F36" s="256"/>
      <c r="G36" s="257"/>
      <c r="H36" s="258"/>
      <c r="I36" s="252"/>
      <c r="J36" s="259"/>
      <c r="K36" s="252"/>
      <c r="M36" s="253" t="s">
        <v>170</v>
      </c>
      <c r="O36" s="242"/>
    </row>
    <row r="37" spans="1:80">
      <c r="A37" s="243">
        <v>12</v>
      </c>
      <c r="B37" s="244" t="s">
        <v>171</v>
      </c>
      <c r="C37" s="245" t="s">
        <v>172</v>
      </c>
      <c r="D37" s="246" t="s">
        <v>126</v>
      </c>
      <c r="E37" s="247">
        <v>4.68</v>
      </c>
      <c r="F37" s="247"/>
      <c r="G37" s="248"/>
      <c r="H37" s="249">
        <v>3.4000000000000002E-4</v>
      </c>
      <c r="I37" s="250">
        <f>E37*H37</f>
        <v>1.5912000000000001E-3</v>
      </c>
      <c r="J37" s="249">
        <v>-0.54500000000000004</v>
      </c>
      <c r="K37" s="250">
        <f>E37*J37</f>
        <v>-2.5506000000000002</v>
      </c>
      <c r="O37" s="242">
        <v>2</v>
      </c>
      <c r="AA37" s="217">
        <v>1</v>
      </c>
      <c r="AB37" s="217">
        <v>1</v>
      </c>
      <c r="AC37" s="217">
        <v>1</v>
      </c>
      <c r="AZ37" s="217">
        <v>1</v>
      </c>
      <c r="BA37" s="217">
        <f>IF(AZ37=1,G37,0)</f>
        <v>0</v>
      </c>
      <c r="BB37" s="217">
        <f>IF(AZ37=2,G37,0)</f>
        <v>0</v>
      </c>
      <c r="BC37" s="217">
        <f>IF(AZ37=3,G37,0)</f>
        <v>0</v>
      </c>
      <c r="BD37" s="217">
        <f>IF(AZ37=4,G37,0)</f>
        <v>0</v>
      </c>
      <c r="BE37" s="217">
        <f>IF(AZ37=5,G37,0)</f>
        <v>0</v>
      </c>
      <c r="CA37" s="242">
        <v>1</v>
      </c>
      <c r="CB37" s="242">
        <v>1</v>
      </c>
    </row>
    <row r="38" spans="1:80">
      <c r="A38" s="251"/>
      <c r="B38" s="254"/>
      <c r="C38" s="308" t="s">
        <v>173</v>
      </c>
      <c r="D38" s="309"/>
      <c r="E38" s="255">
        <v>4.68</v>
      </c>
      <c r="F38" s="256"/>
      <c r="G38" s="257"/>
      <c r="H38" s="258"/>
      <c r="I38" s="252"/>
      <c r="J38" s="259"/>
      <c r="K38" s="252"/>
      <c r="M38" s="253" t="s">
        <v>173</v>
      </c>
      <c r="O38" s="242"/>
    </row>
    <row r="39" spans="1:80">
      <c r="A39" s="243">
        <v>13</v>
      </c>
      <c r="B39" s="244" t="s">
        <v>174</v>
      </c>
      <c r="C39" s="245" t="s">
        <v>175</v>
      </c>
      <c r="D39" s="246" t="s">
        <v>141</v>
      </c>
      <c r="E39" s="247">
        <v>6</v>
      </c>
      <c r="F39" s="247"/>
      <c r="G39" s="248"/>
      <c r="H39" s="249">
        <v>0</v>
      </c>
      <c r="I39" s="250">
        <f>E39*H39</f>
        <v>0</v>
      </c>
      <c r="J39" s="249">
        <v>0</v>
      </c>
      <c r="K39" s="250">
        <f>E39*J39</f>
        <v>0</v>
      </c>
      <c r="O39" s="242">
        <v>2</v>
      </c>
      <c r="AA39" s="217">
        <v>1</v>
      </c>
      <c r="AB39" s="217">
        <v>1</v>
      </c>
      <c r="AC39" s="217">
        <v>1</v>
      </c>
      <c r="AZ39" s="217">
        <v>1</v>
      </c>
      <c r="BA39" s="217">
        <f>IF(AZ39=1,G39,0)</f>
        <v>0</v>
      </c>
      <c r="BB39" s="217">
        <f>IF(AZ39=2,G39,0)</f>
        <v>0</v>
      </c>
      <c r="BC39" s="217">
        <f>IF(AZ39=3,G39,0)</f>
        <v>0</v>
      </c>
      <c r="BD39" s="217">
        <f>IF(AZ39=4,G39,0)</f>
        <v>0</v>
      </c>
      <c r="BE39" s="217">
        <f>IF(AZ39=5,G39,0)</f>
        <v>0</v>
      </c>
      <c r="CA39" s="242">
        <v>1</v>
      </c>
      <c r="CB39" s="242">
        <v>1</v>
      </c>
    </row>
    <row r="40" spans="1:80">
      <c r="A40" s="251"/>
      <c r="B40" s="254"/>
      <c r="C40" s="308" t="s">
        <v>176</v>
      </c>
      <c r="D40" s="309"/>
      <c r="E40" s="255">
        <v>6</v>
      </c>
      <c r="F40" s="256"/>
      <c r="G40" s="257"/>
      <c r="H40" s="258"/>
      <c r="I40" s="252"/>
      <c r="J40" s="259"/>
      <c r="K40" s="252"/>
      <c r="M40" s="253" t="s">
        <v>176</v>
      </c>
      <c r="O40" s="242"/>
    </row>
    <row r="41" spans="1:80">
      <c r="A41" s="243">
        <v>14</v>
      </c>
      <c r="B41" s="244" t="s">
        <v>177</v>
      </c>
      <c r="C41" s="245" t="s">
        <v>178</v>
      </c>
      <c r="D41" s="246" t="s">
        <v>126</v>
      </c>
      <c r="E41" s="247">
        <v>7.92</v>
      </c>
      <c r="F41" s="247"/>
      <c r="G41" s="248"/>
      <c r="H41" s="249">
        <v>9.2000000000000003E-4</v>
      </c>
      <c r="I41" s="250">
        <f>E41*H41</f>
        <v>7.2864000000000002E-3</v>
      </c>
      <c r="J41" s="249">
        <v>-5.3999999999999999E-2</v>
      </c>
      <c r="K41" s="250">
        <f>E41*J41</f>
        <v>-0.42768</v>
      </c>
      <c r="O41" s="242">
        <v>2</v>
      </c>
      <c r="AA41" s="217">
        <v>1</v>
      </c>
      <c r="AB41" s="217">
        <v>1</v>
      </c>
      <c r="AC41" s="217">
        <v>1</v>
      </c>
      <c r="AZ41" s="217">
        <v>1</v>
      </c>
      <c r="BA41" s="217">
        <f>IF(AZ41=1,G41,0)</f>
        <v>0</v>
      </c>
      <c r="BB41" s="217">
        <f>IF(AZ41=2,G41,0)</f>
        <v>0</v>
      </c>
      <c r="BC41" s="217">
        <f>IF(AZ41=3,G41,0)</f>
        <v>0</v>
      </c>
      <c r="BD41" s="217">
        <f>IF(AZ41=4,G41,0)</f>
        <v>0</v>
      </c>
      <c r="BE41" s="217">
        <f>IF(AZ41=5,G41,0)</f>
        <v>0</v>
      </c>
      <c r="CA41" s="242">
        <v>1</v>
      </c>
      <c r="CB41" s="242">
        <v>1</v>
      </c>
    </row>
    <row r="42" spans="1:80">
      <c r="A42" s="251"/>
      <c r="B42" s="254"/>
      <c r="C42" s="308" t="s">
        <v>179</v>
      </c>
      <c r="D42" s="309"/>
      <c r="E42" s="255">
        <v>3.24</v>
      </c>
      <c r="F42" s="256"/>
      <c r="G42" s="257"/>
      <c r="H42" s="258"/>
      <c r="I42" s="252"/>
      <c r="J42" s="259"/>
      <c r="K42" s="252"/>
      <c r="M42" s="253" t="s">
        <v>179</v>
      </c>
      <c r="O42" s="242"/>
    </row>
    <row r="43" spans="1:80">
      <c r="A43" s="251"/>
      <c r="B43" s="254"/>
      <c r="C43" s="308" t="s">
        <v>180</v>
      </c>
      <c r="D43" s="309"/>
      <c r="E43" s="255">
        <v>4.68</v>
      </c>
      <c r="F43" s="256"/>
      <c r="G43" s="257"/>
      <c r="H43" s="258"/>
      <c r="I43" s="252"/>
      <c r="J43" s="259"/>
      <c r="K43" s="252"/>
      <c r="M43" s="253" t="s">
        <v>180</v>
      </c>
      <c r="O43" s="242"/>
    </row>
    <row r="44" spans="1:80">
      <c r="A44" s="243">
        <v>15</v>
      </c>
      <c r="B44" s="244" t="s">
        <v>181</v>
      </c>
      <c r="C44" s="245" t="s">
        <v>182</v>
      </c>
      <c r="D44" s="246" t="s">
        <v>126</v>
      </c>
      <c r="E44" s="247">
        <v>7.2</v>
      </c>
      <c r="F44" s="247"/>
      <c r="G44" s="248"/>
      <c r="H44" s="249">
        <v>1.17E-3</v>
      </c>
      <c r="I44" s="250">
        <f>E44*H44</f>
        <v>8.4240000000000009E-3</v>
      </c>
      <c r="J44" s="249">
        <v>-7.5999999999999998E-2</v>
      </c>
      <c r="K44" s="250">
        <f>E44*J44</f>
        <v>-0.54720000000000002</v>
      </c>
      <c r="O44" s="242">
        <v>2</v>
      </c>
      <c r="AA44" s="217">
        <v>1</v>
      </c>
      <c r="AB44" s="217">
        <v>1</v>
      </c>
      <c r="AC44" s="217">
        <v>1</v>
      </c>
      <c r="AZ44" s="217">
        <v>1</v>
      </c>
      <c r="BA44" s="217">
        <f>IF(AZ44=1,G44,0)</f>
        <v>0</v>
      </c>
      <c r="BB44" s="217">
        <f>IF(AZ44=2,G44,0)</f>
        <v>0</v>
      </c>
      <c r="BC44" s="217">
        <f>IF(AZ44=3,G44,0)</f>
        <v>0</v>
      </c>
      <c r="BD44" s="217">
        <f>IF(AZ44=4,G44,0)</f>
        <v>0</v>
      </c>
      <c r="BE44" s="217">
        <f>IF(AZ44=5,G44,0)</f>
        <v>0</v>
      </c>
      <c r="CA44" s="242">
        <v>1</v>
      </c>
      <c r="CB44" s="242">
        <v>1</v>
      </c>
    </row>
    <row r="45" spans="1:80">
      <c r="A45" s="251"/>
      <c r="B45" s="254"/>
      <c r="C45" s="308" t="s">
        <v>183</v>
      </c>
      <c r="D45" s="309"/>
      <c r="E45" s="255">
        <v>7.2</v>
      </c>
      <c r="F45" s="256"/>
      <c r="G45" s="257"/>
      <c r="H45" s="258"/>
      <c r="I45" s="252"/>
      <c r="J45" s="259"/>
      <c r="K45" s="252"/>
      <c r="M45" s="253" t="s">
        <v>183</v>
      </c>
      <c r="O45" s="242"/>
    </row>
    <row r="46" spans="1:80">
      <c r="A46" s="260"/>
      <c r="B46" s="261" t="s">
        <v>98</v>
      </c>
      <c r="C46" s="262" t="s">
        <v>160</v>
      </c>
      <c r="D46" s="263"/>
      <c r="E46" s="264"/>
      <c r="F46" s="265"/>
      <c r="G46" s="266"/>
      <c r="H46" s="267"/>
      <c r="I46" s="268">
        <f>SUM(I30:I45)</f>
        <v>3.391628E-2</v>
      </c>
      <c r="J46" s="267"/>
      <c r="K46" s="268">
        <f>SUM(K30:K45)</f>
        <v>-11.032614000000001</v>
      </c>
      <c r="O46" s="242">
        <v>4</v>
      </c>
      <c r="BA46" s="269">
        <f>SUM(BA30:BA45)</f>
        <v>0</v>
      </c>
      <c r="BB46" s="269">
        <f>SUM(BB30:BB45)</f>
        <v>0</v>
      </c>
      <c r="BC46" s="269">
        <f>SUM(BC30:BC45)</f>
        <v>0</v>
      </c>
      <c r="BD46" s="269">
        <f>SUM(BD30:BD45)</f>
        <v>0</v>
      </c>
      <c r="BE46" s="269">
        <f>SUM(BE30:BE45)</f>
        <v>0</v>
      </c>
    </row>
    <row r="47" spans="1:80">
      <c r="A47" s="232" t="s">
        <v>96</v>
      </c>
      <c r="B47" s="233" t="s">
        <v>185</v>
      </c>
      <c r="C47" s="234" t="s">
        <v>186</v>
      </c>
      <c r="D47" s="235"/>
      <c r="E47" s="236"/>
      <c r="F47" s="236"/>
      <c r="G47" s="237"/>
      <c r="H47" s="238"/>
      <c r="I47" s="239"/>
      <c r="J47" s="240"/>
      <c r="K47" s="241"/>
      <c r="O47" s="242">
        <v>1</v>
      </c>
    </row>
    <row r="48" spans="1:80">
      <c r="A48" s="243">
        <v>16</v>
      </c>
      <c r="B48" s="244" t="s">
        <v>188</v>
      </c>
      <c r="C48" s="245" t="s">
        <v>189</v>
      </c>
      <c r="D48" s="246" t="s">
        <v>190</v>
      </c>
      <c r="E48" s="247">
        <v>5.2</v>
      </c>
      <c r="F48" s="247"/>
      <c r="G48" s="248"/>
      <c r="H48" s="249">
        <v>4.8999999999999998E-4</v>
      </c>
      <c r="I48" s="250">
        <f>E48*H48</f>
        <v>2.5479999999999999E-3</v>
      </c>
      <c r="J48" s="249">
        <v>-5.3999999999999999E-2</v>
      </c>
      <c r="K48" s="250">
        <f>E48*J48</f>
        <v>-0.28079999999999999</v>
      </c>
      <c r="O48" s="242">
        <v>2</v>
      </c>
      <c r="AA48" s="217">
        <v>1</v>
      </c>
      <c r="AB48" s="217">
        <v>1</v>
      </c>
      <c r="AC48" s="217">
        <v>1</v>
      </c>
      <c r="AZ48" s="217">
        <v>1</v>
      </c>
      <c r="BA48" s="217">
        <f>IF(AZ48=1,G48,0)</f>
        <v>0</v>
      </c>
      <c r="BB48" s="217">
        <f>IF(AZ48=2,G48,0)</f>
        <v>0</v>
      </c>
      <c r="BC48" s="217">
        <f>IF(AZ48=3,G48,0)</f>
        <v>0</v>
      </c>
      <c r="BD48" s="217">
        <f>IF(AZ48=4,G48,0)</f>
        <v>0</v>
      </c>
      <c r="BE48" s="217">
        <f>IF(AZ48=5,G48,0)</f>
        <v>0</v>
      </c>
      <c r="CA48" s="242">
        <v>1</v>
      </c>
      <c r="CB48" s="242">
        <v>1</v>
      </c>
    </row>
    <row r="49" spans="1:80">
      <c r="A49" s="251"/>
      <c r="B49" s="254"/>
      <c r="C49" s="308" t="s">
        <v>191</v>
      </c>
      <c r="D49" s="309"/>
      <c r="E49" s="255">
        <v>5.2</v>
      </c>
      <c r="F49" s="256"/>
      <c r="G49" s="257"/>
      <c r="H49" s="258"/>
      <c r="I49" s="252"/>
      <c r="J49" s="259"/>
      <c r="K49" s="252"/>
      <c r="M49" s="253" t="s">
        <v>191</v>
      </c>
      <c r="O49" s="242"/>
    </row>
    <row r="50" spans="1:80">
      <c r="A50" s="243">
        <v>17</v>
      </c>
      <c r="B50" s="244" t="s">
        <v>192</v>
      </c>
      <c r="C50" s="245" t="s">
        <v>193</v>
      </c>
      <c r="D50" s="246" t="s">
        <v>126</v>
      </c>
      <c r="E50" s="247">
        <v>50.154000000000003</v>
      </c>
      <c r="F50" s="247"/>
      <c r="G50" s="248"/>
      <c r="H50" s="249">
        <v>0</v>
      </c>
      <c r="I50" s="250">
        <f>E50*H50</f>
        <v>0</v>
      </c>
      <c r="J50" s="249">
        <v>-6.8000000000000005E-2</v>
      </c>
      <c r="K50" s="250">
        <f>E50*J50</f>
        <v>-3.4104720000000004</v>
      </c>
      <c r="O50" s="242">
        <v>2</v>
      </c>
      <c r="AA50" s="217">
        <v>1</v>
      </c>
      <c r="AB50" s="217">
        <v>1</v>
      </c>
      <c r="AC50" s="217">
        <v>1</v>
      </c>
      <c r="AZ50" s="217">
        <v>1</v>
      </c>
      <c r="BA50" s="217">
        <f>IF(AZ50=1,G50,0)</f>
        <v>0</v>
      </c>
      <c r="BB50" s="217">
        <f>IF(AZ50=2,G50,0)</f>
        <v>0</v>
      </c>
      <c r="BC50" s="217">
        <f>IF(AZ50=3,G50,0)</f>
        <v>0</v>
      </c>
      <c r="BD50" s="217">
        <f>IF(AZ50=4,G50,0)</f>
        <v>0</v>
      </c>
      <c r="BE50" s="217">
        <f>IF(AZ50=5,G50,0)</f>
        <v>0</v>
      </c>
      <c r="CA50" s="242">
        <v>1</v>
      </c>
      <c r="CB50" s="242">
        <v>1</v>
      </c>
    </row>
    <row r="51" spans="1:80">
      <c r="A51" s="251"/>
      <c r="B51" s="254"/>
      <c r="C51" s="308" t="s">
        <v>376</v>
      </c>
      <c r="D51" s="309"/>
      <c r="E51" s="255">
        <v>50.154000000000003</v>
      </c>
      <c r="F51" s="256"/>
      <c r="G51" s="257"/>
      <c r="H51" s="258"/>
      <c r="I51" s="252"/>
      <c r="J51" s="259"/>
      <c r="K51" s="252"/>
      <c r="M51" s="253" t="s">
        <v>376</v>
      </c>
      <c r="O51" s="242"/>
    </row>
    <row r="52" spans="1:80">
      <c r="A52" s="260"/>
      <c r="B52" s="261" t="s">
        <v>98</v>
      </c>
      <c r="C52" s="262" t="s">
        <v>187</v>
      </c>
      <c r="D52" s="263"/>
      <c r="E52" s="264"/>
      <c r="F52" s="265"/>
      <c r="G52" s="266"/>
      <c r="H52" s="267"/>
      <c r="I52" s="268">
        <f>SUM(I47:I51)</f>
        <v>2.5479999999999999E-3</v>
      </c>
      <c r="J52" s="267"/>
      <c r="K52" s="268">
        <f>SUM(K47:K51)</f>
        <v>-3.6912720000000006</v>
      </c>
      <c r="O52" s="242">
        <v>4</v>
      </c>
      <c r="BA52" s="269">
        <f>SUM(BA47:BA51)</f>
        <v>0</v>
      </c>
      <c r="BB52" s="269">
        <f>SUM(BB47:BB51)</f>
        <v>0</v>
      </c>
      <c r="BC52" s="269">
        <f>SUM(BC47:BC51)</f>
        <v>0</v>
      </c>
      <c r="BD52" s="269">
        <f>SUM(BD47:BD51)</f>
        <v>0</v>
      </c>
      <c r="BE52" s="269">
        <f>SUM(BE47:BE51)</f>
        <v>0</v>
      </c>
    </row>
    <row r="53" spans="1:80">
      <c r="A53" s="232" t="s">
        <v>96</v>
      </c>
      <c r="B53" s="233" t="s">
        <v>195</v>
      </c>
      <c r="C53" s="234" t="s">
        <v>196</v>
      </c>
      <c r="D53" s="235"/>
      <c r="E53" s="236"/>
      <c r="F53" s="236"/>
      <c r="G53" s="237"/>
      <c r="H53" s="238"/>
      <c r="I53" s="239"/>
      <c r="J53" s="240"/>
      <c r="K53" s="241"/>
      <c r="O53" s="242">
        <v>1</v>
      </c>
    </row>
    <row r="54" spans="1:80">
      <c r="A54" s="243">
        <v>18</v>
      </c>
      <c r="B54" s="244" t="s">
        <v>198</v>
      </c>
      <c r="C54" s="245" t="s">
        <v>199</v>
      </c>
      <c r="D54" s="246" t="s">
        <v>190</v>
      </c>
      <c r="E54" s="247">
        <v>48</v>
      </c>
      <c r="F54" s="247"/>
      <c r="G54" s="248"/>
      <c r="H54" s="249">
        <v>2.9E-4</v>
      </c>
      <c r="I54" s="250">
        <f>E54*H54</f>
        <v>1.392E-2</v>
      </c>
      <c r="J54" s="249"/>
      <c r="K54" s="250">
        <f>E54*J54</f>
        <v>0</v>
      </c>
      <c r="O54" s="242">
        <v>2</v>
      </c>
      <c r="AA54" s="217">
        <v>3</v>
      </c>
      <c r="AB54" s="217">
        <v>0</v>
      </c>
      <c r="AC54" s="217" t="s">
        <v>198</v>
      </c>
      <c r="AZ54" s="217">
        <v>2</v>
      </c>
      <c r="BA54" s="217">
        <f>IF(AZ54=1,G54,0)</f>
        <v>0</v>
      </c>
      <c r="BB54" s="217">
        <f>IF(AZ54=2,G54,0)</f>
        <v>0</v>
      </c>
      <c r="BC54" s="217">
        <f>IF(AZ54=3,G54,0)</f>
        <v>0</v>
      </c>
      <c r="BD54" s="217">
        <f>IF(AZ54=4,G54,0)</f>
        <v>0</v>
      </c>
      <c r="BE54" s="217">
        <f>IF(AZ54=5,G54,0)</f>
        <v>0</v>
      </c>
      <c r="CA54" s="242">
        <v>3</v>
      </c>
      <c r="CB54" s="242">
        <v>0</v>
      </c>
    </row>
    <row r="55" spans="1:80">
      <c r="A55" s="260"/>
      <c r="B55" s="261" t="s">
        <v>98</v>
      </c>
      <c r="C55" s="262" t="s">
        <v>197</v>
      </c>
      <c r="D55" s="263"/>
      <c r="E55" s="264"/>
      <c r="F55" s="265"/>
      <c r="G55" s="266"/>
      <c r="H55" s="267"/>
      <c r="I55" s="268">
        <f>SUM(I53:I54)</f>
        <v>1.392E-2</v>
      </c>
      <c r="J55" s="267"/>
      <c r="K55" s="268">
        <f>SUM(K53:K54)</f>
        <v>0</v>
      </c>
      <c r="O55" s="242">
        <v>4</v>
      </c>
      <c r="BA55" s="269">
        <f>SUM(BA53:BA54)</f>
        <v>0</v>
      </c>
      <c r="BB55" s="269">
        <f>SUM(BB53:BB54)</f>
        <v>0</v>
      </c>
      <c r="BC55" s="269">
        <f>SUM(BC53:BC54)</f>
        <v>0</v>
      </c>
      <c r="BD55" s="269">
        <f>SUM(BD53:BD54)</f>
        <v>0</v>
      </c>
      <c r="BE55" s="269">
        <f>SUM(BE53:BE54)</f>
        <v>0</v>
      </c>
    </row>
    <row r="56" spans="1:80">
      <c r="A56" s="232" t="s">
        <v>96</v>
      </c>
      <c r="B56" s="233" t="s">
        <v>200</v>
      </c>
      <c r="C56" s="234" t="s">
        <v>201</v>
      </c>
      <c r="D56" s="235"/>
      <c r="E56" s="236"/>
      <c r="F56" s="236"/>
      <c r="G56" s="237"/>
      <c r="H56" s="238"/>
      <c r="I56" s="239"/>
      <c r="J56" s="240"/>
      <c r="K56" s="241"/>
      <c r="O56" s="242">
        <v>1</v>
      </c>
    </row>
    <row r="57" spans="1:80">
      <c r="A57" s="243">
        <v>19</v>
      </c>
      <c r="B57" s="244" t="s">
        <v>203</v>
      </c>
      <c r="C57" s="245" t="s">
        <v>204</v>
      </c>
      <c r="D57" s="246" t="s">
        <v>112</v>
      </c>
      <c r="E57" s="247">
        <v>3</v>
      </c>
      <c r="F57" s="247"/>
      <c r="G57" s="248"/>
      <c r="H57" s="249">
        <v>0</v>
      </c>
      <c r="I57" s="250">
        <f>E57*H57</f>
        <v>0</v>
      </c>
      <c r="J57" s="249">
        <v>-1.933E-2</v>
      </c>
      <c r="K57" s="250">
        <f>E57*J57</f>
        <v>-5.799E-2</v>
      </c>
      <c r="O57" s="242">
        <v>2</v>
      </c>
      <c r="AA57" s="217">
        <v>1</v>
      </c>
      <c r="AB57" s="217">
        <v>7</v>
      </c>
      <c r="AC57" s="217">
        <v>7</v>
      </c>
      <c r="AZ57" s="217">
        <v>2</v>
      </c>
      <c r="BA57" s="217">
        <f>IF(AZ57=1,G57,0)</f>
        <v>0</v>
      </c>
      <c r="BB57" s="217">
        <f>IF(AZ57=2,G57,0)</f>
        <v>0</v>
      </c>
      <c r="BC57" s="217">
        <f>IF(AZ57=3,G57,0)</f>
        <v>0</v>
      </c>
      <c r="BD57" s="217">
        <f>IF(AZ57=4,G57,0)</f>
        <v>0</v>
      </c>
      <c r="BE57" s="217">
        <f>IF(AZ57=5,G57,0)</f>
        <v>0</v>
      </c>
      <c r="CA57" s="242">
        <v>1</v>
      </c>
      <c r="CB57" s="242">
        <v>7</v>
      </c>
    </row>
    <row r="58" spans="1:80">
      <c r="A58" s="251"/>
      <c r="B58" s="254"/>
      <c r="C58" s="308" t="s">
        <v>205</v>
      </c>
      <c r="D58" s="309"/>
      <c r="E58" s="255">
        <v>3</v>
      </c>
      <c r="F58" s="256"/>
      <c r="G58" s="257"/>
      <c r="H58" s="258"/>
      <c r="I58" s="252"/>
      <c r="J58" s="259"/>
      <c r="K58" s="252"/>
      <c r="M58" s="253" t="s">
        <v>205</v>
      </c>
      <c r="O58" s="242"/>
    </row>
    <row r="59" spans="1:80">
      <c r="A59" s="243">
        <v>20</v>
      </c>
      <c r="B59" s="244" t="s">
        <v>206</v>
      </c>
      <c r="C59" s="245" t="s">
        <v>207</v>
      </c>
      <c r="D59" s="246" t="s">
        <v>112</v>
      </c>
      <c r="E59" s="247">
        <v>3</v>
      </c>
      <c r="F59" s="247"/>
      <c r="G59" s="248"/>
      <c r="H59" s="249">
        <v>0</v>
      </c>
      <c r="I59" s="250">
        <f>E59*H59</f>
        <v>0</v>
      </c>
      <c r="J59" s="249">
        <v>-1.72E-2</v>
      </c>
      <c r="K59" s="250">
        <f>E59*J59</f>
        <v>-5.16E-2</v>
      </c>
      <c r="O59" s="242">
        <v>2</v>
      </c>
      <c r="AA59" s="217">
        <v>1</v>
      </c>
      <c r="AB59" s="217">
        <v>7</v>
      </c>
      <c r="AC59" s="217">
        <v>7</v>
      </c>
      <c r="AZ59" s="217">
        <v>2</v>
      </c>
      <c r="BA59" s="217">
        <f>IF(AZ59=1,G59,0)</f>
        <v>0</v>
      </c>
      <c r="BB59" s="217">
        <f>IF(AZ59=2,G59,0)</f>
        <v>0</v>
      </c>
      <c r="BC59" s="217">
        <f>IF(AZ59=3,G59,0)</f>
        <v>0</v>
      </c>
      <c r="BD59" s="217">
        <f>IF(AZ59=4,G59,0)</f>
        <v>0</v>
      </c>
      <c r="BE59" s="217">
        <f>IF(AZ59=5,G59,0)</f>
        <v>0</v>
      </c>
      <c r="CA59" s="242">
        <v>1</v>
      </c>
      <c r="CB59" s="242">
        <v>7</v>
      </c>
    </row>
    <row r="60" spans="1:80">
      <c r="A60" s="251"/>
      <c r="B60" s="254"/>
      <c r="C60" s="308" t="s">
        <v>205</v>
      </c>
      <c r="D60" s="309"/>
      <c r="E60" s="255">
        <v>3</v>
      </c>
      <c r="F60" s="256"/>
      <c r="G60" s="257"/>
      <c r="H60" s="258"/>
      <c r="I60" s="252"/>
      <c r="J60" s="259"/>
      <c r="K60" s="252"/>
      <c r="M60" s="253" t="s">
        <v>205</v>
      </c>
      <c r="O60" s="242"/>
    </row>
    <row r="61" spans="1:80">
      <c r="A61" s="243">
        <v>21</v>
      </c>
      <c r="B61" s="244" t="s">
        <v>208</v>
      </c>
      <c r="C61" s="245" t="s">
        <v>209</v>
      </c>
      <c r="D61" s="246" t="s">
        <v>112</v>
      </c>
      <c r="E61" s="247">
        <v>2</v>
      </c>
      <c r="F61" s="247"/>
      <c r="G61" s="248"/>
      <c r="H61" s="249">
        <v>0</v>
      </c>
      <c r="I61" s="250">
        <f>E61*H61</f>
        <v>0</v>
      </c>
      <c r="J61" s="249">
        <v>-1.9460000000000002E-2</v>
      </c>
      <c r="K61" s="250">
        <f>E61*J61</f>
        <v>-3.8920000000000003E-2</v>
      </c>
      <c r="O61" s="242">
        <v>2</v>
      </c>
      <c r="AA61" s="217">
        <v>1</v>
      </c>
      <c r="AB61" s="217">
        <v>7</v>
      </c>
      <c r="AC61" s="217">
        <v>7</v>
      </c>
      <c r="AZ61" s="217">
        <v>2</v>
      </c>
      <c r="BA61" s="217">
        <f>IF(AZ61=1,G61,0)</f>
        <v>0</v>
      </c>
      <c r="BB61" s="217">
        <f>IF(AZ61=2,G61,0)</f>
        <v>0</v>
      </c>
      <c r="BC61" s="217">
        <f>IF(AZ61=3,G61,0)</f>
        <v>0</v>
      </c>
      <c r="BD61" s="217">
        <f>IF(AZ61=4,G61,0)</f>
        <v>0</v>
      </c>
      <c r="BE61" s="217">
        <f>IF(AZ61=5,G61,0)</f>
        <v>0</v>
      </c>
      <c r="CA61" s="242">
        <v>1</v>
      </c>
      <c r="CB61" s="242">
        <v>7</v>
      </c>
    </row>
    <row r="62" spans="1:80">
      <c r="A62" s="251"/>
      <c r="B62" s="254"/>
      <c r="C62" s="308" t="s">
        <v>210</v>
      </c>
      <c r="D62" s="309"/>
      <c r="E62" s="255">
        <v>2</v>
      </c>
      <c r="F62" s="256"/>
      <c r="G62" s="257"/>
      <c r="H62" s="258"/>
      <c r="I62" s="252"/>
      <c r="J62" s="259"/>
      <c r="K62" s="252"/>
      <c r="M62" s="253" t="s">
        <v>210</v>
      </c>
      <c r="O62" s="242"/>
    </row>
    <row r="63" spans="1:80">
      <c r="A63" s="243">
        <v>22</v>
      </c>
      <c r="B63" s="244" t="s">
        <v>211</v>
      </c>
      <c r="C63" s="245" t="s">
        <v>212</v>
      </c>
      <c r="D63" s="246" t="s">
        <v>112</v>
      </c>
      <c r="E63" s="247">
        <v>1</v>
      </c>
      <c r="F63" s="247"/>
      <c r="G63" s="248"/>
      <c r="H63" s="249">
        <v>0</v>
      </c>
      <c r="I63" s="250">
        <f>E63*H63</f>
        <v>0</v>
      </c>
      <c r="J63" s="249">
        <v>-1.8800000000000001E-2</v>
      </c>
      <c r="K63" s="250">
        <f>E63*J63</f>
        <v>-1.8800000000000001E-2</v>
      </c>
      <c r="O63" s="242">
        <v>2</v>
      </c>
      <c r="AA63" s="217">
        <v>1</v>
      </c>
      <c r="AB63" s="217">
        <v>7</v>
      </c>
      <c r="AC63" s="217">
        <v>7</v>
      </c>
      <c r="AZ63" s="217">
        <v>2</v>
      </c>
      <c r="BA63" s="217">
        <f>IF(AZ63=1,G63,0)</f>
        <v>0</v>
      </c>
      <c r="BB63" s="217">
        <f>IF(AZ63=2,G63,0)</f>
        <v>0</v>
      </c>
      <c r="BC63" s="217">
        <f>IF(AZ63=3,G63,0)</f>
        <v>0</v>
      </c>
      <c r="BD63" s="217">
        <f>IF(AZ63=4,G63,0)</f>
        <v>0</v>
      </c>
      <c r="BE63" s="217">
        <f>IF(AZ63=5,G63,0)</f>
        <v>0</v>
      </c>
      <c r="CA63" s="242">
        <v>1</v>
      </c>
      <c r="CB63" s="242">
        <v>7</v>
      </c>
    </row>
    <row r="64" spans="1:80">
      <c r="A64" s="251"/>
      <c r="B64" s="254"/>
      <c r="C64" s="308" t="s">
        <v>213</v>
      </c>
      <c r="D64" s="309"/>
      <c r="E64" s="255">
        <v>1</v>
      </c>
      <c r="F64" s="256"/>
      <c r="G64" s="257"/>
      <c r="H64" s="258"/>
      <c r="I64" s="252"/>
      <c r="J64" s="259"/>
      <c r="K64" s="252"/>
      <c r="M64" s="253" t="s">
        <v>213</v>
      </c>
      <c r="O64" s="242"/>
    </row>
    <row r="65" spans="1:80">
      <c r="A65" s="243">
        <v>23</v>
      </c>
      <c r="B65" s="244" t="s">
        <v>214</v>
      </c>
      <c r="C65" s="245" t="s">
        <v>215</v>
      </c>
      <c r="D65" s="246" t="s">
        <v>112</v>
      </c>
      <c r="E65" s="247">
        <v>3</v>
      </c>
      <c r="F65" s="247"/>
      <c r="G65" s="248"/>
      <c r="H65" s="249">
        <v>0</v>
      </c>
      <c r="I65" s="250">
        <f>E65*H65</f>
        <v>0</v>
      </c>
      <c r="J65" s="249">
        <v>-1.56E-3</v>
      </c>
      <c r="K65" s="250">
        <f>E65*J65</f>
        <v>-4.6800000000000001E-3</v>
      </c>
      <c r="O65" s="242">
        <v>2</v>
      </c>
      <c r="AA65" s="217">
        <v>1</v>
      </c>
      <c r="AB65" s="217">
        <v>7</v>
      </c>
      <c r="AC65" s="217">
        <v>7</v>
      </c>
      <c r="AZ65" s="217">
        <v>2</v>
      </c>
      <c r="BA65" s="217">
        <f>IF(AZ65=1,G65,0)</f>
        <v>0</v>
      </c>
      <c r="BB65" s="217">
        <f>IF(AZ65=2,G65,0)</f>
        <v>0</v>
      </c>
      <c r="BC65" s="217">
        <f>IF(AZ65=3,G65,0)</f>
        <v>0</v>
      </c>
      <c r="BD65" s="217">
        <f>IF(AZ65=4,G65,0)</f>
        <v>0</v>
      </c>
      <c r="BE65" s="217">
        <f>IF(AZ65=5,G65,0)</f>
        <v>0</v>
      </c>
      <c r="CA65" s="242">
        <v>1</v>
      </c>
      <c r="CB65" s="242">
        <v>7</v>
      </c>
    </row>
    <row r="66" spans="1:80">
      <c r="A66" s="251"/>
      <c r="B66" s="254"/>
      <c r="C66" s="308" t="s">
        <v>216</v>
      </c>
      <c r="D66" s="309"/>
      <c r="E66" s="255">
        <v>3</v>
      </c>
      <c r="F66" s="256"/>
      <c r="G66" s="257"/>
      <c r="H66" s="258"/>
      <c r="I66" s="252"/>
      <c r="J66" s="259"/>
      <c r="K66" s="252"/>
      <c r="M66" s="253" t="s">
        <v>216</v>
      </c>
      <c r="O66" s="242"/>
    </row>
    <row r="67" spans="1:80">
      <c r="A67" s="260"/>
      <c r="B67" s="261" t="s">
        <v>98</v>
      </c>
      <c r="C67" s="262" t="s">
        <v>202</v>
      </c>
      <c r="D67" s="263"/>
      <c r="E67" s="264"/>
      <c r="F67" s="265"/>
      <c r="G67" s="266"/>
      <c r="H67" s="267"/>
      <c r="I67" s="268">
        <f>SUM(I56:I66)</f>
        <v>0</v>
      </c>
      <c r="J67" s="267"/>
      <c r="K67" s="268">
        <f>SUM(K56:K66)</f>
        <v>-0.17199</v>
      </c>
      <c r="O67" s="242">
        <v>4</v>
      </c>
      <c r="BA67" s="269">
        <f>SUM(BA56:BA66)</f>
        <v>0</v>
      </c>
      <c r="BB67" s="269">
        <f>SUM(BB56:BB66)</f>
        <v>0</v>
      </c>
      <c r="BC67" s="269">
        <f>SUM(BC56:BC66)</f>
        <v>0</v>
      </c>
      <c r="BD67" s="269">
        <f>SUM(BD56:BD66)</f>
        <v>0</v>
      </c>
      <c r="BE67" s="269">
        <f>SUM(BE56:BE66)</f>
        <v>0</v>
      </c>
    </row>
    <row r="68" spans="1:80">
      <c r="A68" s="232" t="s">
        <v>96</v>
      </c>
      <c r="B68" s="233" t="s">
        <v>217</v>
      </c>
      <c r="C68" s="234" t="s">
        <v>218</v>
      </c>
      <c r="D68" s="235"/>
      <c r="E68" s="236"/>
      <c r="F68" s="236"/>
      <c r="G68" s="237"/>
      <c r="H68" s="238"/>
      <c r="I68" s="239"/>
      <c r="J68" s="240"/>
      <c r="K68" s="241"/>
      <c r="O68" s="242">
        <v>1</v>
      </c>
    </row>
    <row r="69" spans="1:80">
      <c r="A69" s="243">
        <v>24</v>
      </c>
      <c r="B69" s="244" t="s">
        <v>220</v>
      </c>
      <c r="C69" s="245" t="s">
        <v>221</v>
      </c>
      <c r="D69" s="246" t="s">
        <v>190</v>
      </c>
      <c r="E69" s="247">
        <v>48</v>
      </c>
      <c r="F69" s="247"/>
      <c r="G69" s="248"/>
      <c r="H69" s="249">
        <v>0</v>
      </c>
      <c r="I69" s="250">
        <f>E69*H69</f>
        <v>0</v>
      </c>
      <c r="J69" s="249">
        <v>0</v>
      </c>
      <c r="K69" s="250">
        <f>E69*J69</f>
        <v>0</v>
      </c>
      <c r="O69" s="242">
        <v>2</v>
      </c>
      <c r="AA69" s="217">
        <v>1</v>
      </c>
      <c r="AB69" s="217">
        <v>0</v>
      </c>
      <c r="AC69" s="217">
        <v>0</v>
      </c>
      <c r="AZ69" s="217">
        <v>2</v>
      </c>
      <c r="BA69" s="217">
        <f>IF(AZ69=1,G69,0)</f>
        <v>0</v>
      </c>
      <c r="BB69" s="217">
        <f>IF(AZ69=2,G69,0)</f>
        <v>0</v>
      </c>
      <c r="BC69" s="217">
        <f>IF(AZ69=3,G69,0)</f>
        <v>0</v>
      </c>
      <c r="BD69" s="217">
        <f>IF(AZ69=4,G69,0)</f>
        <v>0</v>
      </c>
      <c r="BE69" s="217">
        <f>IF(AZ69=5,G69,0)</f>
        <v>0</v>
      </c>
      <c r="CA69" s="242">
        <v>1</v>
      </c>
      <c r="CB69" s="242">
        <v>0</v>
      </c>
    </row>
    <row r="70" spans="1:80">
      <c r="A70" s="243">
        <v>25</v>
      </c>
      <c r="B70" s="244" t="s">
        <v>222</v>
      </c>
      <c r="C70" s="245" t="s">
        <v>223</v>
      </c>
      <c r="D70" s="246" t="s">
        <v>190</v>
      </c>
      <c r="E70" s="247">
        <v>48</v>
      </c>
      <c r="F70" s="247"/>
      <c r="G70" s="248"/>
      <c r="H70" s="249">
        <v>0</v>
      </c>
      <c r="I70" s="250">
        <f>E70*H70</f>
        <v>0</v>
      </c>
      <c r="J70" s="249">
        <v>0</v>
      </c>
      <c r="K70" s="250">
        <f>E70*J70</f>
        <v>0</v>
      </c>
      <c r="O70" s="242">
        <v>2</v>
      </c>
      <c r="AA70" s="217">
        <v>1</v>
      </c>
      <c r="AB70" s="217">
        <v>0</v>
      </c>
      <c r="AC70" s="217">
        <v>0</v>
      </c>
      <c r="AZ70" s="217">
        <v>2</v>
      </c>
      <c r="BA70" s="217">
        <f>IF(AZ70=1,G70,0)</f>
        <v>0</v>
      </c>
      <c r="BB70" s="217">
        <f>IF(AZ70=2,G70,0)</f>
        <v>0</v>
      </c>
      <c r="BC70" s="217">
        <f>IF(AZ70=3,G70,0)</f>
        <v>0</v>
      </c>
      <c r="BD70" s="217">
        <f>IF(AZ70=4,G70,0)</f>
        <v>0</v>
      </c>
      <c r="BE70" s="217">
        <f>IF(AZ70=5,G70,0)</f>
        <v>0</v>
      </c>
      <c r="CA70" s="242">
        <v>1</v>
      </c>
      <c r="CB70" s="242">
        <v>0</v>
      </c>
    </row>
    <row r="71" spans="1:80">
      <c r="A71" s="243">
        <v>26</v>
      </c>
      <c r="B71" s="244" t="s">
        <v>224</v>
      </c>
      <c r="C71" s="245" t="s">
        <v>225</v>
      </c>
      <c r="D71" s="246" t="s">
        <v>226</v>
      </c>
      <c r="E71" s="247">
        <v>1</v>
      </c>
      <c r="F71" s="247"/>
      <c r="G71" s="248"/>
      <c r="H71" s="249">
        <v>1E-3</v>
      </c>
      <c r="I71" s="250">
        <f>E71*H71</f>
        <v>1E-3</v>
      </c>
      <c r="J71" s="249"/>
      <c r="K71" s="250">
        <f>E71*J71</f>
        <v>0</v>
      </c>
      <c r="O71" s="242">
        <v>2</v>
      </c>
      <c r="AA71" s="217">
        <v>3</v>
      </c>
      <c r="AB71" s="217">
        <v>7</v>
      </c>
      <c r="AC71" s="217" t="s">
        <v>224</v>
      </c>
      <c r="AZ71" s="217">
        <v>2</v>
      </c>
      <c r="BA71" s="217">
        <f>IF(AZ71=1,G71,0)</f>
        <v>0</v>
      </c>
      <c r="BB71" s="217">
        <f>IF(AZ71=2,G71,0)</f>
        <v>0</v>
      </c>
      <c r="BC71" s="217">
        <f>IF(AZ71=3,G71,0)</f>
        <v>0</v>
      </c>
      <c r="BD71" s="217">
        <f>IF(AZ71=4,G71,0)</f>
        <v>0</v>
      </c>
      <c r="BE71" s="217">
        <f>IF(AZ71=5,G71,0)</f>
        <v>0</v>
      </c>
      <c r="CA71" s="242">
        <v>3</v>
      </c>
      <c r="CB71" s="242">
        <v>7</v>
      </c>
    </row>
    <row r="72" spans="1:80">
      <c r="A72" s="260"/>
      <c r="B72" s="261" t="s">
        <v>98</v>
      </c>
      <c r="C72" s="262" t="s">
        <v>219</v>
      </c>
      <c r="D72" s="263"/>
      <c r="E72" s="264"/>
      <c r="F72" s="265"/>
      <c r="G72" s="266"/>
      <c r="H72" s="267"/>
      <c r="I72" s="268">
        <f>SUM(I68:I71)</f>
        <v>1E-3</v>
      </c>
      <c r="J72" s="267"/>
      <c r="K72" s="268">
        <f>SUM(K68:K71)</f>
        <v>0</v>
      </c>
      <c r="O72" s="242">
        <v>4</v>
      </c>
      <c r="BA72" s="269">
        <f>SUM(BA68:BA71)</f>
        <v>0</v>
      </c>
      <c r="BB72" s="269">
        <f>SUM(BB68:BB71)</f>
        <v>0</v>
      </c>
      <c r="BC72" s="269">
        <f>SUM(BC68:BC71)</f>
        <v>0</v>
      </c>
      <c r="BD72" s="269">
        <f>SUM(BD68:BD71)</f>
        <v>0</v>
      </c>
      <c r="BE72" s="269">
        <f>SUM(BE68:BE71)</f>
        <v>0</v>
      </c>
    </row>
    <row r="73" spans="1:80">
      <c r="A73" s="232" t="s">
        <v>96</v>
      </c>
      <c r="B73" s="233" t="s">
        <v>227</v>
      </c>
      <c r="C73" s="234" t="s">
        <v>228</v>
      </c>
      <c r="D73" s="235"/>
      <c r="E73" s="236"/>
      <c r="F73" s="236"/>
      <c r="G73" s="237"/>
      <c r="H73" s="238"/>
      <c r="I73" s="239"/>
      <c r="J73" s="240"/>
      <c r="K73" s="241"/>
      <c r="O73" s="242">
        <v>1</v>
      </c>
    </row>
    <row r="74" spans="1:80">
      <c r="A74" s="243">
        <v>27</v>
      </c>
      <c r="B74" s="244" t="s">
        <v>230</v>
      </c>
      <c r="C74" s="245" t="s">
        <v>231</v>
      </c>
      <c r="D74" s="246" t="s">
        <v>232</v>
      </c>
      <c r="E74" s="247">
        <v>24</v>
      </c>
      <c r="F74" s="247"/>
      <c r="G74" s="248"/>
      <c r="H74" s="249">
        <v>0</v>
      </c>
      <c r="I74" s="250">
        <f t="shared" ref="I74:I85" si="0">E74*H74</f>
        <v>0</v>
      </c>
      <c r="J74" s="249">
        <v>0</v>
      </c>
      <c r="K74" s="250">
        <f t="shared" ref="K74:K85" si="1">E74*J74</f>
        <v>0</v>
      </c>
      <c r="O74" s="242">
        <v>2</v>
      </c>
      <c r="AA74" s="217">
        <v>1</v>
      </c>
      <c r="AB74" s="217">
        <v>7</v>
      </c>
      <c r="AC74" s="217">
        <v>7</v>
      </c>
      <c r="AZ74" s="217">
        <v>2</v>
      </c>
      <c r="BA74" s="217">
        <f t="shared" ref="BA74:BA85" si="2">IF(AZ74=1,G74,0)</f>
        <v>0</v>
      </c>
      <c r="BB74" s="217">
        <f t="shared" ref="BB74:BB85" si="3">IF(AZ74=2,G74,0)</f>
        <v>0</v>
      </c>
      <c r="BC74" s="217">
        <f t="shared" ref="BC74:BC85" si="4">IF(AZ74=3,G74,0)</f>
        <v>0</v>
      </c>
      <c r="BD74" s="217">
        <f t="shared" ref="BD74:BD85" si="5">IF(AZ74=4,G74,0)</f>
        <v>0</v>
      </c>
      <c r="BE74" s="217">
        <f t="shared" ref="BE74:BE85" si="6">IF(AZ74=5,G74,0)</f>
        <v>0</v>
      </c>
      <c r="CA74" s="242">
        <v>1</v>
      </c>
      <c r="CB74" s="242">
        <v>7</v>
      </c>
    </row>
    <row r="75" spans="1:80">
      <c r="A75" s="243">
        <v>28</v>
      </c>
      <c r="B75" s="244" t="s">
        <v>233</v>
      </c>
      <c r="C75" s="245" t="s">
        <v>234</v>
      </c>
      <c r="D75" s="246" t="s">
        <v>232</v>
      </c>
      <c r="E75" s="247">
        <v>3</v>
      </c>
      <c r="F75" s="247"/>
      <c r="G75" s="248"/>
      <c r="H75" s="249">
        <v>0</v>
      </c>
      <c r="I75" s="250">
        <f t="shared" si="0"/>
        <v>0</v>
      </c>
      <c r="J75" s="249">
        <v>0</v>
      </c>
      <c r="K75" s="250">
        <f t="shared" si="1"/>
        <v>0</v>
      </c>
      <c r="O75" s="242">
        <v>2</v>
      </c>
      <c r="AA75" s="217">
        <v>1</v>
      </c>
      <c r="AB75" s="217">
        <v>7</v>
      </c>
      <c r="AC75" s="217">
        <v>7</v>
      </c>
      <c r="AZ75" s="217">
        <v>2</v>
      </c>
      <c r="BA75" s="217">
        <f t="shared" si="2"/>
        <v>0</v>
      </c>
      <c r="BB75" s="217">
        <f t="shared" si="3"/>
        <v>0</v>
      </c>
      <c r="BC75" s="217">
        <f t="shared" si="4"/>
        <v>0</v>
      </c>
      <c r="BD75" s="217">
        <f t="shared" si="5"/>
        <v>0</v>
      </c>
      <c r="BE75" s="217">
        <f t="shared" si="6"/>
        <v>0</v>
      </c>
      <c r="CA75" s="242">
        <v>1</v>
      </c>
      <c r="CB75" s="242">
        <v>7</v>
      </c>
    </row>
    <row r="76" spans="1:80">
      <c r="A76" s="243">
        <v>29</v>
      </c>
      <c r="B76" s="244" t="s">
        <v>235</v>
      </c>
      <c r="C76" s="245" t="s">
        <v>236</v>
      </c>
      <c r="D76" s="246" t="s">
        <v>232</v>
      </c>
      <c r="E76" s="247">
        <v>3</v>
      </c>
      <c r="F76" s="247"/>
      <c r="G76" s="248"/>
      <c r="H76" s="249">
        <v>0</v>
      </c>
      <c r="I76" s="250">
        <f t="shared" si="0"/>
        <v>0</v>
      </c>
      <c r="J76" s="249">
        <v>0</v>
      </c>
      <c r="K76" s="250">
        <f t="shared" si="1"/>
        <v>0</v>
      </c>
      <c r="O76" s="242">
        <v>2</v>
      </c>
      <c r="AA76" s="217">
        <v>1</v>
      </c>
      <c r="AB76" s="217">
        <v>7</v>
      </c>
      <c r="AC76" s="217">
        <v>7</v>
      </c>
      <c r="AZ76" s="217">
        <v>2</v>
      </c>
      <c r="BA76" s="217">
        <f t="shared" si="2"/>
        <v>0</v>
      </c>
      <c r="BB76" s="217">
        <f t="shared" si="3"/>
        <v>0</v>
      </c>
      <c r="BC76" s="217">
        <f t="shared" si="4"/>
        <v>0</v>
      </c>
      <c r="BD76" s="217">
        <f t="shared" si="5"/>
        <v>0</v>
      </c>
      <c r="BE76" s="217">
        <f t="shared" si="6"/>
        <v>0</v>
      </c>
      <c r="CA76" s="242">
        <v>1</v>
      </c>
      <c r="CB76" s="242">
        <v>7</v>
      </c>
    </row>
    <row r="77" spans="1:80">
      <c r="A77" s="243">
        <v>30</v>
      </c>
      <c r="B77" s="244" t="s">
        <v>237</v>
      </c>
      <c r="C77" s="245" t="s">
        <v>238</v>
      </c>
      <c r="D77" s="246" t="s">
        <v>190</v>
      </c>
      <c r="E77" s="247">
        <v>48</v>
      </c>
      <c r="F77" s="247"/>
      <c r="G77" s="248"/>
      <c r="H77" s="249">
        <v>3.6000000000000002E-4</v>
      </c>
      <c r="I77" s="250">
        <f t="shared" si="0"/>
        <v>1.728E-2</v>
      </c>
      <c r="J77" s="249">
        <v>0</v>
      </c>
      <c r="K77" s="250">
        <f t="shared" si="1"/>
        <v>0</v>
      </c>
      <c r="O77" s="242">
        <v>2</v>
      </c>
      <c r="AA77" s="217">
        <v>1</v>
      </c>
      <c r="AB77" s="217">
        <v>7</v>
      </c>
      <c r="AC77" s="217">
        <v>7</v>
      </c>
      <c r="AZ77" s="217">
        <v>2</v>
      </c>
      <c r="BA77" s="217">
        <f t="shared" si="2"/>
        <v>0</v>
      </c>
      <c r="BB77" s="217">
        <f t="shared" si="3"/>
        <v>0</v>
      </c>
      <c r="BC77" s="217">
        <f t="shared" si="4"/>
        <v>0</v>
      </c>
      <c r="BD77" s="217">
        <f t="shared" si="5"/>
        <v>0</v>
      </c>
      <c r="BE77" s="217">
        <f t="shared" si="6"/>
        <v>0</v>
      </c>
      <c r="CA77" s="242">
        <v>1</v>
      </c>
      <c r="CB77" s="242">
        <v>7</v>
      </c>
    </row>
    <row r="78" spans="1:80">
      <c r="A78" s="243">
        <v>31</v>
      </c>
      <c r="B78" s="244" t="s">
        <v>239</v>
      </c>
      <c r="C78" s="245" t="s">
        <v>240</v>
      </c>
      <c r="D78" s="246" t="s">
        <v>141</v>
      </c>
      <c r="E78" s="247">
        <v>2</v>
      </c>
      <c r="F78" s="247"/>
      <c r="G78" s="248"/>
      <c r="H78" s="249">
        <v>5.0000000000000002E-5</v>
      </c>
      <c r="I78" s="250">
        <f t="shared" si="0"/>
        <v>1E-4</v>
      </c>
      <c r="J78" s="249">
        <v>-2.3259999999999999E-2</v>
      </c>
      <c r="K78" s="250">
        <f t="shared" si="1"/>
        <v>-4.6519999999999999E-2</v>
      </c>
      <c r="O78" s="242">
        <v>2</v>
      </c>
      <c r="AA78" s="217">
        <v>1</v>
      </c>
      <c r="AB78" s="217">
        <v>0</v>
      </c>
      <c r="AC78" s="217">
        <v>0</v>
      </c>
      <c r="AZ78" s="217">
        <v>2</v>
      </c>
      <c r="BA78" s="217">
        <f t="shared" si="2"/>
        <v>0</v>
      </c>
      <c r="BB78" s="217">
        <f t="shared" si="3"/>
        <v>0</v>
      </c>
      <c r="BC78" s="217">
        <f t="shared" si="4"/>
        <v>0</v>
      </c>
      <c r="BD78" s="217">
        <f t="shared" si="5"/>
        <v>0</v>
      </c>
      <c r="BE78" s="217">
        <f t="shared" si="6"/>
        <v>0</v>
      </c>
      <c r="CA78" s="242">
        <v>1</v>
      </c>
      <c r="CB78" s="242">
        <v>0</v>
      </c>
    </row>
    <row r="79" spans="1:80">
      <c r="A79" s="243">
        <v>32</v>
      </c>
      <c r="B79" s="244" t="s">
        <v>241</v>
      </c>
      <c r="C79" s="245" t="s">
        <v>242</v>
      </c>
      <c r="D79" s="246" t="s">
        <v>141</v>
      </c>
      <c r="E79" s="247">
        <v>2</v>
      </c>
      <c r="F79" s="247"/>
      <c r="G79" s="248"/>
      <c r="H79" s="249">
        <v>4.1119999999999997E-2</v>
      </c>
      <c r="I79" s="250">
        <f t="shared" si="0"/>
        <v>8.2239999999999994E-2</v>
      </c>
      <c r="J79" s="249">
        <v>0</v>
      </c>
      <c r="K79" s="250">
        <f t="shared" si="1"/>
        <v>0</v>
      </c>
      <c r="O79" s="242">
        <v>2</v>
      </c>
      <c r="AA79" s="217">
        <v>1</v>
      </c>
      <c r="AB79" s="217">
        <v>7</v>
      </c>
      <c r="AC79" s="217">
        <v>7</v>
      </c>
      <c r="AZ79" s="217">
        <v>2</v>
      </c>
      <c r="BA79" s="217">
        <f t="shared" si="2"/>
        <v>0</v>
      </c>
      <c r="BB79" s="217">
        <f t="shared" si="3"/>
        <v>0</v>
      </c>
      <c r="BC79" s="217">
        <f t="shared" si="4"/>
        <v>0</v>
      </c>
      <c r="BD79" s="217">
        <f t="shared" si="5"/>
        <v>0</v>
      </c>
      <c r="BE79" s="217">
        <f t="shared" si="6"/>
        <v>0</v>
      </c>
      <c r="CA79" s="242">
        <v>1</v>
      </c>
      <c r="CB79" s="242">
        <v>7</v>
      </c>
    </row>
    <row r="80" spans="1:80">
      <c r="A80" s="243">
        <v>33</v>
      </c>
      <c r="B80" s="244" t="s">
        <v>243</v>
      </c>
      <c r="C80" s="245" t="s">
        <v>244</v>
      </c>
      <c r="D80" s="246" t="s">
        <v>141</v>
      </c>
      <c r="E80" s="247">
        <v>2</v>
      </c>
      <c r="F80" s="247"/>
      <c r="G80" s="248"/>
      <c r="H80" s="249">
        <v>0</v>
      </c>
      <c r="I80" s="250">
        <f t="shared" si="0"/>
        <v>0</v>
      </c>
      <c r="J80" s="249">
        <v>0</v>
      </c>
      <c r="K80" s="250">
        <f t="shared" si="1"/>
        <v>0</v>
      </c>
      <c r="O80" s="242">
        <v>2</v>
      </c>
      <c r="AA80" s="217">
        <v>1</v>
      </c>
      <c r="AB80" s="217">
        <v>0</v>
      </c>
      <c r="AC80" s="217">
        <v>0</v>
      </c>
      <c r="AZ80" s="217">
        <v>2</v>
      </c>
      <c r="BA80" s="217">
        <f t="shared" si="2"/>
        <v>0</v>
      </c>
      <c r="BB80" s="217">
        <f t="shared" si="3"/>
        <v>0</v>
      </c>
      <c r="BC80" s="217">
        <f t="shared" si="4"/>
        <v>0</v>
      </c>
      <c r="BD80" s="217">
        <f t="shared" si="5"/>
        <v>0</v>
      </c>
      <c r="BE80" s="217">
        <f t="shared" si="6"/>
        <v>0</v>
      </c>
      <c r="CA80" s="242">
        <v>1</v>
      </c>
      <c r="CB80" s="242">
        <v>0</v>
      </c>
    </row>
    <row r="81" spans="1:80">
      <c r="A81" s="243">
        <v>34</v>
      </c>
      <c r="B81" s="244" t="s">
        <v>245</v>
      </c>
      <c r="C81" s="245" t="s">
        <v>246</v>
      </c>
      <c r="D81" s="246" t="s">
        <v>141</v>
      </c>
      <c r="E81" s="247">
        <v>2</v>
      </c>
      <c r="F81" s="247"/>
      <c r="G81" s="248"/>
      <c r="H81" s="249">
        <v>0</v>
      </c>
      <c r="I81" s="250">
        <f t="shared" si="0"/>
        <v>0</v>
      </c>
      <c r="J81" s="249">
        <v>0</v>
      </c>
      <c r="K81" s="250">
        <f t="shared" si="1"/>
        <v>0</v>
      </c>
      <c r="O81" s="242">
        <v>2</v>
      </c>
      <c r="AA81" s="217">
        <v>1</v>
      </c>
      <c r="AB81" s="217">
        <v>0</v>
      </c>
      <c r="AC81" s="217">
        <v>0</v>
      </c>
      <c r="AZ81" s="217">
        <v>2</v>
      </c>
      <c r="BA81" s="217">
        <f t="shared" si="2"/>
        <v>0</v>
      </c>
      <c r="BB81" s="217">
        <f t="shared" si="3"/>
        <v>0</v>
      </c>
      <c r="BC81" s="217">
        <f t="shared" si="4"/>
        <v>0</v>
      </c>
      <c r="BD81" s="217">
        <f t="shared" si="5"/>
        <v>0</v>
      </c>
      <c r="BE81" s="217">
        <f t="shared" si="6"/>
        <v>0</v>
      </c>
      <c r="CA81" s="242">
        <v>1</v>
      </c>
      <c r="CB81" s="242">
        <v>0</v>
      </c>
    </row>
    <row r="82" spans="1:80">
      <c r="A82" s="243">
        <v>35</v>
      </c>
      <c r="B82" s="244" t="s">
        <v>247</v>
      </c>
      <c r="C82" s="245" t="s">
        <v>248</v>
      </c>
      <c r="D82" s="246" t="s">
        <v>126</v>
      </c>
      <c r="E82" s="247">
        <v>12</v>
      </c>
      <c r="F82" s="247"/>
      <c r="G82" s="248"/>
      <c r="H82" s="249">
        <v>0</v>
      </c>
      <c r="I82" s="250">
        <f t="shared" si="0"/>
        <v>0</v>
      </c>
      <c r="J82" s="249">
        <v>0</v>
      </c>
      <c r="K82" s="250">
        <f t="shared" si="1"/>
        <v>0</v>
      </c>
      <c r="O82" s="242">
        <v>2</v>
      </c>
      <c r="AA82" s="217">
        <v>1</v>
      </c>
      <c r="AB82" s="217">
        <v>7</v>
      </c>
      <c r="AC82" s="217">
        <v>7</v>
      </c>
      <c r="AZ82" s="217">
        <v>2</v>
      </c>
      <c r="BA82" s="217">
        <f t="shared" si="2"/>
        <v>0</v>
      </c>
      <c r="BB82" s="217">
        <f t="shared" si="3"/>
        <v>0</v>
      </c>
      <c r="BC82" s="217">
        <f t="shared" si="4"/>
        <v>0</v>
      </c>
      <c r="BD82" s="217">
        <f t="shared" si="5"/>
        <v>0</v>
      </c>
      <c r="BE82" s="217">
        <f t="shared" si="6"/>
        <v>0</v>
      </c>
      <c r="CA82" s="242">
        <v>1</v>
      </c>
      <c r="CB82" s="242">
        <v>7</v>
      </c>
    </row>
    <row r="83" spans="1:80">
      <c r="A83" s="243">
        <v>36</v>
      </c>
      <c r="B83" s="244" t="s">
        <v>249</v>
      </c>
      <c r="C83" s="245" t="s">
        <v>250</v>
      </c>
      <c r="D83" s="246" t="s">
        <v>126</v>
      </c>
      <c r="E83" s="247">
        <v>12</v>
      </c>
      <c r="F83" s="247"/>
      <c r="G83" s="248"/>
      <c r="H83" s="249">
        <v>0</v>
      </c>
      <c r="I83" s="250">
        <f t="shared" si="0"/>
        <v>0</v>
      </c>
      <c r="J83" s="249">
        <v>0</v>
      </c>
      <c r="K83" s="250">
        <f t="shared" si="1"/>
        <v>0</v>
      </c>
      <c r="O83" s="242">
        <v>2</v>
      </c>
      <c r="AA83" s="217">
        <v>1</v>
      </c>
      <c r="AB83" s="217">
        <v>7</v>
      </c>
      <c r="AC83" s="217">
        <v>7</v>
      </c>
      <c r="AZ83" s="217">
        <v>2</v>
      </c>
      <c r="BA83" s="217">
        <f t="shared" si="2"/>
        <v>0</v>
      </c>
      <c r="BB83" s="217">
        <f t="shared" si="3"/>
        <v>0</v>
      </c>
      <c r="BC83" s="217">
        <f t="shared" si="4"/>
        <v>0</v>
      </c>
      <c r="BD83" s="217">
        <f t="shared" si="5"/>
        <v>0</v>
      </c>
      <c r="BE83" s="217">
        <f t="shared" si="6"/>
        <v>0</v>
      </c>
      <c r="CA83" s="242">
        <v>1</v>
      </c>
      <c r="CB83" s="242">
        <v>7</v>
      </c>
    </row>
    <row r="84" spans="1:80" ht="20.399999999999999">
      <c r="A84" s="243">
        <v>37</v>
      </c>
      <c r="B84" s="244" t="s">
        <v>251</v>
      </c>
      <c r="C84" s="245" t="s">
        <v>252</v>
      </c>
      <c r="D84" s="246" t="s">
        <v>141</v>
      </c>
      <c r="E84" s="247">
        <v>2</v>
      </c>
      <c r="F84" s="247"/>
      <c r="G84" s="248"/>
      <c r="H84" s="249">
        <v>2.0000000000000001E-4</v>
      </c>
      <c r="I84" s="250">
        <f t="shared" si="0"/>
        <v>4.0000000000000002E-4</v>
      </c>
      <c r="J84" s="249"/>
      <c r="K84" s="250">
        <f t="shared" si="1"/>
        <v>0</v>
      </c>
      <c r="O84" s="242">
        <v>2</v>
      </c>
      <c r="AA84" s="217">
        <v>3</v>
      </c>
      <c r="AB84" s="217">
        <v>7</v>
      </c>
      <c r="AC84" s="217" t="s">
        <v>251</v>
      </c>
      <c r="AZ84" s="217">
        <v>2</v>
      </c>
      <c r="BA84" s="217">
        <f t="shared" si="2"/>
        <v>0</v>
      </c>
      <c r="BB84" s="217">
        <f t="shared" si="3"/>
        <v>0</v>
      </c>
      <c r="BC84" s="217">
        <f t="shared" si="4"/>
        <v>0</v>
      </c>
      <c r="BD84" s="217">
        <f t="shared" si="5"/>
        <v>0</v>
      </c>
      <c r="BE84" s="217">
        <f t="shared" si="6"/>
        <v>0</v>
      </c>
      <c r="CA84" s="242">
        <v>3</v>
      </c>
      <c r="CB84" s="242">
        <v>7</v>
      </c>
    </row>
    <row r="85" spans="1:80">
      <c r="A85" s="243">
        <v>38</v>
      </c>
      <c r="B85" s="244" t="s">
        <v>253</v>
      </c>
      <c r="C85" s="245" t="s">
        <v>254</v>
      </c>
      <c r="D85" s="246" t="s">
        <v>122</v>
      </c>
      <c r="E85" s="247">
        <v>0.10002</v>
      </c>
      <c r="F85" s="247"/>
      <c r="G85" s="248"/>
      <c r="H85" s="249">
        <v>0</v>
      </c>
      <c r="I85" s="250">
        <f t="shared" si="0"/>
        <v>0</v>
      </c>
      <c r="J85" s="249"/>
      <c r="K85" s="250">
        <f t="shared" si="1"/>
        <v>0</v>
      </c>
      <c r="O85" s="242">
        <v>2</v>
      </c>
      <c r="AA85" s="217">
        <v>7</v>
      </c>
      <c r="AB85" s="217">
        <v>1001</v>
      </c>
      <c r="AC85" s="217">
        <v>5</v>
      </c>
      <c r="AZ85" s="217">
        <v>2</v>
      </c>
      <c r="BA85" s="217">
        <f t="shared" si="2"/>
        <v>0</v>
      </c>
      <c r="BB85" s="217">
        <f t="shared" si="3"/>
        <v>0</v>
      </c>
      <c r="BC85" s="217">
        <f t="shared" si="4"/>
        <v>0</v>
      </c>
      <c r="BD85" s="217">
        <f t="shared" si="5"/>
        <v>0</v>
      </c>
      <c r="BE85" s="217">
        <f t="shared" si="6"/>
        <v>0</v>
      </c>
      <c r="CA85" s="242">
        <v>7</v>
      </c>
      <c r="CB85" s="242">
        <v>1001</v>
      </c>
    </row>
    <row r="86" spans="1:80">
      <c r="A86" s="260"/>
      <c r="B86" s="261" t="s">
        <v>98</v>
      </c>
      <c r="C86" s="262" t="s">
        <v>229</v>
      </c>
      <c r="D86" s="263"/>
      <c r="E86" s="264"/>
      <c r="F86" s="265"/>
      <c r="G86" s="266"/>
      <c r="H86" s="267"/>
      <c r="I86" s="268">
        <f>SUM(I73:I85)</f>
        <v>0.10001999999999998</v>
      </c>
      <c r="J86" s="267"/>
      <c r="K86" s="268">
        <f>SUM(K73:K85)</f>
        <v>-4.6519999999999999E-2</v>
      </c>
      <c r="O86" s="242">
        <v>4</v>
      </c>
      <c r="BA86" s="269">
        <f>SUM(BA73:BA85)</f>
        <v>0</v>
      </c>
      <c r="BB86" s="269">
        <f>SUM(BB73:BB85)</f>
        <v>0</v>
      </c>
      <c r="BC86" s="269">
        <f>SUM(BC73:BC85)</f>
        <v>0</v>
      </c>
      <c r="BD86" s="269">
        <f>SUM(BD73:BD85)</f>
        <v>0</v>
      </c>
      <c r="BE86" s="269">
        <f>SUM(BE73:BE85)</f>
        <v>0</v>
      </c>
    </row>
    <row r="87" spans="1:80">
      <c r="A87" s="232" t="s">
        <v>96</v>
      </c>
      <c r="B87" s="233" t="s">
        <v>255</v>
      </c>
      <c r="C87" s="234" t="s">
        <v>256</v>
      </c>
      <c r="D87" s="235"/>
      <c r="E87" s="236"/>
      <c r="F87" s="236"/>
      <c r="G87" s="237"/>
      <c r="H87" s="238"/>
      <c r="I87" s="239"/>
      <c r="J87" s="240"/>
      <c r="K87" s="241"/>
      <c r="O87" s="242">
        <v>1</v>
      </c>
    </row>
    <row r="88" spans="1:80">
      <c r="A88" s="243">
        <v>39</v>
      </c>
      <c r="B88" s="244" t="s">
        <v>260</v>
      </c>
      <c r="C88" s="245" t="s">
        <v>261</v>
      </c>
      <c r="D88" s="246" t="s">
        <v>262</v>
      </c>
      <c r="E88" s="247">
        <v>1</v>
      </c>
      <c r="F88" s="247"/>
      <c r="G88" s="248"/>
      <c r="H88" s="249">
        <v>0.8</v>
      </c>
      <c r="I88" s="250">
        <f>E88*H88</f>
        <v>0.8</v>
      </c>
      <c r="J88" s="249"/>
      <c r="K88" s="250">
        <f>E88*J88</f>
        <v>0</v>
      </c>
      <c r="O88" s="242">
        <v>2</v>
      </c>
      <c r="AA88" s="217">
        <v>12</v>
      </c>
      <c r="AB88" s="217">
        <v>0</v>
      </c>
      <c r="AC88" s="217">
        <v>62</v>
      </c>
      <c r="AZ88" s="217">
        <v>2</v>
      </c>
      <c r="BA88" s="217">
        <f>IF(AZ88=1,G88,0)</f>
        <v>0</v>
      </c>
      <c r="BB88" s="217">
        <f>IF(AZ88=2,G88,0)</f>
        <v>0</v>
      </c>
      <c r="BC88" s="217">
        <f>IF(AZ88=3,G88,0)</f>
        <v>0</v>
      </c>
      <c r="BD88" s="217">
        <f>IF(AZ88=4,G88,0)</f>
        <v>0</v>
      </c>
      <c r="BE88" s="217">
        <f>IF(AZ88=5,G88,0)</f>
        <v>0</v>
      </c>
      <c r="CA88" s="242">
        <v>12</v>
      </c>
      <c r="CB88" s="242">
        <v>0</v>
      </c>
    </row>
    <row r="89" spans="1:80">
      <c r="A89" s="251"/>
      <c r="B89" s="254"/>
      <c r="C89" s="308" t="s">
        <v>377</v>
      </c>
      <c r="D89" s="309"/>
      <c r="E89" s="255">
        <v>1</v>
      </c>
      <c r="F89" s="256"/>
      <c r="G89" s="257"/>
      <c r="H89" s="258"/>
      <c r="I89" s="252"/>
      <c r="J89" s="259"/>
      <c r="K89" s="252"/>
      <c r="M89" s="253" t="s">
        <v>377</v>
      </c>
      <c r="O89" s="242"/>
    </row>
    <row r="90" spans="1:80">
      <c r="A90" s="243">
        <v>40</v>
      </c>
      <c r="B90" s="244" t="s">
        <v>270</v>
      </c>
      <c r="C90" s="245" t="s">
        <v>271</v>
      </c>
      <c r="D90" s="246" t="s">
        <v>262</v>
      </c>
      <c r="E90" s="247">
        <v>1</v>
      </c>
      <c r="F90" s="247"/>
      <c r="G90" s="248"/>
      <c r="H90" s="249">
        <v>0.8</v>
      </c>
      <c r="I90" s="250">
        <f>E90*H90</f>
        <v>0.8</v>
      </c>
      <c r="J90" s="249"/>
      <c r="K90" s="250">
        <f>E90*J90</f>
        <v>0</v>
      </c>
      <c r="O90" s="242">
        <v>2</v>
      </c>
      <c r="AA90" s="217">
        <v>12</v>
      </c>
      <c r="AB90" s="217">
        <v>0</v>
      </c>
      <c r="AC90" s="217">
        <v>74</v>
      </c>
      <c r="AZ90" s="217">
        <v>2</v>
      </c>
      <c r="BA90" s="217">
        <f>IF(AZ90=1,G90,0)</f>
        <v>0</v>
      </c>
      <c r="BB90" s="217">
        <f>IF(AZ90=2,G90,0)</f>
        <v>0</v>
      </c>
      <c r="BC90" s="217">
        <f>IF(AZ90=3,G90,0)</f>
        <v>0</v>
      </c>
      <c r="BD90" s="217">
        <f>IF(AZ90=4,G90,0)</f>
        <v>0</v>
      </c>
      <c r="BE90" s="217">
        <f>IF(AZ90=5,G90,0)</f>
        <v>0</v>
      </c>
      <c r="CA90" s="242">
        <v>12</v>
      </c>
      <c r="CB90" s="242">
        <v>0</v>
      </c>
    </row>
    <row r="91" spans="1:80" ht="21">
      <c r="A91" s="251"/>
      <c r="B91" s="254"/>
      <c r="C91" s="308" t="s">
        <v>269</v>
      </c>
      <c r="D91" s="309"/>
      <c r="E91" s="255">
        <v>1</v>
      </c>
      <c r="F91" s="256"/>
      <c r="G91" s="257"/>
      <c r="H91" s="258"/>
      <c r="I91" s="252"/>
      <c r="J91" s="259"/>
      <c r="K91" s="252"/>
      <c r="M91" s="253" t="s">
        <v>269</v>
      </c>
      <c r="O91" s="242"/>
    </row>
    <row r="92" spans="1:80">
      <c r="A92" s="243">
        <v>41</v>
      </c>
      <c r="B92" s="244" t="s">
        <v>272</v>
      </c>
      <c r="C92" s="245" t="s">
        <v>273</v>
      </c>
      <c r="D92" s="246" t="s">
        <v>262</v>
      </c>
      <c r="E92" s="247">
        <v>1</v>
      </c>
      <c r="F92" s="247"/>
      <c r="G92" s="248"/>
      <c r="H92" s="249">
        <v>0.8</v>
      </c>
      <c r="I92" s="250">
        <f>E92*H92</f>
        <v>0.8</v>
      </c>
      <c r="J92" s="249"/>
      <c r="K92" s="250">
        <f>E92*J92</f>
        <v>0</v>
      </c>
      <c r="O92" s="242">
        <v>2</v>
      </c>
      <c r="AA92" s="217">
        <v>12</v>
      </c>
      <c r="AB92" s="217">
        <v>0</v>
      </c>
      <c r="AC92" s="217">
        <v>75</v>
      </c>
      <c r="AZ92" s="217">
        <v>2</v>
      </c>
      <c r="BA92" s="217">
        <f>IF(AZ92=1,G92,0)</f>
        <v>0</v>
      </c>
      <c r="BB92" s="217">
        <f>IF(AZ92=2,G92,0)</f>
        <v>0</v>
      </c>
      <c r="BC92" s="217">
        <f>IF(AZ92=3,G92,0)</f>
        <v>0</v>
      </c>
      <c r="BD92" s="217">
        <f>IF(AZ92=4,G92,0)</f>
        <v>0</v>
      </c>
      <c r="BE92" s="217">
        <f>IF(AZ92=5,G92,0)</f>
        <v>0</v>
      </c>
      <c r="CA92" s="242">
        <v>12</v>
      </c>
      <c r="CB92" s="242">
        <v>0</v>
      </c>
    </row>
    <row r="93" spans="1:80" ht="21">
      <c r="A93" s="251"/>
      <c r="B93" s="254"/>
      <c r="C93" s="308" t="s">
        <v>269</v>
      </c>
      <c r="D93" s="309"/>
      <c r="E93" s="255">
        <v>1</v>
      </c>
      <c r="F93" s="256"/>
      <c r="G93" s="257"/>
      <c r="H93" s="258"/>
      <c r="I93" s="252"/>
      <c r="J93" s="259"/>
      <c r="K93" s="252"/>
      <c r="M93" s="253" t="s">
        <v>269</v>
      </c>
      <c r="O93" s="242"/>
    </row>
    <row r="94" spans="1:80">
      <c r="A94" s="243">
        <v>42</v>
      </c>
      <c r="B94" s="244" t="s">
        <v>278</v>
      </c>
      <c r="C94" s="245" t="s">
        <v>279</v>
      </c>
      <c r="D94" s="246" t="s">
        <v>122</v>
      </c>
      <c r="E94" s="247">
        <v>2.4</v>
      </c>
      <c r="F94" s="247"/>
      <c r="G94" s="248"/>
      <c r="H94" s="249">
        <v>0</v>
      </c>
      <c r="I94" s="250">
        <f>E94*H94</f>
        <v>0</v>
      </c>
      <c r="J94" s="249"/>
      <c r="K94" s="250">
        <f>E94*J94</f>
        <v>0</v>
      </c>
      <c r="O94" s="242">
        <v>2</v>
      </c>
      <c r="AA94" s="217">
        <v>7</v>
      </c>
      <c r="AB94" s="217">
        <v>1001</v>
      </c>
      <c r="AC94" s="217">
        <v>5</v>
      </c>
      <c r="AZ94" s="217">
        <v>2</v>
      </c>
      <c r="BA94" s="217">
        <f>IF(AZ94=1,G94,0)</f>
        <v>0</v>
      </c>
      <c r="BB94" s="217">
        <f>IF(AZ94=2,G94,0)</f>
        <v>0</v>
      </c>
      <c r="BC94" s="217">
        <f>IF(AZ94=3,G94,0)</f>
        <v>0</v>
      </c>
      <c r="BD94" s="217">
        <f>IF(AZ94=4,G94,0)</f>
        <v>0</v>
      </c>
      <c r="BE94" s="217">
        <f>IF(AZ94=5,G94,0)</f>
        <v>0</v>
      </c>
      <c r="CA94" s="242">
        <v>7</v>
      </c>
      <c r="CB94" s="242">
        <v>1001</v>
      </c>
    </row>
    <row r="95" spans="1:80">
      <c r="A95" s="260"/>
      <c r="B95" s="261" t="s">
        <v>98</v>
      </c>
      <c r="C95" s="262" t="s">
        <v>257</v>
      </c>
      <c r="D95" s="263"/>
      <c r="E95" s="264"/>
      <c r="F95" s="265"/>
      <c r="G95" s="266"/>
      <c r="H95" s="267"/>
      <c r="I95" s="268">
        <f>SUM(I87:I94)</f>
        <v>2.4000000000000004</v>
      </c>
      <c r="J95" s="267"/>
      <c r="K95" s="268">
        <f>SUM(K87:K94)</f>
        <v>0</v>
      </c>
      <c r="O95" s="242">
        <v>4</v>
      </c>
      <c r="BA95" s="269">
        <f>SUM(BA87:BA94)</f>
        <v>0</v>
      </c>
      <c r="BB95" s="269">
        <f>SUM(BB87:BB94)</f>
        <v>0</v>
      </c>
      <c r="BC95" s="269">
        <f>SUM(BC87:BC94)</f>
        <v>0</v>
      </c>
      <c r="BD95" s="269">
        <f>SUM(BD87:BD94)</f>
        <v>0</v>
      </c>
      <c r="BE95" s="269">
        <f>SUM(BE87:BE94)</f>
        <v>0</v>
      </c>
    </row>
    <row r="96" spans="1:80">
      <c r="A96" s="232" t="s">
        <v>96</v>
      </c>
      <c r="B96" s="233" t="s">
        <v>280</v>
      </c>
      <c r="C96" s="234" t="s">
        <v>281</v>
      </c>
      <c r="D96" s="235"/>
      <c r="E96" s="236"/>
      <c r="F96" s="236"/>
      <c r="G96" s="237"/>
      <c r="H96" s="238"/>
      <c r="I96" s="239"/>
      <c r="J96" s="240"/>
      <c r="K96" s="241"/>
      <c r="O96" s="242">
        <v>1</v>
      </c>
    </row>
    <row r="97" spans="1:80">
      <c r="A97" s="243">
        <v>43</v>
      </c>
      <c r="B97" s="244" t="s">
        <v>283</v>
      </c>
      <c r="C97" s="245" t="s">
        <v>284</v>
      </c>
      <c r="D97" s="246" t="s">
        <v>126</v>
      </c>
      <c r="E97" s="247">
        <v>21.002300000000002</v>
      </c>
      <c r="F97" s="247"/>
      <c r="G97" s="248"/>
      <c r="H97" s="249">
        <v>7.0000000000000001E-3</v>
      </c>
      <c r="I97" s="250">
        <f>E97*H97</f>
        <v>0.14701610000000001</v>
      </c>
      <c r="J97" s="249">
        <v>0</v>
      </c>
      <c r="K97" s="250">
        <f>E97*J97</f>
        <v>0</v>
      </c>
      <c r="O97" s="242">
        <v>2</v>
      </c>
      <c r="AA97" s="217">
        <v>2</v>
      </c>
      <c r="AB97" s="217">
        <v>7</v>
      </c>
      <c r="AC97" s="217">
        <v>7</v>
      </c>
      <c r="AZ97" s="217">
        <v>2</v>
      </c>
      <c r="BA97" s="217">
        <f>IF(AZ97=1,G97,0)</f>
        <v>0</v>
      </c>
      <c r="BB97" s="217">
        <f>IF(AZ97=2,G97,0)</f>
        <v>0</v>
      </c>
      <c r="BC97" s="217">
        <f>IF(AZ97=3,G97,0)</f>
        <v>0</v>
      </c>
      <c r="BD97" s="217">
        <f>IF(AZ97=4,G97,0)</f>
        <v>0</v>
      </c>
      <c r="BE97" s="217">
        <f>IF(AZ97=5,G97,0)</f>
        <v>0</v>
      </c>
      <c r="CA97" s="242">
        <v>2</v>
      </c>
      <c r="CB97" s="242">
        <v>7</v>
      </c>
    </row>
    <row r="98" spans="1:80">
      <c r="A98" s="251"/>
      <c r="B98" s="254"/>
      <c r="C98" s="308" t="s">
        <v>285</v>
      </c>
      <c r="D98" s="309"/>
      <c r="E98" s="255">
        <v>21.002300000000002</v>
      </c>
      <c r="F98" s="256"/>
      <c r="G98" s="257"/>
      <c r="H98" s="258"/>
      <c r="I98" s="252"/>
      <c r="J98" s="259"/>
      <c r="K98" s="252"/>
      <c r="M98" s="253" t="s">
        <v>285</v>
      </c>
      <c r="O98" s="242"/>
    </row>
    <row r="99" spans="1:80">
      <c r="A99" s="243">
        <v>44</v>
      </c>
      <c r="B99" s="244" t="s">
        <v>286</v>
      </c>
      <c r="C99" s="245" t="s">
        <v>287</v>
      </c>
      <c r="D99" s="246" t="s">
        <v>97</v>
      </c>
      <c r="E99" s="247">
        <v>1</v>
      </c>
      <c r="F99" s="247"/>
      <c r="G99" s="248"/>
      <c r="H99" s="249">
        <v>1.1000000000000001E-3</v>
      </c>
      <c r="I99" s="250">
        <f>E99*H99</f>
        <v>1.1000000000000001E-3</v>
      </c>
      <c r="J99" s="249"/>
      <c r="K99" s="250">
        <f>E99*J99</f>
        <v>0</v>
      </c>
      <c r="O99" s="242">
        <v>2</v>
      </c>
      <c r="AA99" s="217">
        <v>12</v>
      </c>
      <c r="AB99" s="217">
        <v>0</v>
      </c>
      <c r="AC99" s="217">
        <v>58</v>
      </c>
      <c r="AZ99" s="217">
        <v>2</v>
      </c>
      <c r="BA99" s="217">
        <f>IF(AZ99=1,G99,0)</f>
        <v>0</v>
      </c>
      <c r="BB99" s="217">
        <f>IF(AZ99=2,G99,0)</f>
        <v>0</v>
      </c>
      <c r="BC99" s="217">
        <f>IF(AZ99=3,G99,0)</f>
        <v>0</v>
      </c>
      <c r="BD99" s="217">
        <f>IF(AZ99=4,G99,0)</f>
        <v>0</v>
      </c>
      <c r="BE99" s="217">
        <f>IF(AZ99=5,G99,0)</f>
        <v>0</v>
      </c>
      <c r="CA99" s="242">
        <v>12</v>
      </c>
      <c r="CB99" s="242">
        <v>0</v>
      </c>
    </row>
    <row r="100" spans="1:80">
      <c r="A100" s="260"/>
      <c r="B100" s="261" t="s">
        <v>98</v>
      </c>
      <c r="C100" s="262" t="s">
        <v>282</v>
      </c>
      <c r="D100" s="263"/>
      <c r="E100" s="264"/>
      <c r="F100" s="265"/>
      <c r="G100" s="266"/>
      <c r="H100" s="267"/>
      <c r="I100" s="268">
        <f>SUM(I96:I99)</f>
        <v>0.1481161</v>
      </c>
      <c r="J100" s="267"/>
      <c r="K100" s="268">
        <f>SUM(K96:K99)</f>
        <v>0</v>
      </c>
      <c r="O100" s="242">
        <v>4</v>
      </c>
      <c r="BA100" s="269">
        <f>SUM(BA96:BA99)</f>
        <v>0</v>
      </c>
      <c r="BB100" s="269">
        <f>SUM(BB96:BB99)</f>
        <v>0</v>
      </c>
      <c r="BC100" s="269">
        <f>SUM(BC96:BC99)</f>
        <v>0</v>
      </c>
      <c r="BD100" s="269">
        <f>SUM(BD96:BD99)</f>
        <v>0</v>
      </c>
      <c r="BE100" s="269">
        <f>SUM(BE96:BE99)</f>
        <v>0</v>
      </c>
    </row>
    <row r="101" spans="1:80">
      <c r="A101" s="232" t="s">
        <v>96</v>
      </c>
      <c r="B101" s="233" t="s">
        <v>290</v>
      </c>
      <c r="C101" s="234" t="s">
        <v>291</v>
      </c>
      <c r="D101" s="235"/>
      <c r="E101" s="236"/>
      <c r="F101" s="236"/>
      <c r="G101" s="237"/>
      <c r="H101" s="238"/>
      <c r="I101" s="239"/>
      <c r="J101" s="240"/>
      <c r="K101" s="241"/>
      <c r="O101" s="242">
        <v>1</v>
      </c>
    </row>
    <row r="102" spans="1:80">
      <c r="A102" s="243">
        <v>45</v>
      </c>
      <c r="B102" s="244" t="s">
        <v>293</v>
      </c>
      <c r="C102" s="245" t="s">
        <v>294</v>
      </c>
      <c r="D102" s="246" t="s">
        <v>126</v>
      </c>
      <c r="E102" s="247">
        <v>19.1235</v>
      </c>
      <c r="F102" s="247"/>
      <c r="G102" s="248"/>
      <c r="H102" s="249">
        <v>0</v>
      </c>
      <c r="I102" s="250">
        <f>E102*H102</f>
        <v>0</v>
      </c>
      <c r="J102" s="249">
        <v>0</v>
      </c>
      <c r="K102" s="250">
        <f>E102*J102</f>
        <v>0</v>
      </c>
      <c r="O102" s="242">
        <v>2</v>
      </c>
      <c r="AA102" s="217">
        <v>1</v>
      </c>
      <c r="AB102" s="217">
        <v>0</v>
      </c>
      <c r="AC102" s="217">
        <v>0</v>
      </c>
      <c r="AZ102" s="217">
        <v>2</v>
      </c>
      <c r="BA102" s="217">
        <f>IF(AZ102=1,G102,0)</f>
        <v>0</v>
      </c>
      <c r="BB102" s="217">
        <f>IF(AZ102=2,G102,0)</f>
        <v>0</v>
      </c>
      <c r="BC102" s="217">
        <f>IF(AZ102=3,G102,0)</f>
        <v>0</v>
      </c>
      <c r="BD102" s="217">
        <f>IF(AZ102=4,G102,0)</f>
        <v>0</v>
      </c>
      <c r="BE102" s="217">
        <f>IF(AZ102=5,G102,0)</f>
        <v>0</v>
      </c>
      <c r="CA102" s="242">
        <v>1</v>
      </c>
      <c r="CB102" s="242">
        <v>0</v>
      </c>
    </row>
    <row r="103" spans="1:80">
      <c r="A103" s="251"/>
      <c r="B103" s="254"/>
      <c r="C103" s="308" t="s">
        <v>375</v>
      </c>
      <c r="D103" s="309"/>
      <c r="E103" s="255">
        <v>19.1235</v>
      </c>
      <c r="F103" s="256"/>
      <c r="G103" s="257"/>
      <c r="H103" s="258"/>
      <c r="I103" s="252"/>
      <c r="J103" s="259"/>
      <c r="K103" s="252"/>
      <c r="M103" s="253" t="s">
        <v>375</v>
      </c>
      <c r="O103" s="242"/>
    </row>
    <row r="104" spans="1:80" ht="20.399999999999999">
      <c r="A104" s="243">
        <v>46</v>
      </c>
      <c r="B104" s="244" t="s">
        <v>296</v>
      </c>
      <c r="C104" s="245" t="s">
        <v>297</v>
      </c>
      <c r="D104" s="246" t="s">
        <v>126</v>
      </c>
      <c r="E104" s="247">
        <v>19.1235</v>
      </c>
      <c r="F104" s="247"/>
      <c r="G104" s="248"/>
      <c r="H104" s="249">
        <v>1.018E-2</v>
      </c>
      <c r="I104" s="250">
        <f>E104*H104</f>
        <v>0.19467723000000001</v>
      </c>
      <c r="J104" s="249">
        <v>0</v>
      </c>
      <c r="K104" s="250">
        <f>E104*J104</f>
        <v>0</v>
      </c>
      <c r="O104" s="242">
        <v>2</v>
      </c>
      <c r="AA104" s="217">
        <v>2</v>
      </c>
      <c r="AB104" s="217">
        <v>7</v>
      </c>
      <c r="AC104" s="217">
        <v>7</v>
      </c>
      <c r="AZ104" s="217">
        <v>2</v>
      </c>
      <c r="BA104" s="217">
        <f>IF(AZ104=1,G104,0)</f>
        <v>0</v>
      </c>
      <c r="BB104" s="217">
        <f>IF(AZ104=2,G104,0)</f>
        <v>0</v>
      </c>
      <c r="BC104" s="217">
        <f>IF(AZ104=3,G104,0)</f>
        <v>0</v>
      </c>
      <c r="BD104" s="217">
        <f>IF(AZ104=4,G104,0)</f>
        <v>0</v>
      </c>
      <c r="BE104" s="217">
        <f>IF(AZ104=5,G104,0)</f>
        <v>0</v>
      </c>
      <c r="CA104" s="242">
        <v>2</v>
      </c>
      <c r="CB104" s="242">
        <v>7</v>
      </c>
    </row>
    <row r="105" spans="1:80">
      <c r="A105" s="251"/>
      <c r="B105" s="254"/>
      <c r="C105" s="308" t="s">
        <v>375</v>
      </c>
      <c r="D105" s="309"/>
      <c r="E105" s="255">
        <v>19.1235</v>
      </c>
      <c r="F105" s="256"/>
      <c r="G105" s="257"/>
      <c r="H105" s="258"/>
      <c r="I105" s="252"/>
      <c r="J105" s="259"/>
      <c r="K105" s="252"/>
      <c r="M105" s="253" t="s">
        <v>375</v>
      </c>
      <c r="O105" s="242"/>
    </row>
    <row r="106" spans="1:80">
      <c r="A106" s="243">
        <v>47</v>
      </c>
      <c r="B106" s="244" t="s">
        <v>298</v>
      </c>
      <c r="C106" s="245" t="s">
        <v>299</v>
      </c>
      <c r="D106" s="246" t="s">
        <v>126</v>
      </c>
      <c r="E106" s="247">
        <v>24.860499999999998</v>
      </c>
      <c r="F106" s="247"/>
      <c r="G106" s="248"/>
      <c r="H106" s="249">
        <v>1.9199999999999998E-2</v>
      </c>
      <c r="I106" s="250">
        <f>E106*H106</f>
        <v>0.4773215999999999</v>
      </c>
      <c r="J106" s="249"/>
      <c r="K106" s="250">
        <f>E106*J106</f>
        <v>0</v>
      </c>
      <c r="O106" s="242">
        <v>2</v>
      </c>
      <c r="AA106" s="217">
        <v>3</v>
      </c>
      <c r="AB106" s="217">
        <v>7</v>
      </c>
      <c r="AC106" s="217">
        <v>59764210</v>
      </c>
      <c r="AZ106" s="217">
        <v>2</v>
      </c>
      <c r="BA106" s="217">
        <f>IF(AZ106=1,G106,0)</f>
        <v>0</v>
      </c>
      <c r="BB106" s="217">
        <f>IF(AZ106=2,G106,0)</f>
        <v>0</v>
      </c>
      <c r="BC106" s="217">
        <f>IF(AZ106=3,G106,0)</f>
        <v>0</v>
      </c>
      <c r="BD106" s="217">
        <f>IF(AZ106=4,G106,0)</f>
        <v>0</v>
      </c>
      <c r="BE106" s="217">
        <f>IF(AZ106=5,G106,0)</f>
        <v>0</v>
      </c>
      <c r="CA106" s="242">
        <v>3</v>
      </c>
      <c r="CB106" s="242">
        <v>7</v>
      </c>
    </row>
    <row r="107" spans="1:80">
      <c r="A107" s="251"/>
      <c r="B107" s="254"/>
      <c r="C107" s="308" t="s">
        <v>378</v>
      </c>
      <c r="D107" s="309"/>
      <c r="E107" s="255">
        <v>24.860499999999998</v>
      </c>
      <c r="F107" s="256"/>
      <c r="G107" s="257"/>
      <c r="H107" s="258"/>
      <c r="I107" s="252"/>
      <c r="J107" s="259"/>
      <c r="K107" s="252"/>
      <c r="M107" s="253" t="s">
        <v>378</v>
      </c>
      <c r="O107" s="242"/>
    </row>
    <row r="108" spans="1:80">
      <c r="A108" s="243">
        <v>48</v>
      </c>
      <c r="B108" s="244" t="s">
        <v>301</v>
      </c>
      <c r="C108" s="245" t="s">
        <v>302</v>
      </c>
      <c r="D108" s="246" t="s">
        <v>122</v>
      </c>
      <c r="E108" s="247">
        <v>0.47732160000000001</v>
      </c>
      <c r="F108" s="247"/>
      <c r="G108" s="248"/>
      <c r="H108" s="249">
        <v>0</v>
      </c>
      <c r="I108" s="250">
        <f>E108*H108</f>
        <v>0</v>
      </c>
      <c r="J108" s="249"/>
      <c r="K108" s="250">
        <f>E108*J108</f>
        <v>0</v>
      </c>
      <c r="O108" s="242">
        <v>2</v>
      </c>
      <c r="AA108" s="217">
        <v>7</v>
      </c>
      <c r="AB108" s="217">
        <v>1001</v>
      </c>
      <c r="AC108" s="217">
        <v>5</v>
      </c>
      <c r="AZ108" s="217">
        <v>2</v>
      </c>
      <c r="BA108" s="217">
        <f>IF(AZ108=1,G108,0)</f>
        <v>0</v>
      </c>
      <c r="BB108" s="217">
        <f>IF(AZ108=2,G108,0)</f>
        <v>0</v>
      </c>
      <c r="BC108" s="217">
        <f>IF(AZ108=3,G108,0)</f>
        <v>0</v>
      </c>
      <c r="BD108" s="217">
        <f>IF(AZ108=4,G108,0)</f>
        <v>0</v>
      </c>
      <c r="BE108" s="217">
        <f>IF(AZ108=5,G108,0)</f>
        <v>0</v>
      </c>
      <c r="CA108" s="242">
        <v>7</v>
      </c>
      <c r="CB108" s="242">
        <v>1001</v>
      </c>
    </row>
    <row r="109" spans="1:80">
      <c r="A109" s="260"/>
      <c r="B109" s="261" t="s">
        <v>98</v>
      </c>
      <c r="C109" s="262" t="s">
        <v>292</v>
      </c>
      <c r="D109" s="263"/>
      <c r="E109" s="264"/>
      <c r="F109" s="265"/>
      <c r="G109" s="266"/>
      <c r="H109" s="267"/>
      <c r="I109" s="268">
        <f>SUM(I101:I108)</f>
        <v>0.67199882999999994</v>
      </c>
      <c r="J109" s="267"/>
      <c r="K109" s="268">
        <f>SUM(K101:K108)</f>
        <v>0</v>
      </c>
      <c r="O109" s="242">
        <v>4</v>
      </c>
      <c r="BA109" s="269">
        <f>SUM(BA101:BA108)</f>
        <v>0</v>
      </c>
      <c r="BB109" s="269">
        <f>SUM(BB101:BB108)</f>
        <v>0</v>
      </c>
      <c r="BC109" s="269">
        <f>SUM(BC101:BC108)</f>
        <v>0</v>
      </c>
      <c r="BD109" s="269">
        <f>SUM(BD101:BD108)</f>
        <v>0</v>
      </c>
      <c r="BE109" s="269">
        <f>SUM(BE101:BE108)</f>
        <v>0</v>
      </c>
    </row>
    <row r="110" spans="1:80">
      <c r="A110" s="232" t="s">
        <v>96</v>
      </c>
      <c r="B110" s="233" t="s">
        <v>303</v>
      </c>
      <c r="C110" s="234" t="s">
        <v>304</v>
      </c>
      <c r="D110" s="235"/>
      <c r="E110" s="236"/>
      <c r="F110" s="236"/>
      <c r="G110" s="237"/>
      <c r="H110" s="238"/>
      <c r="I110" s="239"/>
      <c r="J110" s="240"/>
      <c r="K110" s="241"/>
      <c r="O110" s="242">
        <v>1</v>
      </c>
    </row>
    <row r="111" spans="1:80">
      <c r="A111" s="243">
        <v>49</v>
      </c>
      <c r="B111" s="244" t="s">
        <v>306</v>
      </c>
      <c r="C111" s="245" t="s">
        <v>307</v>
      </c>
      <c r="D111" s="246" t="s">
        <v>126</v>
      </c>
      <c r="E111" s="247">
        <v>38.478000000000002</v>
      </c>
      <c r="F111" s="247"/>
      <c r="G111" s="248"/>
      <c r="H111" s="249">
        <v>2.7999999999999998E-4</v>
      </c>
      <c r="I111" s="250">
        <f>E111*H111</f>
        <v>1.077384E-2</v>
      </c>
      <c r="J111" s="249">
        <v>0</v>
      </c>
      <c r="K111" s="250">
        <f>E111*J111</f>
        <v>0</v>
      </c>
      <c r="O111" s="242">
        <v>2</v>
      </c>
      <c r="AA111" s="217">
        <v>1</v>
      </c>
      <c r="AB111" s="217">
        <v>0</v>
      </c>
      <c r="AC111" s="217">
        <v>0</v>
      </c>
      <c r="AZ111" s="217">
        <v>2</v>
      </c>
      <c r="BA111" s="217">
        <f>IF(AZ111=1,G111,0)</f>
        <v>0</v>
      </c>
      <c r="BB111" s="217">
        <f>IF(AZ111=2,G111,0)</f>
        <v>0</v>
      </c>
      <c r="BC111" s="217">
        <f>IF(AZ111=3,G111,0)</f>
        <v>0</v>
      </c>
      <c r="BD111" s="217">
        <f>IF(AZ111=4,G111,0)</f>
        <v>0</v>
      </c>
      <c r="BE111" s="217">
        <f>IF(AZ111=5,G111,0)</f>
        <v>0</v>
      </c>
      <c r="CA111" s="242">
        <v>1</v>
      </c>
      <c r="CB111" s="242">
        <v>0</v>
      </c>
    </row>
    <row r="112" spans="1:80">
      <c r="A112" s="251"/>
      <c r="B112" s="254"/>
      <c r="C112" s="308" t="s">
        <v>379</v>
      </c>
      <c r="D112" s="309"/>
      <c r="E112" s="255">
        <v>38.478000000000002</v>
      </c>
      <c r="F112" s="256"/>
      <c r="G112" s="257"/>
      <c r="H112" s="258"/>
      <c r="I112" s="252"/>
      <c r="J112" s="259"/>
      <c r="K112" s="252"/>
      <c r="M112" s="253" t="s">
        <v>379</v>
      </c>
      <c r="O112" s="242"/>
    </row>
    <row r="113" spans="1:80">
      <c r="A113" s="243">
        <v>50</v>
      </c>
      <c r="B113" s="244" t="s">
        <v>309</v>
      </c>
      <c r="C113" s="245" t="s">
        <v>310</v>
      </c>
      <c r="D113" s="246" t="s">
        <v>190</v>
      </c>
      <c r="E113" s="247">
        <v>58.24</v>
      </c>
      <c r="F113" s="247"/>
      <c r="G113" s="248"/>
      <c r="H113" s="249">
        <v>0</v>
      </c>
      <c r="I113" s="250">
        <f>E113*H113</f>
        <v>0</v>
      </c>
      <c r="J113" s="249">
        <v>0</v>
      </c>
      <c r="K113" s="250">
        <f>E113*J113</f>
        <v>0</v>
      </c>
      <c r="O113" s="242">
        <v>2</v>
      </c>
      <c r="AA113" s="217">
        <v>1</v>
      </c>
      <c r="AB113" s="217">
        <v>7</v>
      </c>
      <c r="AC113" s="217">
        <v>7</v>
      </c>
      <c r="AZ113" s="217">
        <v>2</v>
      </c>
      <c r="BA113" s="217">
        <f>IF(AZ113=1,G113,0)</f>
        <v>0</v>
      </c>
      <c r="BB113" s="217">
        <f>IF(AZ113=2,G113,0)</f>
        <v>0</v>
      </c>
      <c r="BC113" s="217">
        <f>IF(AZ113=3,G113,0)</f>
        <v>0</v>
      </c>
      <c r="BD113" s="217">
        <f>IF(AZ113=4,G113,0)</f>
        <v>0</v>
      </c>
      <c r="BE113" s="217">
        <f>IF(AZ113=5,G113,0)</f>
        <v>0</v>
      </c>
      <c r="CA113" s="242">
        <v>1</v>
      </c>
      <c r="CB113" s="242">
        <v>7</v>
      </c>
    </row>
    <row r="114" spans="1:80">
      <c r="A114" s="251"/>
      <c r="B114" s="254"/>
      <c r="C114" s="308" t="s">
        <v>380</v>
      </c>
      <c r="D114" s="309"/>
      <c r="E114" s="255">
        <v>58.24</v>
      </c>
      <c r="F114" s="256"/>
      <c r="G114" s="257"/>
      <c r="H114" s="258"/>
      <c r="I114" s="252"/>
      <c r="J114" s="259"/>
      <c r="K114" s="252"/>
      <c r="M114" s="253" t="s">
        <v>380</v>
      </c>
      <c r="O114" s="242"/>
    </row>
    <row r="115" spans="1:80">
      <c r="A115" s="243">
        <v>51</v>
      </c>
      <c r="B115" s="244" t="s">
        <v>312</v>
      </c>
      <c r="C115" s="245" t="s">
        <v>313</v>
      </c>
      <c r="D115" s="246" t="s">
        <v>126</v>
      </c>
      <c r="E115" s="247">
        <v>38.588000000000001</v>
      </c>
      <c r="F115" s="247"/>
      <c r="G115" s="248"/>
      <c r="H115" s="249">
        <v>0</v>
      </c>
      <c r="I115" s="250">
        <f>E115*H115</f>
        <v>0</v>
      </c>
      <c r="J115" s="249">
        <v>0</v>
      </c>
      <c r="K115" s="250">
        <f>E115*J115</f>
        <v>0</v>
      </c>
      <c r="O115" s="242">
        <v>2</v>
      </c>
      <c r="AA115" s="217">
        <v>1</v>
      </c>
      <c r="AB115" s="217">
        <v>7</v>
      </c>
      <c r="AC115" s="217">
        <v>7</v>
      </c>
      <c r="AZ115" s="217">
        <v>2</v>
      </c>
      <c r="BA115" s="217">
        <f>IF(AZ115=1,G115,0)</f>
        <v>0</v>
      </c>
      <c r="BB115" s="217">
        <f>IF(AZ115=2,G115,0)</f>
        <v>0</v>
      </c>
      <c r="BC115" s="217">
        <f>IF(AZ115=3,G115,0)</f>
        <v>0</v>
      </c>
      <c r="BD115" s="217">
        <f>IF(AZ115=4,G115,0)</f>
        <v>0</v>
      </c>
      <c r="BE115" s="217">
        <f>IF(AZ115=5,G115,0)</f>
        <v>0</v>
      </c>
      <c r="CA115" s="242">
        <v>1</v>
      </c>
      <c r="CB115" s="242">
        <v>7</v>
      </c>
    </row>
    <row r="116" spans="1:80">
      <c r="A116" s="251"/>
      <c r="B116" s="254"/>
      <c r="C116" s="308" t="s">
        <v>381</v>
      </c>
      <c r="D116" s="309"/>
      <c r="E116" s="255">
        <v>38.588000000000001</v>
      </c>
      <c r="F116" s="256"/>
      <c r="G116" s="257"/>
      <c r="H116" s="258"/>
      <c r="I116" s="252"/>
      <c r="J116" s="259"/>
      <c r="K116" s="252"/>
      <c r="M116" s="253" t="s">
        <v>381</v>
      </c>
      <c r="O116" s="242"/>
    </row>
    <row r="117" spans="1:80">
      <c r="A117" s="243">
        <v>52</v>
      </c>
      <c r="B117" s="244" t="s">
        <v>314</v>
      </c>
      <c r="C117" s="245" t="s">
        <v>315</v>
      </c>
      <c r="D117" s="246" t="s">
        <v>112</v>
      </c>
      <c r="E117" s="247">
        <v>3</v>
      </c>
      <c r="F117" s="247"/>
      <c r="G117" s="248"/>
      <c r="H117" s="249">
        <v>0</v>
      </c>
      <c r="I117" s="250">
        <f>E117*H117</f>
        <v>0</v>
      </c>
      <c r="J117" s="249"/>
      <c r="K117" s="250">
        <f>E117*J117</f>
        <v>0</v>
      </c>
      <c r="O117" s="242">
        <v>2</v>
      </c>
      <c r="AA117" s="217">
        <v>12</v>
      </c>
      <c r="AB117" s="217">
        <v>0</v>
      </c>
      <c r="AC117" s="217">
        <v>65</v>
      </c>
      <c r="AZ117" s="217">
        <v>2</v>
      </c>
      <c r="BA117" s="217">
        <f>IF(AZ117=1,G117,0)</f>
        <v>0</v>
      </c>
      <c r="BB117" s="217">
        <f>IF(AZ117=2,G117,0)</f>
        <v>0</v>
      </c>
      <c r="BC117" s="217">
        <f>IF(AZ117=3,G117,0)</f>
        <v>0</v>
      </c>
      <c r="BD117" s="217">
        <f>IF(AZ117=4,G117,0)</f>
        <v>0</v>
      </c>
      <c r="BE117" s="217">
        <f>IF(AZ117=5,G117,0)</f>
        <v>0</v>
      </c>
      <c r="CA117" s="242">
        <v>12</v>
      </c>
      <c r="CB117" s="242">
        <v>0</v>
      </c>
    </row>
    <row r="118" spans="1:80">
      <c r="A118" s="243">
        <v>53</v>
      </c>
      <c r="B118" s="244" t="s">
        <v>316</v>
      </c>
      <c r="C118" s="245" t="s">
        <v>317</v>
      </c>
      <c r="D118" s="246" t="s">
        <v>190</v>
      </c>
      <c r="E118" s="247">
        <v>64.042000000000002</v>
      </c>
      <c r="F118" s="247"/>
      <c r="G118" s="248"/>
      <c r="H118" s="249">
        <v>2.2000000000000001E-4</v>
      </c>
      <c r="I118" s="250">
        <f>E118*H118</f>
        <v>1.4089240000000001E-2</v>
      </c>
      <c r="J118" s="249"/>
      <c r="K118" s="250">
        <f>E118*J118</f>
        <v>0</v>
      </c>
      <c r="O118" s="242">
        <v>2</v>
      </c>
      <c r="AA118" s="217">
        <v>3</v>
      </c>
      <c r="AB118" s="217">
        <v>7</v>
      </c>
      <c r="AC118" s="217" t="s">
        <v>316</v>
      </c>
      <c r="AZ118" s="217">
        <v>2</v>
      </c>
      <c r="BA118" s="217">
        <f>IF(AZ118=1,G118,0)</f>
        <v>0</v>
      </c>
      <c r="BB118" s="217">
        <f>IF(AZ118=2,G118,0)</f>
        <v>0</v>
      </c>
      <c r="BC118" s="217">
        <f>IF(AZ118=3,G118,0)</f>
        <v>0</v>
      </c>
      <c r="BD118" s="217">
        <f>IF(AZ118=4,G118,0)</f>
        <v>0</v>
      </c>
      <c r="BE118" s="217">
        <f>IF(AZ118=5,G118,0)</f>
        <v>0</v>
      </c>
      <c r="CA118" s="242">
        <v>3</v>
      </c>
      <c r="CB118" s="242">
        <v>7</v>
      </c>
    </row>
    <row r="119" spans="1:80">
      <c r="A119" s="251"/>
      <c r="B119" s="254"/>
      <c r="C119" s="308" t="s">
        <v>382</v>
      </c>
      <c r="D119" s="309"/>
      <c r="E119" s="255">
        <v>64.042000000000002</v>
      </c>
      <c r="F119" s="256"/>
      <c r="G119" s="257"/>
      <c r="H119" s="258"/>
      <c r="I119" s="252"/>
      <c r="J119" s="259"/>
      <c r="K119" s="252"/>
      <c r="M119" s="253" t="s">
        <v>382</v>
      </c>
      <c r="O119" s="242"/>
    </row>
    <row r="120" spans="1:80">
      <c r="A120" s="243">
        <v>54</v>
      </c>
      <c r="B120" s="244" t="s">
        <v>319</v>
      </c>
      <c r="C120" s="245" t="s">
        <v>320</v>
      </c>
      <c r="D120" s="246" t="s">
        <v>126</v>
      </c>
      <c r="E120" s="247">
        <v>46.569600000000001</v>
      </c>
      <c r="F120" s="247"/>
      <c r="G120" s="248"/>
      <c r="H120" s="249">
        <v>1.9199999999999998E-2</v>
      </c>
      <c r="I120" s="250">
        <f>E120*H120</f>
        <v>0.89413631999999998</v>
      </c>
      <c r="J120" s="249"/>
      <c r="K120" s="250">
        <f>E120*J120</f>
        <v>0</v>
      </c>
      <c r="O120" s="242">
        <v>2</v>
      </c>
      <c r="AA120" s="217">
        <v>3</v>
      </c>
      <c r="AB120" s="217">
        <v>7</v>
      </c>
      <c r="AC120" s="217" t="s">
        <v>319</v>
      </c>
      <c r="AZ120" s="217">
        <v>2</v>
      </c>
      <c r="BA120" s="217">
        <f>IF(AZ120=1,G120,0)</f>
        <v>0</v>
      </c>
      <c r="BB120" s="217">
        <f>IF(AZ120=2,G120,0)</f>
        <v>0</v>
      </c>
      <c r="BC120" s="217">
        <f>IF(AZ120=3,G120,0)</f>
        <v>0</v>
      </c>
      <c r="BD120" s="217">
        <f>IF(AZ120=4,G120,0)</f>
        <v>0</v>
      </c>
      <c r="BE120" s="217">
        <f>IF(AZ120=5,G120,0)</f>
        <v>0</v>
      </c>
      <c r="CA120" s="242">
        <v>3</v>
      </c>
      <c r="CB120" s="242">
        <v>7</v>
      </c>
    </row>
    <row r="121" spans="1:80">
      <c r="A121" s="251"/>
      <c r="B121" s="254"/>
      <c r="C121" s="308" t="s">
        <v>383</v>
      </c>
      <c r="D121" s="309"/>
      <c r="E121" s="255">
        <v>46.569600000000001</v>
      </c>
      <c r="F121" s="256"/>
      <c r="G121" s="257"/>
      <c r="H121" s="258"/>
      <c r="I121" s="252"/>
      <c r="J121" s="259"/>
      <c r="K121" s="252"/>
      <c r="M121" s="253" t="s">
        <v>383</v>
      </c>
      <c r="O121" s="242"/>
    </row>
    <row r="122" spans="1:80">
      <c r="A122" s="243">
        <v>55</v>
      </c>
      <c r="B122" s="244" t="s">
        <v>322</v>
      </c>
      <c r="C122" s="245" t="s">
        <v>323</v>
      </c>
      <c r="D122" s="246" t="s">
        <v>122</v>
      </c>
      <c r="E122" s="247">
        <v>0.91899940000000002</v>
      </c>
      <c r="F122" s="247"/>
      <c r="G122" s="248"/>
      <c r="H122" s="249">
        <v>0</v>
      </c>
      <c r="I122" s="250">
        <f>E122*H122</f>
        <v>0</v>
      </c>
      <c r="J122" s="249"/>
      <c r="K122" s="250">
        <f>E122*J122</f>
        <v>0</v>
      </c>
      <c r="O122" s="242">
        <v>2</v>
      </c>
      <c r="AA122" s="217">
        <v>7</v>
      </c>
      <c r="AB122" s="217">
        <v>1001</v>
      </c>
      <c r="AC122" s="217">
        <v>5</v>
      </c>
      <c r="AZ122" s="217">
        <v>2</v>
      </c>
      <c r="BA122" s="217">
        <f>IF(AZ122=1,G122,0)</f>
        <v>0</v>
      </c>
      <c r="BB122" s="217">
        <f>IF(AZ122=2,G122,0)</f>
        <v>0</v>
      </c>
      <c r="BC122" s="217">
        <f>IF(AZ122=3,G122,0)</f>
        <v>0</v>
      </c>
      <c r="BD122" s="217">
        <f>IF(AZ122=4,G122,0)</f>
        <v>0</v>
      </c>
      <c r="BE122" s="217">
        <f>IF(AZ122=5,G122,0)</f>
        <v>0</v>
      </c>
      <c r="CA122" s="242">
        <v>7</v>
      </c>
      <c r="CB122" s="242">
        <v>1001</v>
      </c>
    </row>
    <row r="123" spans="1:80">
      <c r="A123" s="260"/>
      <c r="B123" s="261" t="s">
        <v>98</v>
      </c>
      <c r="C123" s="262" t="s">
        <v>305</v>
      </c>
      <c r="D123" s="263"/>
      <c r="E123" s="264"/>
      <c r="F123" s="265"/>
      <c r="G123" s="266"/>
      <c r="H123" s="267"/>
      <c r="I123" s="268">
        <f>SUM(I110:I122)</f>
        <v>0.91899940000000002</v>
      </c>
      <c r="J123" s="267"/>
      <c r="K123" s="268">
        <f>SUM(K110:K122)</f>
        <v>0</v>
      </c>
      <c r="O123" s="242">
        <v>4</v>
      </c>
      <c r="BA123" s="269">
        <f>SUM(BA110:BA122)</f>
        <v>0</v>
      </c>
      <c r="BB123" s="269">
        <f>SUM(BB110:BB122)</f>
        <v>0</v>
      </c>
      <c r="BC123" s="269">
        <f>SUM(BC110:BC122)</f>
        <v>0</v>
      </c>
      <c r="BD123" s="269">
        <f>SUM(BD110:BD122)</f>
        <v>0</v>
      </c>
      <c r="BE123" s="269">
        <f>SUM(BE110:BE122)</f>
        <v>0</v>
      </c>
    </row>
    <row r="124" spans="1:80">
      <c r="A124" s="232" t="s">
        <v>96</v>
      </c>
      <c r="B124" s="233" t="s">
        <v>384</v>
      </c>
      <c r="C124" s="234" t="s">
        <v>385</v>
      </c>
      <c r="D124" s="235"/>
      <c r="E124" s="236"/>
      <c r="F124" s="236"/>
      <c r="G124" s="237"/>
      <c r="H124" s="238"/>
      <c r="I124" s="239"/>
      <c r="J124" s="240"/>
      <c r="K124" s="241"/>
      <c r="O124" s="242">
        <v>1</v>
      </c>
    </row>
    <row r="125" spans="1:80">
      <c r="A125" s="243">
        <v>56</v>
      </c>
      <c r="B125" s="244" t="s">
        <v>387</v>
      </c>
      <c r="C125" s="245" t="s">
        <v>388</v>
      </c>
      <c r="D125" s="246" t="s">
        <v>126</v>
      </c>
      <c r="E125" s="247">
        <v>7.91</v>
      </c>
      <c r="F125" s="247"/>
      <c r="G125" s="248"/>
      <c r="H125" s="249">
        <v>3.1E-4</v>
      </c>
      <c r="I125" s="250">
        <f>E125*H125</f>
        <v>2.4521E-3</v>
      </c>
      <c r="J125" s="249">
        <v>0</v>
      </c>
      <c r="K125" s="250">
        <f>E125*J125</f>
        <v>0</v>
      </c>
      <c r="O125" s="242">
        <v>2</v>
      </c>
      <c r="AA125" s="217">
        <v>1</v>
      </c>
      <c r="AB125" s="217">
        <v>7</v>
      </c>
      <c r="AC125" s="217">
        <v>7</v>
      </c>
      <c r="AZ125" s="217">
        <v>2</v>
      </c>
      <c r="BA125" s="217">
        <f>IF(AZ125=1,G125,0)</f>
        <v>0</v>
      </c>
      <c r="BB125" s="217">
        <f>IF(AZ125=2,G125,0)</f>
        <v>0</v>
      </c>
      <c r="BC125" s="217">
        <f>IF(AZ125=3,G125,0)</f>
        <v>0</v>
      </c>
      <c r="BD125" s="217">
        <f>IF(AZ125=4,G125,0)</f>
        <v>0</v>
      </c>
      <c r="BE125" s="217">
        <f>IF(AZ125=5,G125,0)</f>
        <v>0</v>
      </c>
      <c r="CA125" s="242">
        <v>1</v>
      </c>
      <c r="CB125" s="242">
        <v>7</v>
      </c>
    </row>
    <row r="126" spans="1:80">
      <c r="A126" s="251"/>
      <c r="B126" s="254"/>
      <c r="C126" s="308" t="s">
        <v>389</v>
      </c>
      <c r="D126" s="309"/>
      <c r="E126" s="255">
        <v>5.0599999999999996</v>
      </c>
      <c r="F126" s="256"/>
      <c r="G126" s="257"/>
      <c r="H126" s="258"/>
      <c r="I126" s="252"/>
      <c r="J126" s="259"/>
      <c r="K126" s="252"/>
      <c r="M126" s="253" t="s">
        <v>389</v>
      </c>
      <c r="O126" s="242"/>
    </row>
    <row r="127" spans="1:80">
      <c r="A127" s="251"/>
      <c r="B127" s="254"/>
      <c r="C127" s="308" t="s">
        <v>390</v>
      </c>
      <c r="D127" s="309"/>
      <c r="E127" s="255">
        <v>2.85</v>
      </c>
      <c r="F127" s="256"/>
      <c r="G127" s="257"/>
      <c r="H127" s="258"/>
      <c r="I127" s="252"/>
      <c r="J127" s="259"/>
      <c r="K127" s="252"/>
      <c r="M127" s="253" t="s">
        <v>390</v>
      </c>
      <c r="O127" s="242"/>
    </row>
    <row r="128" spans="1:80">
      <c r="A128" s="243">
        <v>57</v>
      </c>
      <c r="B128" s="244" t="s">
        <v>391</v>
      </c>
      <c r="C128" s="245" t="s">
        <v>392</v>
      </c>
      <c r="D128" s="246" t="s">
        <v>126</v>
      </c>
      <c r="E128" s="247">
        <v>7.91</v>
      </c>
      <c r="F128" s="247"/>
      <c r="G128" s="248"/>
      <c r="H128" s="249">
        <v>5.4000000000000001E-4</v>
      </c>
      <c r="I128" s="250">
        <f>E128*H128</f>
        <v>4.2713999999999998E-3</v>
      </c>
      <c r="J128" s="249">
        <v>0</v>
      </c>
      <c r="K128" s="250">
        <f>E128*J128</f>
        <v>0</v>
      </c>
      <c r="O128" s="242">
        <v>2</v>
      </c>
      <c r="AA128" s="217">
        <v>1</v>
      </c>
      <c r="AB128" s="217">
        <v>7</v>
      </c>
      <c r="AC128" s="217">
        <v>7</v>
      </c>
      <c r="AZ128" s="217">
        <v>2</v>
      </c>
      <c r="BA128" s="217">
        <f>IF(AZ128=1,G128,0)</f>
        <v>0</v>
      </c>
      <c r="BB128" s="217">
        <f>IF(AZ128=2,G128,0)</f>
        <v>0</v>
      </c>
      <c r="BC128" s="217">
        <f>IF(AZ128=3,G128,0)</f>
        <v>0</v>
      </c>
      <c r="BD128" s="217">
        <f>IF(AZ128=4,G128,0)</f>
        <v>0</v>
      </c>
      <c r="BE128" s="217">
        <f>IF(AZ128=5,G128,0)</f>
        <v>0</v>
      </c>
      <c r="CA128" s="242">
        <v>1</v>
      </c>
      <c r="CB128" s="242">
        <v>7</v>
      </c>
    </row>
    <row r="129" spans="1:80">
      <c r="A129" s="251"/>
      <c r="B129" s="254"/>
      <c r="C129" s="308" t="s">
        <v>389</v>
      </c>
      <c r="D129" s="309"/>
      <c r="E129" s="255">
        <v>5.0599999999999996</v>
      </c>
      <c r="F129" s="256"/>
      <c r="G129" s="257"/>
      <c r="H129" s="258"/>
      <c r="I129" s="252"/>
      <c r="J129" s="259"/>
      <c r="K129" s="252"/>
      <c r="M129" s="253" t="s">
        <v>389</v>
      </c>
      <c r="O129" s="242"/>
    </row>
    <row r="130" spans="1:80">
      <c r="A130" s="251"/>
      <c r="B130" s="254"/>
      <c r="C130" s="308" t="s">
        <v>390</v>
      </c>
      <c r="D130" s="309"/>
      <c r="E130" s="255">
        <v>2.85</v>
      </c>
      <c r="F130" s="256"/>
      <c r="G130" s="257"/>
      <c r="H130" s="258"/>
      <c r="I130" s="252"/>
      <c r="J130" s="259"/>
      <c r="K130" s="252"/>
      <c r="M130" s="253" t="s">
        <v>390</v>
      </c>
      <c r="O130" s="242"/>
    </row>
    <row r="131" spans="1:80">
      <c r="A131" s="260"/>
      <c r="B131" s="261" t="s">
        <v>98</v>
      </c>
      <c r="C131" s="262" t="s">
        <v>386</v>
      </c>
      <c r="D131" s="263"/>
      <c r="E131" s="264"/>
      <c r="F131" s="265"/>
      <c r="G131" s="266"/>
      <c r="H131" s="267"/>
      <c r="I131" s="268">
        <f>SUM(I124:I130)</f>
        <v>6.7235000000000003E-3</v>
      </c>
      <c r="J131" s="267"/>
      <c r="K131" s="268">
        <f>SUM(K124:K130)</f>
        <v>0</v>
      </c>
      <c r="O131" s="242">
        <v>4</v>
      </c>
      <c r="BA131" s="269">
        <f>SUM(BA124:BA130)</f>
        <v>0</v>
      </c>
      <c r="BB131" s="269">
        <f>SUM(BB124:BB130)</f>
        <v>0</v>
      </c>
      <c r="BC131" s="269">
        <f>SUM(BC124:BC130)</f>
        <v>0</v>
      </c>
      <c r="BD131" s="269">
        <f>SUM(BD124:BD130)</f>
        <v>0</v>
      </c>
      <c r="BE131" s="269">
        <f>SUM(BE124:BE130)</f>
        <v>0</v>
      </c>
    </row>
    <row r="132" spans="1:80">
      <c r="A132" s="232" t="s">
        <v>96</v>
      </c>
      <c r="B132" s="233" t="s">
        <v>324</v>
      </c>
      <c r="C132" s="234" t="s">
        <v>325</v>
      </c>
      <c r="D132" s="235"/>
      <c r="E132" s="236"/>
      <c r="F132" s="236"/>
      <c r="G132" s="237"/>
      <c r="H132" s="238"/>
      <c r="I132" s="239"/>
      <c r="J132" s="240"/>
      <c r="K132" s="241"/>
      <c r="O132" s="242">
        <v>1</v>
      </c>
    </row>
    <row r="133" spans="1:80">
      <c r="A133" s="243">
        <v>58</v>
      </c>
      <c r="B133" s="244" t="s">
        <v>327</v>
      </c>
      <c r="C133" s="245" t="s">
        <v>328</v>
      </c>
      <c r="D133" s="246" t="s">
        <v>126</v>
      </c>
      <c r="E133" s="247">
        <v>35.415999999999997</v>
      </c>
      <c r="F133" s="247"/>
      <c r="G133" s="248"/>
      <c r="H133" s="249">
        <v>1.1E-4</v>
      </c>
      <c r="I133" s="250">
        <f>E133*H133</f>
        <v>3.8957599999999998E-3</v>
      </c>
      <c r="J133" s="249">
        <v>0</v>
      </c>
      <c r="K133" s="250">
        <f>E133*J133</f>
        <v>0</v>
      </c>
      <c r="O133" s="242">
        <v>2</v>
      </c>
      <c r="AA133" s="217">
        <v>1</v>
      </c>
      <c r="AB133" s="217">
        <v>0</v>
      </c>
      <c r="AC133" s="217">
        <v>0</v>
      </c>
      <c r="AZ133" s="217">
        <v>2</v>
      </c>
      <c r="BA133" s="217">
        <f>IF(AZ133=1,G133,0)</f>
        <v>0</v>
      </c>
      <c r="BB133" s="217">
        <f>IF(AZ133=2,G133,0)</f>
        <v>0</v>
      </c>
      <c r="BC133" s="217">
        <f>IF(AZ133=3,G133,0)</f>
        <v>0</v>
      </c>
      <c r="BD133" s="217">
        <f>IF(AZ133=4,G133,0)</f>
        <v>0</v>
      </c>
      <c r="BE133" s="217">
        <f>IF(AZ133=5,G133,0)</f>
        <v>0</v>
      </c>
      <c r="CA133" s="242">
        <v>1</v>
      </c>
      <c r="CB133" s="242">
        <v>0</v>
      </c>
    </row>
    <row r="134" spans="1:80">
      <c r="A134" s="251"/>
      <c r="B134" s="254"/>
      <c r="C134" s="308" t="s">
        <v>393</v>
      </c>
      <c r="D134" s="309"/>
      <c r="E134" s="255">
        <v>35.415999999999997</v>
      </c>
      <c r="F134" s="256"/>
      <c r="G134" s="257"/>
      <c r="H134" s="258"/>
      <c r="I134" s="252"/>
      <c r="J134" s="259"/>
      <c r="K134" s="252"/>
      <c r="M134" s="253" t="s">
        <v>393</v>
      </c>
      <c r="O134" s="242"/>
    </row>
    <row r="135" spans="1:80" ht="20.399999999999999">
      <c r="A135" s="243">
        <v>59</v>
      </c>
      <c r="B135" s="244" t="s">
        <v>330</v>
      </c>
      <c r="C135" s="245" t="s">
        <v>331</v>
      </c>
      <c r="D135" s="246" t="s">
        <v>126</v>
      </c>
      <c r="E135" s="247">
        <v>35.415999999999997</v>
      </c>
      <c r="F135" s="247"/>
      <c r="G135" s="248"/>
      <c r="H135" s="249">
        <v>2.5999999999999998E-4</v>
      </c>
      <c r="I135" s="250">
        <f>E135*H135</f>
        <v>9.2081599999999982E-3</v>
      </c>
      <c r="J135" s="249">
        <v>0</v>
      </c>
      <c r="K135" s="250">
        <f>E135*J135</f>
        <v>0</v>
      </c>
      <c r="O135" s="242">
        <v>2</v>
      </c>
      <c r="AA135" s="217">
        <v>2</v>
      </c>
      <c r="AB135" s="217">
        <v>7</v>
      </c>
      <c r="AC135" s="217">
        <v>7</v>
      </c>
      <c r="AZ135" s="217">
        <v>2</v>
      </c>
      <c r="BA135" s="217">
        <f>IF(AZ135=1,G135,0)</f>
        <v>0</v>
      </c>
      <c r="BB135" s="217">
        <f>IF(AZ135=2,G135,0)</f>
        <v>0</v>
      </c>
      <c r="BC135" s="217">
        <f>IF(AZ135=3,G135,0)</f>
        <v>0</v>
      </c>
      <c r="BD135" s="217">
        <f>IF(AZ135=4,G135,0)</f>
        <v>0</v>
      </c>
      <c r="BE135" s="217">
        <f>IF(AZ135=5,G135,0)</f>
        <v>0</v>
      </c>
      <c r="CA135" s="242">
        <v>2</v>
      </c>
      <c r="CB135" s="242">
        <v>7</v>
      </c>
    </row>
    <row r="136" spans="1:80">
      <c r="A136" s="251"/>
      <c r="B136" s="254"/>
      <c r="C136" s="308" t="s">
        <v>393</v>
      </c>
      <c r="D136" s="309"/>
      <c r="E136" s="255">
        <v>35.415999999999997</v>
      </c>
      <c r="F136" s="256"/>
      <c r="G136" s="257"/>
      <c r="H136" s="258"/>
      <c r="I136" s="252"/>
      <c r="J136" s="259"/>
      <c r="K136" s="252"/>
      <c r="M136" s="253" t="s">
        <v>393</v>
      </c>
      <c r="O136" s="242"/>
    </row>
    <row r="137" spans="1:80">
      <c r="A137" s="260"/>
      <c r="B137" s="261" t="s">
        <v>98</v>
      </c>
      <c r="C137" s="262" t="s">
        <v>326</v>
      </c>
      <c r="D137" s="263"/>
      <c r="E137" s="264"/>
      <c r="F137" s="265"/>
      <c r="G137" s="266"/>
      <c r="H137" s="267"/>
      <c r="I137" s="268">
        <f>SUM(I132:I136)</f>
        <v>1.3103919999999998E-2</v>
      </c>
      <c r="J137" s="267"/>
      <c r="K137" s="268">
        <f>SUM(K132:K136)</f>
        <v>0</v>
      </c>
      <c r="O137" s="242">
        <v>4</v>
      </c>
      <c r="BA137" s="269">
        <f>SUM(BA132:BA136)</f>
        <v>0</v>
      </c>
      <c r="BB137" s="269">
        <f>SUM(BB132:BB136)</f>
        <v>0</v>
      </c>
      <c r="BC137" s="269">
        <f>SUM(BC132:BC136)</f>
        <v>0</v>
      </c>
      <c r="BD137" s="269">
        <f>SUM(BD132:BD136)</f>
        <v>0</v>
      </c>
      <c r="BE137" s="269">
        <f>SUM(BE132:BE136)</f>
        <v>0</v>
      </c>
    </row>
    <row r="138" spans="1:80">
      <c r="A138" s="232" t="s">
        <v>96</v>
      </c>
      <c r="B138" s="233" t="s">
        <v>337</v>
      </c>
      <c r="C138" s="234" t="s">
        <v>338</v>
      </c>
      <c r="D138" s="235"/>
      <c r="E138" s="236"/>
      <c r="F138" s="236"/>
      <c r="G138" s="237"/>
      <c r="H138" s="238"/>
      <c r="I138" s="239"/>
      <c r="J138" s="240"/>
      <c r="K138" s="241"/>
      <c r="O138" s="242">
        <v>1</v>
      </c>
    </row>
    <row r="139" spans="1:80">
      <c r="A139" s="243">
        <v>60</v>
      </c>
      <c r="B139" s="244" t="s">
        <v>340</v>
      </c>
      <c r="C139" s="245" t="s">
        <v>341</v>
      </c>
      <c r="D139" s="246" t="s">
        <v>112</v>
      </c>
      <c r="E139" s="247">
        <v>1</v>
      </c>
      <c r="F139" s="247"/>
      <c r="G139" s="248"/>
      <c r="H139" s="249">
        <v>0</v>
      </c>
      <c r="I139" s="250">
        <f>E139*H139</f>
        <v>0</v>
      </c>
      <c r="J139" s="249"/>
      <c r="K139" s="250">
        <f>E139*J139</f>
        <v>0</v>
      </c>
      <c r="O139" s="242">
        <v>2</v>
      </c>
      <c r="AA139" s="217">
        <v>12</v>
      </c>
      <c r="AB139" s="217">
        <v>0</v>
      </c>
      <c r="AC139" s="217">
        <v>73</v>
      </c>
      <c r="AZ139" s="217">
        <v>4</v>
      </c>
      <c r="BA139" s="217">
        <f>IF(AZ139=1,G139,0)</f>
        <v>0</v>
      </c>
      <c r="BB139" s="217">
        <f>IF(AZ139=2,G139,0)</f>
        <v>0</v>
      </c>
      <c r="BC139" s="217">
        <f>IF(AZ139=3,G139,0)</f>
        <v>0</v>
      </c>
      <c r="BD139" s="217">
        <f>IF(AZ139=4,G139,0)</f>
        <v>0</v>
      </c>
      <c r="BE139" s="217">
        <f>IF(AZ139=5,G139,0)</f>
        <v>0</v>
      </c>
      <c r="CA139" s="242">
        <v>12</v>
      </c>
      <c r="CB139" s="242">
        <v>0</v>
      </c>
    </row>
    <row r="140" spans="1:80">
      <c r="A140" s="260"/>
      <c r="B140" s="261" t="s">
        <v>98</v>
      </c>
      <c r="C140" s="262" t="s">
        <v>339</v>
      </c>
      <c r="D140" s="263"/>
      <c r="E140" s="264"/>
      <c r="F140" s="265"/>
      <c r="G140" s="266"/>
      <c r="H140" s="267"/>
      <c r="I140" s="268">
        <f>SUM(I138:I139)</f>
        <v>0</v>
      </c>
      <c r="J140" s="267"/>
      <c r="K140" s="268">
        <f>SUM(K138:K139)</f>
        <v>0</v>
      </c>
      <c r="O140" s="242">
        <v>4</v>
      </c>
      <c r="BA140" s="269">
        <f>SUM(BA138:BA139)</f>
        <v>0</v>
      </c>
      <c r="BB140" s="269">
        <f>SUM(BB138:BB139)</f>
        <v>0</v>
      </c>
      <c r="BC140" s="269">
        <f>SUM(BC138:BC139)</f>
        <v>0</v>
      </c>
      <c r="BD140" s="269">
        <f>SUM(BD138:BD139)</f>
        <v>0</v>
      </c>
      <c r="BE140" s="269">
        <f>SUM(BE138:BE139)</f>
        <v>0</v>
      </c>
    </row>
    <row r="141" spans="1:80">
      <c r="A141" s="232" t="s">
        <v>96</v>
      </c>
      <c r="B141" s="233" t="s">
        <v>342</v>
      </c>
      <c r="C141" s="234" t="s">
        <v>343</v>
      </c>
      <c r="D141" s="235"/>
      <c r="E141" s="236"/>
      <c r="F141" s="236"/>
      <c r="G141" s="237"/>
      <c r="H141" s="238"/>
      <c r="I141" s="239"/>
      <c r="J141" s="240"/>
      <c r="K141" s="241"/>
      <c r="O141" s="242">
        <v>1</v>
      </c>
    </row>
    <row r="142" spans="1:80">
      <c r="A142" s="243">
        <v>61</v>
      </c>
      <c r="B142" s="244" t="s">
        <v>345</v>
      </c>
      <c r="C142" s="245" t="s">
        <v>346</v>
      </c>
      <c r="D142" s="246" t="s">
        <v>112</v>
      </c>
      <c r="E142" s="247">
        <v>1</v>
      </c>
      <c r="F142" s="247"/>
      <c r="G142" s="248"/>
      <c r="H142" s="249">
        <v>0</v>
      </c>
      <c r="I142" s="250">
        <f>E142*H142</f>
        <v>0</v>
      </c>
      <c r="J142" s="249"/>
      <c r="K142" s="250">
        <f>E142*J142</f>
        <v>0</v>
      </c>
      <c r="O142" s="242">
        <v>2</v>
      </c>
      <c r="AA142" s="217">
        <v>12</v>
      </c>
      <c r="AB142" s="217">
        <v>0</v>
      </c>
      <c r="AC142" s="217">
        <v>92</v>
      </c>
      <c r="AZ142" s="217">
        <v>4</v>
      </c>
      <c r="BA142" s="217">
        <f>IF(AZ142=1,G142,0)</f>
        <v>0</v>
      </c>
      <c r="BB142" s="217">
        <f>IF(AZ142=2,G142,0)</f>
        <v>0</v>
      </c>
      <c r="BC142" s="217">
        <f>IF(AZ142=3,G142,0)</f>
        <v>0</v>
      </c>
      <c r="BD142" s="217">
        <f>IF(AZ142=4,G142,0)</f>
        <v>0</v>
      </c>
      <c r="BE142" s="217">
        <f>IF(AZ142=5,G142,0)</f>
        <v>0</v>
      </c>
      <c r="CA142" s="242">
        <v>12</v>
      </c>
      <c r="CB142" s="242">
        <v>0</v>
      </c>
    </row>
    <row r="143" spans="1:80">
      <c r="A143" s="260"/>
      <c r="B143" s="261" t="s">
        <v>98</v>
      </c>
      <c r="C143" s="262" t="s">
        <v>344</v>
      </c>
      <c r="D143" s="263"/>
      <c r="E143" s="264"/>
      <c r="F143" s="265"/>
      <c r="G143" s="266"/>
      <c r="H143" s="267"/>
      <c r="I143" s="268">
        <f>SUM(I141:I142)</f>
        <v>0</v>
      </c>
      <c r="J143" s="267"/>
      <c r="K143" s="268">
        <f>SUM(K141:K142)</f>
        <v>0</v>
      </c>
      <c r="O143" s="242">
        <v>4</v>
      </c>
      <c r="BA143" s="269">
        <f>SUM(BA141:BA142)</f>
        <v>0</v>
      </c>
      <c r="BB143" s="269">
        <f>SUM(BB141:BB142)</f>
        <v>0</v>
      </c>
      <c r="BC143" s="269">
        <f>SUM(BC141:BC142)</f>
        <v>0</v>
      </c>
      <c r="BD143" s="269">
        <f>SUM(BD141:BD142)</f>
        <v>0</v>
      </c>
      <c r="BE143" s="269">
        <f>SUM(BE141:BE142)</f>
        <v>0</v>
      </c>
    </row>
    <row r="144" spans="1:80">
      <c r="A144" s="232" t="s">
        <v>96</v>
      </c>
      <c r="B144" s="233" t="s">
        <v>347</v>
      </c>
      <c r="C144" s="234" t="s">
        <v>348</v>
      </c>
      <c r="D144" s="235"/>
      <c r="E144" s="236"/>
      <c r="F144" s="236"/>
      <c r="G144" s="237"/>
      <c r="H144" s="238"/>
      <c r="I144" s="239"/>
      <c r="J144" s="240"/>
      <c r="K144" s="241"/>
      <c r="O144" s="242">
        <v>1</v>
      </c>
    </row>
    <row r="145" spans="1:80">
      <c r="A145" s="243">
        <v>62</v>
      </c>
      <c r="B145" s="244" t="s">
        <v>350</v>
      </c>
      <c r="C145" s="245" t="s">
        <v>351</v>
      </c>
      <c r="D145" s="246" t="s">
        <v>122</v>
      </c>
      <c r="E145" s="247">
        <v>14.94</v>
      </c>
      <c r="F145" s="247"/>
      <c r="G145" s="248"/>
      <c r="H145" s="249">
        <v>0</v>
      </c>
      <c r="I145" s="250">
        <f t="shared" ref="I145:I150" si="7">E145*H145</f>
        <v>0</v>
      </c>
      <c r="J145" s="249"/>
      <c r="K145" s="250">
        <f t="shared" ref="K145:K150" si="8">E145*J145</f>
        <v>0</v>
      </c>
      <c r="O145" s="242">
        <v>2</v>
      </c>
      <c r="AA145" s="217">
        <v>12</v>
      </c>
      <c r="AB145" s="217">
        <v>0</v>
      </c>
      <c r="AC145" s="217">
        <v>5</v>
      </c>
      <c r="AZ145" s="217">
        <v>1</v>
      </c>
      <c r="BA145" s="217">
        <f t="shared" ref="BA145:BA150" si="9">IF(AZ145=1,G145,0)</f>
        <v>0</v>
      </c>
      <c r="BB145" s="217">
        <f t="shared" ref="BB145:BB150" si="10">IF(AZ145=2,G145,0)</f>
        <v>0</v>
      </c>
      <c r="BC145" s="217">
        <f t="shared" ref="BC145:BC150" si="11">IF(AZ145=3,G145,0)</f>
        <v>0</v>
      </c>
      <c r="BD145" s="217">
        <f t="shared" ref="BD145:BD150" si="12">IF(AZ145=4,G145,0)</f>
        <v>0</v>
      </c>
      <c r="BE145" s="217">
        <f t="shared" ref="BE145:BE150" si="13">IF(AZ145=5,G145,0)</f>
        <v>0</v>
      </c>
      <c r="CA145" s="242">
        <v>12</v>
      </c>
      <c r="CB145" s="242">
        <v>0</v>
      </c>
    </row>
    <row r="146" spans="1:80">
      <c r="A146" s="243">
        <v>63</v>
      </c>
      <c r="B146" s="244" t="s">
        <v>352</v>
      </c>
      <c r="C146" s="245" t="s">
        <v>353</v>
      </c>
      <c r="D146" s="246" t="s">
        <v>122</v>
      </c>
      <c r="E146" s="247">
        <v>14.942396</v>
      </c>
      <c r="F146" s="247"/>
      <c r="G146" s="248"/>
      <c r="H146" s="249">
        <v>0</v>
      </c>
      <c r="I146" s="250">
        <f t="shared" si="7"/>
        <v>0</v>
      </c>
      <c r="J146" s="249"/>
      <c r="K146" s="250">
        <f t="shared" si="8"/>
        <v>0</v>
      </c>
      <c r="O146" s="242">
        <v>2</v>
      </c>
      <c r="AA146" s="217">
        <v>8</v>
      </c>
      <c r="AB146" s="217">
        <v>0</v>
      </c>
      <c r="AC146" s="217">
        <v>3</v>
      </c>
      <c r="AZ146" s="217">
        <v>1</v>
      </c>
      <c r="BA146" s="217">
        <f t="shared" si="9"/>
        <v>0</v>
      </c>
      <c r="BB146" s="217">
        <f t="shared" si="10"/>
        <v>0</v>
      </c>
      <c r="BC146" s="217">
        <f t="shared" si="11"/>
        <v>0</v>
      </c>
      <c r="BD146" s="217">
        <f t="shared" si="12"/>
        <v>0</v>
      </c>
      <c r="BE146" s="217">
        <f t="shared" si="13"/>
        <v>0</v>
      </c>
      <c r="CA146" s="242">
        <v>8</v>
      </c>
      <c r="CB146" s="242">
        <v>0</v>
      </c>
    </row>
    <row r="147" spans="1:80">
      <c r="A147" s="243">
        <v>64</v>
      </c>
      <c r="B147" s="244" t="s">
        <v>354</v>
      </c>
      <c r="C147" s="245" t="s">
        <v>355</v>
      </c>
      <c r="D147" s="246" t="s">
        <v>122</v>
      </c>
      <c r="E147" s="247">
        <v>14.942396</v>
      </c>
      <c r="F147" s="247"/>
      <c r="G147" s="248"/>
      <c r="H147" s="249">
        <v>0</v>
      </c>
      <c r="I147" s="250">
        <f t="shared" si="7"/>
        <v>0</v>
      </c>
      <c r="J147" s="249"/>
      <c r="K147" s="250">
        <f t="shared" si="8"/>
        <v>0</v>
      </c>
      <c r="O147" s="242">
        <v>2</v>
      </c>
      <c r="AA147" s="217">
        <v>8</v>
      </c>
      <c r="AB147" s="217">
        <v>0</v>
      </c>
      <c r="AC147" s="217">
        <v>3</v>
      </c>
      <c r="AZ147" s="217">
        <v>1</v>
      </c>
      <c r="BA147" s="217">
        <f t="shared" si="9"/>
        <v>0</v>
      </c>
      <c r="BB147" s="217">
        <f t="shared" si="10"/>
        <v>0</v>
      </c>
      <c r="BC147" s="217">
        <f t="shared" si="11"/>
        <v>0</v>
      </c>
      <c r="BD147" s="217">
        <f t="shared" si="12"/>
        <v>0</v>
      </c>
      <c r="BE147" s="217">
        <f t="shared" si="13"/>
        <v>0</v>
      </c>
      <c r="CA147" s="242">
        <v>8</v>
      </c>
      <c r="CB147" s="242">
        <v>0</v>
      </c>
    </row>
    <row r="148" spans="1:80">
      <c r="A148" s="243">
        <v>65</v>
      </c>
      <c r="B148" s="244" t="s">
        <v>356</v>
      </c>
      <c r="C148" s="245" t="s">
        <v>357</v>
      </c>
      <c r="D148" s="246" t="s">
        <v>122</v>
      </c>
      <c r="E148" s="247">
        <v>149.42395999999999</v>
      </c>
      <c r="F148" s="247"/>
      <c r="G148" s="248"/>
      <c r="H148" s="249">
        <v>0</v>
      </c>
      <c r="I148" s="250">
        <f t="shared" si="7"/>
        <v>0</v>
      </c>
      <c r="J148" s="249"/>
      <c r="K148" s="250">
        <f t="shared" si="8"/>
        <v>0</v>
      </c>
      <c r="O148" s="242">
        <v>2</v>
      </c>
      <c r="AA148" s="217">
        <v>8</v>
      </c>
      <c r="AB148" s="217">
        <v>0</v>
      </c>
      <c r="AC148" s="217">
        <v>3</v>
      </c>
      <c r="AZ148" s="217">
        <v>1</v>
      </c>
      <c r="BA148" s="217">
        <f t="shared" si="9"/>
        <v>0</v>
      </c>
      <c r="BB148" s="217">
        <f t="shared" si="10"/>
        <v>0</v>
      </c>
      <c r="BC148" s="217">
        <f t="shared" si="11"/>
        <v>0</v>
      </c>
      <c r="BD148" s="217">
        <f t="shared" si="12"/>
        <v>0</v>
      </c>
      <c r="BE148" s="217">
        <f t="shared" si="13"/>
        <v>0</v>
      </c>
      <c r="CA148" s="242">
        <v>8</v>
      </c>
      <c r="CB148" s="242">
        <v>0</v>
      </c>
    </row>
    <row r="149" spans="1:80">
      <c r="A149" s="243">
        <v>66</v>
      </c>
      <c r="B149" s="244" t="s">
        <v>358</v>
      </c>
      <c r="C149" s="245" t="s">
        <v>359</v>
      </c>
      <c r="D149" s="246" t="s">
        <v>122</v>
      </c>
      <c r="E149" s="247">
        <v>14.942396</v>
      </c>
      <c r="F149" s="247"/>
      <c r="G149" s="248"/>
      <c r="H149" s="249">
        <v>0</v>
      </c>
      <c r="I149" s="250">
        <f t="shared" si="7"/>
        <v>0</v>
      </c>
      <c r="J149" s="249"/>
      <c r="K149" s="250">
        <f t="shared" si="8"/>
        <v>0</v>
      </c>
      <c r="O149" s="242">
        <v>2</v>
      </c>
      <c r="AA149" s="217">
        <v>8</v>
      </c>
      <c r="AB149" s="217">
        <v>0</v>
      </c>
      <c r="AC149" s="217">
        <v>3</v>
      </c>
      <c r="AZ149" s="217">
        <v>1</v>
      </c>
      <c r="BA149" s="217">
        <f t="shared" si="9"/>
        <v>0</v>
      </c>
      <c r="BB149" s="217">
        <f t="shared" si="10"/>
        <v>0</v>
      </c>
      <c r="BC149" s="217">
        <f t="shared" si="11"/>
        <v>0</v>
      </c>
      <c r="BD149" s="217">
        <f t="shared" si="12"/>
        <v>0</v>
      </c>
      <c r="BE149" s="217">
        <f t="shared" si="13"/>
        <v>0</v>
      </c>
      <c r="CA149" s="242">
        <v>8</v>
      </c>
      <c r="CB149" s="242">
        <v>0</v>
      </c>
    </row>
    <row r="150" spans="1:80">
      <c r="A150" s="243">
        <v>67</v>
      </c>
      <c r="B150" s="244" t="s">
        <v>360</v>
      </c>
      <c r="C150" s="245" t="s">
        <v>361</v>
      </c>
      <c r="D150" s="246" t="s">
        <v>122</v>
      </c>
      <c r="E150" s="247">
        <v>149.42395999999999</v>
      </c>
      <c r="F150" s="247"/>
      <c r="G150" s="248"/>
      <c r="H150" s="249">
        <v>0</v>
      </c>
      <c r="I150" s="250">
        <f t="shared" si="7"/>
        <v>0</v>
      </c>
      <c r="J150" s="249"/>
      <c r="K150" s="250">
        <f t="shared" si="8"/>
        <v>0</v>
      </c>
      <c r="O150" s="242">
        <v>2</v>
      </c>
      <c r="AA150" s="217">
        <v>8</v>
      </c>
      <c r="AB150" s="217">
        <v>0</v>
      </c>
      <c r="AC150" s="217">
        <v>3</v>
      </c>
      <c r="AZ150" s="217">
        <v>1</v>
      </c>
      <c r="BA150" s="217">
        <f t="shared" si="9"/>
        <v>0</v>
      </c>
      <c r="BB150" s="217">
        <f t="shared" si="10"/>
        <v>0</v>
      </c>
      <c r="BC150" s="217">
        <f t="shared" si="11"/>
        <v>0</v>
      </c>
      <c r="BD150" s="217">
        <f t="shared" si="12"/>
        <v>0</v>
      </c>
      <c r="BE150" s="217">
        <f t="shared" si="13"/>
        <v>0</v>
      </c>
      <c r="CA150" s="242">
        <v>8</v>
      </c>
      <c r="CB150" s="242">
        <v>0</v>
      </c>
    </row>
    <row r="151" spans="1:80">
      <c r="A151" s="260"/>
      <c r="B151" s="261" t="s">
        <v>98</v>
      </c>
      <c r="C151" s="262" t="s">
        <v>349</v>
      </c>
      <c r="D151" s="263"/>
      <c r="E151" s="264"/>
      <c r="F151" s="265"/>
      <c r="G151" s="266"/>
      <c r="H151" s="267"/>
      <c r="I151" s="268">
        <f>SUM(I144:I150)</f>
        <v>0</v>
      </c>
      <c r="J151" s="267"/>
      <c r="K151" s="268">
        <f>SUM(K144:K150)</f>
        <v>0</v>
      </c>
      <c r="O151" s="242">
        <v>4</v>
      </c>
      <c r="BA151" s="269">
        <f>SUM(BA144:BA150)</f>
        <v>0</v>
      </c>
      <c r="BB151" s="269">
        <f>SUM(BB144:BB150)</f>
        <v>0</v>
      </c>
      <c r="BC151" s="269">
        <f>SUM(BC144:BC150)</f>
        <v>0</v>
      </c>
      <c r="BD151" s="269">
        <f>SUM(BD144:BD150)</f>
        <v>0</v>
      </c>
      <c r="BE151" s="269">
        <f>SUM(BE144:BE150)</f>
        <v>0</v>
      </c>
    </row>
    <row r="152" spans="1:80">
      <c r="E152" s="217"/>
    </row>
    <row r="153" spans="1:80">
      <c r="E153" s="217"/>
    </row>
    <row r="154" spans="1:80">
      <c r="E154" s="217"/>
    </row>
    <row r="155" spans="1:80">
      <c r="E155" s="217"/>
    </row>
    <row r="156" spans="1:80">
      <c r="E156" s="217"/>
    </row>
    <row r="157" spans="1:80">
      <c r="E157" s="217"/>
    </row>
    <row r="158" spans="1:80">
      <c r="E158" s="217"/>
    </row>
    <row r="159" spans="1:80">
      <c r="E159" s="217"/>
    </row>
    <row r="160" spans="1:80">
      <c r="E160" s="217"/>
    </row>
    <row r="161" spans="1:7">
      <c r="E161" s="217"/>
    </row>
    <row r="162" spans="1:7">
      <c r="E162" s="217"/>
    </row>
    <row r="163" spans="1:7">
      <c r="E163" s="217"/>
    </row>
    <row r="164" spans="1:7">
      <c r="E164" s="217"/>
    </row>
    <row r="165" spans="1:7">
      <c r="E165" s="217"/>
    </row>
    <row r="166" spans="1:7">
      <c r="E166" s="217"/>
    </row>
    <row r="167" spans="1:7">
      <c r="E167" s="217"/>
    </row>
    <row r="168" spans="1:7">
      <c r="E168" s="217"/>
    </row>
    <row r="169" spans="1:7">
      <c r="E169" s="217"/>
    </row>
    <row r="170" spans="1:7">
      <c r="E170" s="217"/>
    </row>
    <row r="171" spans="1:7">
      <c r="E171" s="217"/>
    </row>
    <row r="172" spans="1:7">
      <c r="E172" s="217"/>
    </row>
    <row r="173" spans="1:7">
      <c r="E173" s="217"/>
    </row>
    <row r="174" spans="1:7">
      <c r="E174" s="217"/>
    </row>
    <row r="175" spans="1:7">
      <c r="A175" s="259"/>
      <c r="B175" s="259"/>
      <c r="C175" s="259"/>
      <c r="D175" s="259"/>
      <c r="E175" s="259"/>
      <c r="F175" s="259"/>
      <c r="G175" s="259"/>
    </row>
    <row r="176" spans="1:7">
      <c r="A176" s="259"/>
      <c r="B176" s="259"/>
      <c r="C176" s="259"/>
      <c r="D176" s="259"/>
      <c r="E176" s="259"/>
      <c r="F176" s="259"/>
      <c r="G176" s="259"/>
    </row>
    <row r="177" spans="1:7">
      <c r="A177" s="259"/>
      <c r="B177" s="259"/>
      <c r="C177" s="259"/>
      <c r="D177" s="259"/>
      <c r="E177" s="259"/>
      <c r="F177" s="259"/>
      <c r="G177" s="259"/>
    </row>
    <row r="178" spans="1:7">
      <c r="A178" s="259"/>
      <c r="B178" s="259"/>
      <c r="C178" s="259"/>
      <c r="D178" s="259"/>
      <c r="E178" s="259"/>
      <c r="F178" s="259"/>
      <c r="G178" s="259"/>
    </row>
    <row r="179" spans="1:7">
      <c r="E179" s="217"/>
    </row>
    <row r="180" spans="1:7">
      <c r="E180" s="217"/>
    </row>
    <row r="181" spans="1:7">
      <c r="E181" s="217"/>
    </row>
    <row r="182" spans="1:7">
      <c r="E182" s="217"/>
    </row>
    <row r="183" spans="1:7">
      <c r="E183" s="217"/>
    </row>
    <row r="184" spans="1:7">
      <c r="E184" s="217"/>
    </row>
    <row r="185" spans="1:7">
      <c r="E185" s="217"/>
    </row>
    <row r="186" spans="1:7">
      <c r="E186" s="217"/>
    </row>
    <row r="187" spans="1:7">
      <c r="E187" s="217"/>
    </row>
    <row r="188" spans="1:7">
      <c r="E188" s="217"/>
    </row>
    <row r="189" spans="1:7">
      <c r="E189" s="217"/>
    </row>
    <row r="190" spans="1:7">
      <c r="E190" s="217"/>
    </row>
    <row r="191" spans="1:7">
      <c r="E191" s="217"/>
    </row>
    <row r="192" spans="1:7">
      <c r="E192" s="217"/>
    </row>
    <row r="193" spans="5:5">
      <c r="E193" s="217"/>
    </row>
    <row r="194" spans="5:5">
      <c r="E194" s="217"/>
    </row>
    <row r="195" spans="5:5">
      <c r="E195" s="217"/>
    </row>
    <row r="196" spans="5:5">
      <c r="E196" s="217"/>
    </row>
    <row r="197" spans="5:5">
      <c r="E197" s="217"/>
    </row>
    <row r="198" spans="5:5">
      <c r="E198" s="217"/>
    </row>
    <row r="199" spans="5:5">
      <c r="E199" s="217"/>
    </row>
    <row r="200" spans="5:5">
      <c r="E200" s="217"/>
    </row>
    <row r="201" spans="5:5">
      <c r="E201" s="217"/>
    </row>
    <row r="202" spans="5:5">
      <c r="E202" s="217"/>
    </row>
    <row r="203" spans="5:5">
      <c r="E203" s="217"/>
    </row>
    <row r="204" spans="5:5">
      <c r="E204" s="217"/>
    </row>
    <row r="205" spans="5:5">
      <c r="E205" s="217"/>
    </row>
    <row r="206" spans="5:5">
      <c r="E206" s="217"/>
    </row>
    <row r="207" spans="5:5">
      <c r="E207" s="217"/>
    </row>
    <row r="208" spans="5:5">
      <c r="E208" s="217"/>
    </row>
    <row r="209" spans="1:7">
      <c r="E209" s="217"/>
    </row>
    <row r="210" spans="1:7">
      <c r="A210" s="270"/>
      <c r="B210" s="270"/>
    </row>
    <row r="211" spans="1:7">
      <c r="A211" s="259"/>
      <c r="B211" s="259"/>
      <c r="C211" s="271"/>
      <c r="D211" s="271"/>
      <c r="E211" s="272"/>
      <c r="F211" s="271"/>
      <c r="G211" s="273"/>
    </row>
    <row r="212" spans="1:7">
      <c r="A212" s="274"/>
      <c r="B212" s="274"/>
      <c r="C212" s="259"/>
      <c r="D212" s="259"/>
      <c r="E212" s="275"/>
      <c r="F212" s="259"/>
      <c r="G212" s="259"/>
    </row>
    <row r="213" spans="1:7">
      <c r="A213" s="259"/>
      <c r="B213" s="259"/>
      <c r="C213" s="259"/>
      <c r="D213" s="259"/>
      <c r="E213" s="275"/>
      <c r="F213" s="259"/>
      <c r="G213" s="259"/>
    </row>
    <row r="214" spans="1:7">
      <c r="A214" s="259"/>
      <c r="B214" s="259"/>
      <c r="C214" s="259"/>
      <c r="D214" s="259"/>
      <c r="E214" s="275"/>
      <c r="F214" s="259"/>
      <c r="G214" s="259"/>
    </row>
    <row r="215" spans="1:7">
      <c r="A215" s="259"/>
      <c r="B215" s="259"/>
      <c r="C215" s="259"/>
      <c r="D215" s="259"/>
      <c r="E215" s="275"/>
      <c r="F215" s="259"/>
      <c r="G215" s="259"/>
    </row>
    <row r="216" spans="1:7">
      <c r="A216" s="259"/>
      <c r="B216" s="259"/>
      <c r="C216" s="259"/>
      <c r="D216" s="259"/>
      <c r="E216" s="275"/>
      <c r="F216" s="259"/>
      <c r="G216" s="259"/>
    </row>
    <row r="217" spans="1:7">
      <c r="A217" s="259"/>
      <c r="B217" s="259"/>
      <c r="C217" s="259"/>
      <c r="D217" s="259"/>
      <c r="E217" s="275"/>
      <c r="F217" s="259"/>
      <c r="G217" s="259"/>
    </row>
    <row r="218" spans="1:7">
      <c r="A218" s="259"/>
      <c r="B218" s="259"/>
      <c r="C218" s="259"/>
      <c r="D218" s="259"/>
      <c r="E218" s="275"/>
      <c r="F218" s="259"/>
      <c r="G218" s="259"/>
    </row>
    <row r="219" spans="1:7">
      <c r="A219" s="259"/>
      <c r="B219" s="259"/>
      <c r="C219" s="259"/>
      <c r="D219" s="259"/>
      <c r="E219" s="275"/>
      <c r="F219" s="259"/>
      <c r="G219" s="259"/>
    </row>
    <row r="220" spans="1:7">
      <c r="A220" s="259"/>
      <c r="B220" s="259"/>
      <c r="C220" s="259"/>
      <c r="D220" s="259"/>
      <c r="E220" s="275"/>
      <c r="F220" s="259"/>
      <c r="G220" s="259"/>
    </row>
    <row r="221" spans="1:7">
      <c r="A221" s="259"/>
      <c r="B221" s="259"/>
      <c r="C221" s="259"/>
      <c r="D221" s="259"/>
      <c r="E221" s="275"/>
      <c r="F221" s="259"/>
      <c r="G221" s="259"/>
    </row>
    <row r="222" spans="1:7">
      <c r="A222" s="259"/>
      <c r="B222" s="259"/>
      <c r="C222" s="259"/>
      <c r="D222" s="259"/>
      <c r="E222" s="275"/>
      <c r="F222" s="259"/>
      <c r="G222" s="259"/>
    </row>
    <row r="223" spans="1:7">
      <c r="A223" s="259"/>
      <c r="B223" s="259"/>
      <c r="C223" s="259"/>
      <c r="D223" s="259"/>
      <c r="E223" s="275"/>
      <c r="F223" s="259"/>
      <c r="G223" s="259"/>
    </row>
    <row r="224" spans="1:7">
      <c r="A224" s="259"/>
      <c r="B224" s="259"/>
      <c r="C224" s="259"/>
      <c r="D224" s="259"/>
      <c r="E224" s="275"/>
      <c r="F224" s="259"/>
      <c r="G224" s="259"/>
    </row>
  </sheetData>
  <mergeCells count="42">
    <mergeCell ref="C134:D134"/>
    <mergeCell ref="C136:D136"/>
    <mergeCell ref="C126:D126"/>
    <mergeCell ref="C127:D127"/>
    <mergeCell ref="C129:D129"/>
    <mergeCell ref="C130:D130"/>
    <mergeCell ref="C112:D112"/>
    <mergeCell ref="C114:D114"/>
    <mergeCell ref="C116:D116"/>
    <mergeCell ref="C119:D119"/>
    <mergeCell ref="C121:D121"/>
    <mergeCell ref="C98:D98"/>
    <mergeCell ref="C103:D103"/>
    <mergeCell ref="C105:D105"/>
    <mergeCell ref="C107:D107"/>
    <mergeCell ref="C89:D89"/>
    <mergeCell ref="C91:D91"/>
    <mergeCell ref="C93:D93"/>
    <mergeCell ref="C58:D58"/>
    <mergeCell ref="C60:D60"/>
    <mergeCell ref="C62:D62"/>
    <mergeCell ref="C64:D64"/>
    <mergeCell ref="C66:D66"/>
    <mergeCell ref="C49:D49"/>
    <mergeCell ref="C51:D51"/>
    <mergeCell ref="C32:D32"/>
    <mergeCell ref="C34:D34"/>
    <mergeCell ref="C36:D36"/>
    <mergeCell ref="C38:D38"/>
    <mergeCell ref="C40:D40"/>
    <mergeCell ref="C42:D42"/>
    <mergeCell ref="C43:D43"/>
    <mergeCell ref="C45:D45"/>
    <mergeCell ref="A1:G1"/>
    <mergeCell ref="A3:B3"/>
    <mergeCell ref="A4:B4"/>
    <mergeCell ref="E4:G4"/>
    <mergeCell ref="C28:D28"/>
    <mergeCell ref="C12:D12"/>
    <mergeCell ref="C14:D14"/>
    <mergeCell ref="C18:D18"/>
    <mergeCell ref="C19:D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16" zoomScaleNormal="100" workbookViewId="0">
      <selection activeCell="B37" sqref="B37:G45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79" t="s">
        <v>29</v>
      </c>
      <c r="B1" s="80"/>
      <c r="C1" s="80"/>
      <c r="D1" s="80"/>
      <c r="E1" s="80"/>
      <c r="F1" s="80"/>
      <c r="G1" s="80"/>
    </row>
    <row r="2" spans="1:57" ht="12.75" customHeight="1">
      <c r="A2" s="81" t="s">
        <v>30</v>
      </c>
      <c r="B2" s="82"/>
      <c r="C2" s="83" t="s">
        <v>395</v>
      </c>
      <c r="D2" s="83" t="s">
        <v>396</v>
      </c>
      <c r="E2" s="82"/>
      <c r="F2" s="84" t="s">
        <v>31</v>
      </c>
      <c r="G2" s="85"/>
    </row>
    <row r="3" spans="1:57" ht="3" hidden="1" customHeight="1">
      <c r="A3" s="86"/>
      <c r="B3" s="87"/>
      <c r="C3" s="88"/>
      <c r="D3" s="88"/>
      <c r="E3" s="87"/>
      <c r="F3" s="89"/>
      <c r="G3" s="90"/>
    </row>
    <row r="4" spans="1:57" ht="12" customHeight="1">
      <c r="A4" s="91" t="s">
        <v>32</v>
      </c>
      <c r="B4" s="87"/>
      <c r="C4" s="88"/>
      <c r="D4" s="88"/>
      <c r="E4" s="87"/>
      <c r="F4" s="89" t="s">
        <v>33</v>
      </c>
      <c r="G4" s="92"/>
    </row>
    <row r="5" spans="1:57" ht="12.9" customHeight="1">
      <c r="A5" s="93" t="s">
        <v>102</v>
      </c>
      <c r="B5" s="94"/>
      <c r="C5" s="95" t="s">
        <v>103</v>
      </c>
      <c r="D5" s="96"/>
      <c r="E5" s="97"/>
      <c r="F5" s="89" t="s">
        <v>34</v>
      </c>
      <c r="G5" s="90"/>
    </row>
    <row r="6" spans="1:57" ht="12.9" customHeight="1">
      <c r="A6" s="91" t="s">
        <v>35</v>
      </c>
      <c r="B6" s="87"/>
      <c r="C6" s="88"/>
      <c r="D6" s="88"/>
      <c r="E6" s="87"/>
      <c r="F6" s="98" t="s">
        <v>36</v>
      </c>
      <c r="G6" s="99">
        <v>0</v>
      </c>
      <c r="O6" s="100"/>
    </row>
    <row r="7" spans="1:57" ht="12.9" customHeight="1">
      <c r="A7" s="101" t="s">
        <v>99</v>
      </c>
      <c r="B7" s="102"/>
      <c r="C7" s="103" t="s">
        <v>100</v>
      </c>
      <c r="D7" s="104"/>
      <c r="E7" s="104"/>
      <c r="F7" s="105" t="s">
        <v>37</v>
      </c>
      <c r="G7" s="99">
        <f>IF(G6=0,,ROUND((F30+F32)/G6,1))</f>
        <v>0</v>
      </c>
    </row>
    <row r="8" spans="1:57">
      <c r="A8" s="106" t="s">
        <v>38</v>
      </c>
      <c r="B8" s="89"/>
      <c r="C8" s="290"/>
      <c r="D8" s="290"/>
      <c r="E8" s="291"/>
      <c r="F8" s="107" t="s">
        <v>39</v>
      </c>
      <c r="G8" s="108"/>
      <c r="H8" s="109"/>
      <c r="I8" s="110"/>
    </row>
    <row r="9" spans="1:57">
      <c r="A9" s="106" t="s">
        <v>40</v>
      </c>
      <c r="B9" s="89"/>
      <c r="C9" s="290"/>
      <c r="D9" s="290"/>
      <c r="E9" s="291"/>
      <c r="F9" s="89"/>
      <c r="G9" s="111"/>
      <c r="H9" s="112"/>
    </row>
    <row r="10" spans="1:57">
      <c r="A10" s="106" t="s">
        <v>41</v>
      </c>
      <c r="B10" s="89"/>
      <c r="C10" s="290"/>
      <c r="D10" s="290"/>
      <c r="E10" s="290"/>
      <c r="F10" s="113"/>
      <c r="G10" s="114"/>
      <c r="H10" s="115"/>
    </row>
    <row r="11" spans="1:57" ht="13.5" customHeight="1">
      <c r="A11" s="106" t="s">
        <v>42</v>
      </c>
      <c r="B11" s="89"/>
      <c r="C11" s="290"/>
      <c r="D11" s="290"/>
      <c r="E11" s="290"/>
      <c r="F11" s="116" t="s">
        <v>43</v>
      </c>
      <c r="G11" s="117"/>
      <c r="H11" s="112"/>
      <c r="BA11" s="118"/>
      <c r="BB11" s="118"/>
      <c r="BC11" s="118"/>
      <c r="BD11" s="118"/>
      <c r="BE11" s="118"/>
    </row>
    <row r="12" spans="1:57" ht="12.75" customHeight="1">
      <c r="A12" s="119" t="s">
        <v>44</v>
      </c>
      <c r="B12" s="87"/>
      <c r="C12" s="292"/>
      <c r="D12" s="292"/>
      <c r="E12" s="292"/>
      <c r="F12" s="120" t="s">
        <v>45</v>
      </c>
      <c r="G12" s="121"/>
      <c r="H12" s="112"/>
    </row>
    <row r="13" spans="1:57" ht="28.5" customHeight="1" thickBot="1">
      <c r="A13" s="122" t="s">
        <v>46</v>
      </c>
      <c r="B13" s="123"/>
      <c r="C13" s="123"/>
      <c r="D13" s="123"/>
      <c r="E13" s="124"/>
      <c r="F13" s="124"/>
      <c r="G13" s="125"/>
      <c r="H13" s="112"/>
    </row>
    <row r="14" spans="1:57" ht="17.25" customHeight="1" thickBot="1">
      <c r="A14" s="126" t="s">
        <v>47</v>
      </c>
      <c r="B14" s="127"/>
      <c r="C14" s="128"/>
      <c r="D14" s="129" t="s">
        <v>48</v>
      </c>
      <c r="E14" s="130"/>
      <c r="F14" s="130"/>
      <c r="G14" s="128"/>
    </row>
    <row r="15" spans="1:57" ht="15.9" customHeight="1">
      <c r="A15" s="131"/>
      <c r="B15" s="132" t="s">
        <v>49</v>
      </c>
      <c r="C15" s="133">
        <f>'024 04.3-ZK_ST Rek'!E27</f>
        <v>0</v>
      </c>
      <c r="D15" s="134" t="str">
        <f>'024 04.3-ZK_ST Rek'!A32</f>
        <v>Ztížené výrobní podmínky</v>
      </c>
      <c r="E15" s="135"/>
      <c r="F15" s="136"/>
      <c r="G15" s="133">
        <f>'024 04.3-ZK_ST Rek'!I32</f>
        <v>0</v>
      </c>
    </row>
    <row r="16" spans="1:57" ht="15.9" customHeight="1">
      <c r="A16" s="131" t="s">
        <v>50</v>
      </c>
      <c r="B16" s="132" t="s">
        <v>51</v>
      </c>
      <c r="C16" s="133">
        <f>'024 04.3-ZK_ST Rek'!F27</f>
        <v>0</v>
      </c>
      <c r="D16" s="86" t="str">
        <f>'024 04.3-ZK_ST Rek'!A33</f>
        <v>Oborová přirážka</v>
      </c>
      <c r="E16" s="137"/>
      <c r="F16" s="138"/>
      <c r="G16" s="133">
        <f>'024 04.3-ZK_ST Rek'!I33</f>
        <v>0</v>
      </c>
    </row>
    <row r="17" spans="1:7" ht="15.9" customHeight="1">
      <c r="A17" s="131" t="s">
        <v>52</v>
      </c>
      <c r="B17" s="132" t="s">
        <v>53</v>
      </c>
      <c r="C17" s="133">
        <f>'024 04.3-ZK_ST Rek'!H27</f>
        <v>0</v>
      </c>
      <c r="D17" s="86" t="str">
        <f>'024 04.3-ZK_ST Rek'!A34</f>
        <v>Přesun stavebních kapacit</v>
      </c>
      <c r="E17" s="137"/>
      <c r="F17" s="138"/>
      <c r="G17" s="133">
        <f>'024 04.3-ZK_ST Rek'!I34</f>
        <v>0</v>
      </c>
    </row>
    <row r="18" spans="1:7" ht="15.9" customHeight="1">
      <c r="A18" s="139" t="s">
        <v>54</v>
      </c>
      <c r="B18" s="140" t="s">
        <v>55</v>
      </c>
      <c r="C18" s="133">
        <f>'024 04.3-ZK_ST Rek'!G27</f>
        <v>0</v>
      </c>
      <c r="D18" s="86" t="str">
        <f>'024 04.3-ZK_ST Rek'!A35</f>
        <v>Mimostaveništní doprava</v>
      </c>
      <c r="E18" s="137"/>
      <c r="F18" s="138"/>
      <c r="G18" s="133">
        <f>'024 04.3-ZK_ST Rek'!I35</f>
        <v>0</v>
      </c>
    </row>
    <row r="19" spans="1:7" ht="15.9" customHeight="1">
      <c r="A19" s="141" t="s">
        <v>56</v>
      </c>
      <c r="B19" s="132"/>
      <c r="C19" s="133">
        <f>SUM(C15:C18)</f>
        <v>0</v>
      </c>
      <c r="D19" s="86" t="str">
        <f>'024 04.3-ZK_ST Rek'!A36</f>
        <v>Zařízení staveniště</v>
      </c>
      <c r="E19" s="137"/>
      <c r="F19" s="138"/>
      <c r="G19" s="133">
        <f>'024 04.3-ZK_ST Rek'!I36</f>
        <v>0</v>
      </c>
    </row>
    <row r="20" spans="1:7" ht="15.9" customHeight="1">
      <c r="A20" s="141"/>
      <c r="B20" s="132"/>
      <c r="C20" s="133"/>
      <c r="D20" s="86" t="str">
        <f>'024 04.3-ZK_ST Rek'!A37</f>
        <v>Provoz investora</v>
      </c>
      <c r="E20" s="137"/>
      <c r="F20" s="138"/>
      <c r="G20" s="133">
        <f>'024 04.3-ZK_ST Rek'!I37</f>
        <v>0</v>
      </c>
    </row>
    <row r="21" spans="1:7" ht="15.9" customHeight="1">
      <c r="A21" s="141" t="s">
        <v>28</v>
      </c>
      <c r="B21" s="132"/>
      <c r="C21" s="133">
        <f>'024 04.3-ZK_ST Rek'!I27</f>
        <v>0</v>
      </c>
      <c r="D21" s="86" t="str">
        <f>'024 04.3-ZK_ST Rek'!A38</f>
        <v>Kompletační činnost (IČD)</v>
      </c>
      <c r="E21" s="137"/>
      <c r="F21" s="138"/>
      <c r="G21" s="133">
        <f>'024 04.3-ZK_ST Rek'!I38</f>
        <v>0</v>
      </c>
    </row>
    <row r="22" spans="1:7" ht="15.9" customHeight="1">
      <c r="A22" s="142" t="s">
        <v>57</v>
      </c>
      <c r="B22" s="112"/>
      <c r="C22" s="133">
        <f>C19+C21</f>
        <v>0</v>
      </c>
      <c r="D22" s="86" t="s">
        <v>58</v>
      </c>
      <c r="E22" s="137"/>
      <c r="F22" s="138"/>
      <c r="G22" s="133">
        <f>G23-SUM(G15:G21)</f>
        <v>0</v>
      </c>
    </row>
    <row r="23" spans="1:7" ht="15.9" customHeight="1" thickBot="1">
      <c r="A23" s="288" t="s">
        <v>59</v>
      </c>
      <c r="B23" s="289"/>
      <c r="C23" s="143">
        <f>C22+G23</f>
        <v>0</v>
      </c>
      <c r="D23" s="144" t="s">
        <v>60</v>
      </c>
      <c r="E23" s="145"/>
      <c r="F23" s="146"/>
      <c r="G23" s="133">
        <f>'024 04.3-ZK_ST Rek'!H40</f>
        <v>0</v>
      </c>
    </row>
    <row r="24" spans="1:7">
      <c r="A24" s="147" t="s">
        <v>61</v>
      </c>
      <c r="B24" s="148"/>
      <c r="C24" s="149"/>
      <c r="D24" s="148" t="s">
        <v>62</v>
      </c>
      <c r="E24" s="148"/>
      <c r="F24" s="150" t="s">
        <v>63</v>
      </c>
      <c r="G24" s="151"/>
    </row>
    <row r="25" spans="1:7">
      <c r="A25" s="142" t="s">
        <v>64</v>
      </c>
      <c r="B25" s="112"/>
      <c r="C25" s="152"/>
      <c r="D25" s="112" t="s">
        <v>64</v>
      </c>
      <c r="F25" s="153" t="s">
        <v>64</v>
      </c>
      <c r="G25" s="154"/>
    </row>
    <row r="26" spans="1:7" ht="37.5" customHeight="1">
      <c r="A26" s="142" t="s">
        <v>65</v>
      </c>
      <c r="B26" s="155"/>
      <c r="C26" s="152"/>
      <c r="D26" s="112" t="s">
        <v>65</v>
      </c>
      <c r="F26" s="153" t="s">
        <v>65</v>
      </c>
      <c r="G26" s="154"/>
    </row>
    <row r="27" spans="1:7">
      <c r="A27" s="142"/>
      <c r="B27" s="156"/>
      <c r="C27" s="152"/>
      <c r="D27" s="112"/>
      <c r="F27" s="153"/>
      <c r="G27" s="154"/>
    </row>
    <row r="28" spans="1:7">
      <c r="A28" s="142" t="s">
        <v>66</v>
      </c>
      <c r="B28" s="112"/>
      <c r="C28" s="152"/>
      <c r="D28" s="153" t="s">
        <v>67</v>
      </c>
      <c r="E28" s="152"/>
      <c r="F28" s="157" t="s">
        <v>67</v>
      </c>
      <c r="G28" s="154"/>
    </row>
    <row r="29" spans="1:7" ht="69" customHeight="1">
      <c r="A29" s="142"/>
      <c r="B29" s="112"/>
      <c r="C29" s="158"/>
      <c r="D29" s="159"/>
      <c r="E29" s="158"/>
      <c r="F29" s="112"/>
      <c r="G29" s="154"/>
    </row>
    <row r="30" spans="1:7">
      <c r="A30" s="160" t="s">
        <v>12</v>
      </c>
      <c r="B30" s="161"/>
      <c r="C30" s="162">
        <v>21</v>
      </c>
      <c r="D30" s="161" t="s">
        <v>68</v>
      </c>
      <c r="E30" s="163"/>
      <c r="F30" s="294">
        <f>C23-F32</f>
        <v>0</v>
      </c>
      <c r="G30" s="295"/>
    </row>
    <row r="31" spans="1:7">
      <c r="A31" s="160" t="s">
        <v>69</v>
      </c>
      <c r="B31" s="161"/>
      <c r="C31" s="162">
        <f>C30</f>
        <v>21</v>
      </c>
      <c r="D31" s="161" t="s">
        <v>70</v>
      </c>
      <c r="E31" s="163"/>
      <c r="F31" s="294">
        <f>ROUND(PRODUCT(F30,C31/100),0)</f>
        <v>0</v>
      </c>
      <c r="G31" s="295"/>
    </row>
    <row r="32" spans="1:7">
      <c r="A32" s="160" t="s">
        <v>12</v>
      </c>
      <c r="B32" s="161"/>
      <c r="C32" s="162">
        <v>0</v>
      </c>
      <c r="D32" s="161" t="s">
        <v>70</v>
      </c>
      <c r="E32" s="163"/>
      <c r="F32" s="294">
        <v>0</v>
      </c>
      <c r="G32" s="295"/>
    </row>
    <row r="33" spans="1:8">
      <c r="A33" s="160" t="s">
        <v>69</v>
      </c>
      <c r="B33" s="164"/>
      <c r="C33" s="165">
        <f>C32</f>
        <v>0</v>
      </c>
      <c r="D33" s="161" t="s">
        <v>70</v>
      </c>
      <c r="E33" s="138"/>
      <c r="F33" s="294">
        <f>ROUND(PRODUCT(F32,C33/100),0)</f>
        <v>0</v>
      </c>
      <c r="G33" s="295"/>
    </row>
    <row r="34" spans="1:8" s="169" customFormat="1" ht="19.5" customHeight="1" thickBot="1">
      <c r="A34" s="166" t="s">
        <v>71</v>
      </c>
      <c r="B34" s="167"/>
      <c r="C34" s="167"/>
      <c r="D34" s="167"/>
      <c r="E34" s="168"/>
      <c r="F34" s="296">
        <f>ROUND(SUM(F30:F33),0)</f>
        <v>0</v>
      </c>
      <c r="G34" s="297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98" t="s">
        <v>586</v>
      </c>
      <c r="C37" s="298"/>
      <c r="D37" s="298"/>
      <c r="E37" s="298"/>
      <c r="F37" s="298"/>
      <c r="G37" s="298"/>
      <c r="H37" s="1" t="s">
        <v>2</v>
      </c>
    </row>
    <row r="38" spans="1:8" ht="12.75" customHeight="1">
      <c r="A38" s="170"/>
      <c r="B38" s="298"/>
      <c r="C38" s="298"/>
      <c r="D38" s="298"/>
      <c r="E38" s="298"/>
      <c r="F38" s="298"/>
      <c r="G38" s="298"/>
      <c r="H38" s="1" t="s">
        <v>2</v>
      </c>
    </row>
    <row r="39" spans="1:8">
      <c r="A39" s="170"/>
      <c r="B39" s="298"/>
      <c r="C39" s="298"/>
      <c r="D39" s="298"/>
      <c r="E39" s="298"/>
      <c r="F39" s="298"/>
      <c r="G39" s="298"/>
      <c r="H39" s="1" t="s">
        <v>2</v>
      </c>
    </row>
    <row r="40" spans="1:8">
      <c r="A40" s="170"/>
      <c r="B40" s="298"/>
      <c r="C40" s="298"/>
      <c r="D40" s="298"/>
      <c r="E40" s="298"/>
      <c r="F40" s="298"/>
      <c r="G40" s="298"/>
      <c r="H40" s="1" t="s">
        <v>2</v>
      </c>
    </row>
    <row r="41" spans="1:8">
      <c r="A41" s="170"/>
      <c r="B41" s="298"/>
      <c r="C41" s="298"/>
      <c r="D41" s="298"/>
      <c r="E41" s="298"/>
      <c r="F41" s="298"/>
      <c r="G41" s="298"/>
      <c r="H41" s="1" t="s">
        <v>2</v>
      </c>
    </row>
    <row r="42" spans="1:8">
      <c r="A42" s="170"/>
      <c r="B42" s="298"/>
      <c r="C42" s="298"/>
      <c r="D42" s="298"/>
      <c r="E42" s="298"/>
      <c r="F42" s="298"/>
      <c r="G42" s="298"/>
      <c r="H42" s="1" t="s">
        <v>2</v>
      </c>
    </row>
    <row r="43" spans="1:8">
      <c r="A43" s="170"/>
      <c r="B43" s="298"/>
      <c r="C43" s="298"/>
      <c r="D43" s="298"/>
      <c r="E43" s="298"/>
      <c r="F43" s="298"/>
      <c r="G43" s="298"/>
      <c r="H43" s="1" t="s">
        <v>2</v>
      </c>
    </row>
    <row r="44" spans="1:8" ht="12.75" customHeight="1">
      <c r="A44" s="170"/>
      <c r="B44" s="298"/>
      <c r="C44" s="298"/>
      <c r="D44" s="298"/>
      <c r="E44" s="298"/>
      <c r="F44" s="298"/>
      <c r="G44" s="298"/>
      <c r="H44" s="1" t="s">
        <v>2</v>
      </c>
    </row>
    <row r="45" spans="1:8" ht="12.75" customHeight="1">
      <c r="A45" s="170"/>
      <c r="B45" s="298"/>
      <c r="C45" s="298"/>
      <c r="D45" s="298"/>
      <c r="E45" s="298"/>
      <c r="F45" s="298"/>
      <c r="G45" s="298"/>
      <c r="H45" s="1" t="s">
        <v>2</v>
      </c>
    </row>
    <row r="46" spans="1:8">
      <c r="B46" s="293"/>
      <c r="C46" s="293"/>
      <c r="D46" s="293"/>
      <c r="E46" s="293"/>
      <c r="F46" s="293"/>
      <c r="G46" s="293"/>
    </row>
    <row r="47" spans="1:8">
      <c r="B47" s="293"/>
      <c r="C47" s="293"/>
      <c r="D47" s="293"/>
      <c r="E47" s="293"/>
      <c r="F47" s="293"/>
      <c r="G47" s="293"/>
    </row>
    <row r="48" spans="1:8">
      <c r="B48" s="293"/>
      <c r="C48" s="293"/>
      <c r="D48" s="293"/>
      <c r="E48" s="293"/>
      <c r="F48" s="293"/>
      <c r="G48" s="293"/>
    </row>
    <row r="49" spans="2:7">
      <c r="B49" s="293"/>
      <c r="C49" s="293"/>
      <c r="D49" s="293"/>
      <c r="E49" s="293"/>
      <c r="F49" s="293"/>
      <c r="G49" s="293"/>
    </row>
    <row r="50" spans="2:7">
      <c r="B50" s="293"/>
      <c r="C50" s="293"/>
      <c r="D50" s="293"/>
      <c r="E50" s="293"/>
      <c r="F50" s="293"/>
      <c r="G50" s="293"/>
    </row>
    <row r="51" spans="2:7">
      <c r="B51" s="293"/>
      <c r="C51" s="293"/>
      <c r="D51" s="293"/>
      <c r="E51" s="293"/>
      <c r="F51" s="293"/>
      <c r="G51" s="29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1"/>
  <sheetViews>
    <sheetView topLeftCell="A16" workbookViewId="0">
      <selection activeCell="G32" sqref="G32:G39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299" t="s">
        <v>3</v>
      </c>
      <c r="B1" s="300"/>
      <c r="C1" s="171" t="s">
        <v>101</v>
      </c>
      <c r="D1" s="172"/>
      <c r="E1" s="173"/>
      <c r="F1" s="172"/>
      <c r="G1" s="174" t="s">
        <v>73</v>
      </c>
      <c r="H1" s="175" t="s">
        <v>395</v>
      </c>
      <c r="I1" s="176"/>
    </row>
    <row r="2" spans="1:9" ht="13.8" thickBot="1">
      <c r="A2" s="301" t="s">
        <v>74</v>
      </c>
      <c r="B2" s="302"/>
      <c r="C2" s="177" t="s">
        <v>104</v>
      </c>
      <c r="D2" s="178"/>
      <c r="E2" s="179"/>
      <c r="F2" s="178"/>
      <c r="G2" s="303" t="s">
        <v>396</v>
      </c>
      <c r="H2" s="304"/>
      <c r="I2" s="305"/>
    </row>
    <row r="3" spans="1:9" ht="13.8" thickTop="1">
      <c r="F3" s="112"/>
    </row>
    <row r="4" spans="1:9" ht="19.5" customHeight="1">
      <c r="A4" s="180" t="s">
        <v>75</v>
      </c>
      <c r="B4" s="181"/>
      <c r="C4" s="181"/>
      <c r="D4" s="181"/>
      <c r="E4" s="182"/>
      <c r="F4" s="181"/>
      <c r="G4" s="181"/>
      <c r="H4" s="181"/>
      <c r="I4" s="181"/>
    </row>
    <row r="5" spans="1:9" ht="13.8" thickBot="1"/>
    <row r="6" spans="1:9" s="112" customFormat="1" ht="13.8" thickBot="1">
      <c r="A6" s="183"/>
      <c r="B6" s="184" t="s">
        <v>76</v>
      </c>
      <c r="C6" s="184"/>
      <c r="D6" s="185"/>
      <c r="E6" s="186" t="s">
        <v>24</v>
      </c>
      <c r="F6" s="187" t="s">
        <v>25</v>
      </c>
      <c r="G6" s="187" t="s">
        <v>26</v>
      </c>
      <c r="H6" s="187" t="s">
        <v>27</v>
      </c>
      <c r="I6" s="188" t="s">
        <v>28</v>
      </c>
    </row>
    <row r="7" spans="1:9" s="112" customFormat="1">
      <c r="A7" s="276" t="str">
        <f>'024 04.3-ZK_ST Pol'!B7</f>
        <v>0</v>
      </c>
      <c r="B7" s="60" t="str">
        <f>'024 04.3-ZK_ST Pol'!C7</f>
        <v>Ostatní</v>
      </c>
      <c r="D7" s="189"/>
      <c r="E7" s="277">
        <f>'024 04.3-ZK_ST Pol'!BA9</f>
        <v>0</v>
      </c>
      <c r="F7" s="278">
        <f>'024 04.3-ZK_ST Pol'!BB9</f>
        <v>0</v>
      </c>
      <c r="G7" s="278">
        <f>'024 04.3-ZK_ST Pol'!BC9</f>
        <v>0</v>
      </c>
      <c r="H7" s="278">
        <f>'024 04.3-ZK_ST Pol'!BD9</f>
        <v>0</v>
      </c>
      <c r="I7" s="279">
        <f>'024 04.3-ZK_ST Pol'!BE9</f>
        <v>0</v>
      </c>
    </row>
    <row r="8" spans="1:9" s="112" customFormat="1">
      <c r="A8" s="276" t="str">
        <f>'024 04.3-ZK_ST Pol'!B10</f>
        <v>3</v>
      </c>
      <c r="B8" s="60" t="str">
        <f>'024 04.3-ZK_ST Pol'!C10</f>
        <v>Svislé a kompletní konstrukce</v>
      </c>
      <c r="D8" s="189"/>
      <c r="E8" s="277">
        <f>'024 04.3-ZK_ST Pol'!BA15</f>
        <v>0</v>
      </c>
      <c r="F8" s="278">
        <f>'024 04.3-ZK_ST Pol'!BB15</f>
        <v>0</v>
      </c>
      <c r="G8" s="278">
        <f>'024 04.3-ZK_ST Pol'!BC15</f>
        <v>0</v>
      </c>
      <c r="H8" s="278">
        <f>'024 04.3-ZK_ST Pol'!BD15</f>
        <v>0</v>
      </c>
      <c r="I8" s="279">
        <f>'024 04.3-ZK_ST Pol'!BE15</f>
        <v>0</v>
      </c>
    </row>
    <row r="9" spans="1:9" s="112" customFormat="1">
      <c r="A9" s="276" t="str">
        <f>'024 04.3-ZK_ST Pol'!B16</f>
        <v>61</v>
      </c>
      <c r="B9" s="60" t="str">
        <f>'024 04.3-ZK_ST Pol'!C16</f>
        <v>Upravy povrchů vnitřní</v>
      </c>
      <c r="D9" s="189"/>
      <c r="E9" s="277">
        <f>'024 04.3-ZK_ST Pol'!BA20</f>
        <v>0</v>
      </c>
      <c r="F9" s="278">
        <f>'024 04.3-ZK_ST Pol'!BB20</f>
        <v>0</v>
      </c>
      <c r="G9" s="278">
        <f>'024 04.3-ZK_ST Pol'!BC20</f>
        <v>0</v>
      </c>
      <c r="H9" s="278">
        <f>'024 04.3-ZK_ST Pol'!BD20</f>
        <v>0</v>
      </c>
      <c r="I9" s="279">
        <f>'024 04.3-ZK_ST Pol'!BE20</f>
        <v>0</v>
      </c>
    </row>
    <row r="10" spans="1:9" s="112" customFormat="1">
      <c r="A10" s="276" t="str">
        <f>'024 04.3-ZK_ST Pol'!B21</f>
        <v>94</v>
      </c>
      <c r="B10" s="60" t="str">
        <f>'024 04.3-ZK_ST Pol'!C21</f>
        <v>Lešení a stavební výtahy</v>
      </c>
      <c r="D10" s="189"/>
      <c r="E10" s="277">
        <f>'024 04.3-ZK_ST Pol'!BA25</f>
        <v>0</v>
      </c>
      <c r="F10" s="278">
        <f>'024 04.3-ZK_ST Pol'!BB25</f>
        <v>0</v>
      </c>
      <c r="G10" s="278">
        <f>'024 04.3-ZK_ST Pol'!BC25</f>
        <v>0</v>
      </c>
      <c r="H10" s="278">
        <f>'024 04.3-ZK_ST Pol'!BD25</f>
        <v>0</v>
      </c>
      <c r="I10" s="279">
        <f>'024 04.3-ZK_ST Pol'!BE25</f>
        <v>0</v>
      </c>
    </row>
    <row r="11" spans="1:9" s="112" customFormat="1">
      <c r="A11" s="276" t="str">
        <f>'024 04.3-ZK_ST Pol'!B26</f>
        <v>95</v>
      </c>
      <c r="B11" s="60" t="str">
        <f>'024 04.3-ZK_ST Pol'!C26</f>
        <v>Dokončovací konstrukce na pozemních stavbách</v>
      </c>
      <c r="D11" s="189"/>
      <c r="E11" s="277">
        <f>'024 04.3-ZK_ST Pol'!BA29</f>
        <v>0</v>
      </c>
      <c r="F11" s="278">
        <f>'024 04.3-ZK_ST Pol'!BB29</f>
        <v>0</v>
      </c>
      <c r="G11" s="278">
        <f>'024 04.3-ZK_ST Pol'!BC29</f>
        <v>0</v>
      </c>
      <c r="H11" s="278">
        <f>'024 04.3-ZK_ST Pol'!BD29</f>
        <v>0</v>
      </c>
      <c r="I11" s="279">
        <f>'024 04.3-ZK_ST Pol'!BE29</f>
        <v>0</v>
      </c>
    </row>
    <row r="12" spans="1:9" s="112" customFormat="1">
      <c r="A12" s="276" t="str">
        <f>'024 04.3-ZK_ST Pol'!B30</f>
        <v>96</v>
      </c>
      <c r="B12" s="60" t="str">
        <f>'024 04.3-ZK_ST Pol'!C30</f>
        <v>Bourání konstrukcí</v>
      </c>
      <c r="D12" s="189"/>
      <c r="E12" s="277">
        <f>'024 04.3-ZK_ST Pol'!BA46</f>
        <v>0</v>
      </c>
      <c r="F12" s="278">
        <f>'024 04.3-ZK_ST Pol'!BB46</f>
        <v>0</v>
      </c>
      <c r="G12" s="278">
        <f>'024 04.3-ZK_ST Pol'!BC46</f>
        <v>0</v>
      </c>
      <c r="H12" s="278">
        <f>'024 04.3-ZK_ST Pol'!BD46</f>
        <v>0</v>
      </c>
      <c r="I12" s="279">
        <f>'024 04.3-ZK_ST Pol'!BE46</f>
        <v>0</v>
      </c>
    </row>
    <row r="13" spans="1:9" s="112" customFormat="1">
      <c r="A13" s="276" t="str">
        <f>'024 04.3-ZK_ST Pol'!B47</f>
        <v>97</v>
      </c>
      <c r="B13" s="60" t="str">
        <f>'024 04.3-ZK_ST Pol'!C47</f>
        <v>prorážení otvorů</v>
      </c>
      <c r="D13" s="189"/>
      <c r="E13" s="277">
        <f>'024 04.3-ZK_ST Pol'!BA52</f>
        <v>0</v>
      </c>
      <c r="F13" s="278">
        <f>'024 04.3-ZK_ST Pol'!BB52</f>
        <v>0</v>
      </c>
      <c r="G13" s="278">
        <f>'024 04.3-ZK_ST Pol'!BC52</f>
        <v>0</v>
      </c>
      <c r="H13" s="278">
        <f>'024 04.3-ZK_ST Pol'!BD52</f>
        <v>0</v>
      </c>
      <c r="I13" s="279">
        <f>'024 04.3-ZK_ST Pol'!BE52</f>
        <v>0</v>
      </c>
    </row>
    <row r="14" spans="1:9" s="112" customFormat="1">
      <c r="A14" s="276" t="str">
        <f>'024 04.3-ZK_ST Pol'!B53</f>
        <v>713</v>
      </c>
      <c r="B14" s="60" t="str">
        <f>'024 04.3-ZK_ST Pol'!C53</f>
        <v>Izolace tepelné</v>
      </c>
      <c r="D14" s="189"/>
      <c r="E14" s="277">
        <f>'024 04.3-ZK_ST Pol'!BA55</f>
        <v>0</v>
      </c>
      <c r="F14" s="278">
        <f>'024 04.3-ZK_ST Pol'!BB55</f>
        <v>0</v>
      </c>
      <c r="G14" s="278">
        <f>'024 04.3-ZK_ST Pol'!BC55</f>
        <v>0</v>
      </c>
      <c r="H14" s="278">
        <f>'024 04.3-ZK_ST Pol'!BD55</f>
        <v>0</v>
      </c>
      <c r="I14" s="279">
        <f>'024 04.3-ZK_ST Pol'!BE55</f>
        <v>0</v>
      </c>
    </row>
    <row r="15" spans="1:9" s="112" customFormat="1">
      <c r="A15" s="276" t="str">
        <f>'024 04.3-ZK_ST Pol'!B56</f>
        <v>725</v>
      </c>
      <c r="B15" s="60" t="str">
        <f>'024 04.3-ZK_ST Pol'!C56</f>
        <v>Zařizovací předměty</v>
      </c>
      <c r="D15" s="189"/>
      <c r="E15" s="277">
        <f>'024 04.3-ZK_ST Pol'!BA67</f>
        <v>0</v>
      </c>
      <c r="F15" s="278">
        <f>'024 04.3-ZK_ST Pol'!BB67</f>
        <v>0</v>
      </c>
      <c r="G15" s="278">
        <f>'024 04.3-ZK_ST Pol'!BC67</f>
        <v>0</v>
      </c>
      <c r="H15" s="278">
        <f>'024 04.3-ZK_ST Pol'!BD67</f>
        <v>0</v>
      </c>
      <c r="I15" s="279">
        <f>'024 04.3-ZK_ST Pol'!BE67</f>
        <v>0</v>
      </c>
    </row>
    <row r="16" spans="1:9" s="112" customFormat="1">
      <c r="A16" s="276" t="str">
        <f>'024 04.3-ZK_ST Pol'!B68</f>
        <v>733</v>
      </c>
      <c r="B16" s="60" t="str">
        <f>'024 04.3-ZK_ST Pol'!C68</f>
        <v>Rozvod potrubí</v>
      </c>
      <c r="D16" s="189"/>
      <c r="E16" s="277">
        <f>'024 04.3-ZK_ST Pol'!BA72</f>
        <v>0</v>
      </c>
      <c r="F16" s="278">
        <f>'024 04.3-ZK_ST Pol'!BB72</f>
        <v>0</v>
      </c>
      <c r="G16" s="278">
        <f>'024 04.3-ZK_ST Pol'!BC72</f>
        <v>0</v>
      </c>
      <c r="H16" s="278">
        <f>'024 04.3-ZK_ST Pol'!BD72</f>
        <v>0</v>
      </c>
      <c r="I16" s="279">
        <f>'024 04.3-ZK_ST Pol'!BE72</f>
        <v>0</v>
      </c>
    </row>
    <row r="17" spans="1:57" s="112" customFormat="1">
      <c r="A17" s="276" t="str">
        <f>'024 04.3-ZK_ST Pol'!B73</f>
        <v>735</v>
      </c>
      <c r="B17" s="60" t="str">
        <f>'024 04.3-ZK_ST Pol'!C73</f>
        <v>Otopná tělesa</v>
      </c>
      <c r="D17" s="189"/>
      <c r="E17" s="277">
        <f>'024 04.3-ZK_ST Pol'!BA86</f>
        <v>0</v>
      </c>
      <c r="F17" s="278">
        <f>'024 04.3-ZK_ST Pol'!BB86</f>
        <v>0</v>
      </c>
      <c r="G17" s="278">
        <f>'024 04.3-ZK_ST Pol'!BC86</f>
        <v>0</v>
      </c>
      <c r="H17" s="278">
        <f>'024 04.3-ZK_ST Pol'!BD86</f>
        <v>0</v>
      </c>
      <c r="I17" s="279">
        <f>'024 04.3-ZK_ST Pol'!BE86</f>
        <v>0</v>
      </c>
    </row>
    <row r="18" spans="1:57" s="112" customFormat="1">
      <c r="A18" s="276" t="str">
        <f>'024 04.3-ZK_ST Pol'!B87</f>
        <v>766</v>
      </c>
      <c r="B18" s="60" t="str">
        <f>'024 04.3-ZK_ST Pol'!C87</f>
        <v>Konstrukce truhlářské</v>
      </c>
      <c r="D18" s="189"/>
      <c r="E18" s="277">
        <f>'024 04.3-ZK_ST Pol'!BA97</f>
        <v>0</v>
      </c>
      <c r="F18" s="278">
        <f>'024 04.3-ZK_ST Pol'!BB97</f>
        <v>0</v>
      </c>
      <c r="G18" s="278">
        <f>'024 04.3-ZK_ST Pol'!BC97</f>
        <v>0</v>
      </c>
      <c r="H18" s="278">
        <f>'024 04.3-ZK_ST Pol'!BD97</f>
        <v>0</v>
      </c>
      <c r="I18" s="279">
        <f>'024 04.3-ZK_ST Pol'!BE97</f>
        <v>0</v>
      </c>
    </row>
    <row r="19" spans="1:57" s="112" customFormat="1">
      <c r="A19" s="276" t="str">
        <f>'024 04.3-ZK_ST Pol'!B98</f>
        <v>767</v>
      </c>
      <c r="B19" s="60" t="str">
        <f>'024 04.3-ZK_ST Pol'!C98</f>
        <v>Konstrukce zámečnické</v>
      </c>
      <c r="D19" s="189"/>
      <c r="E19" s="277">
        <f>'024 04.3-ZK_ST Pol'!BA102</f>
        <v>0</v>
      </c>
      <c r="F19" s="278">
        <f>'024 04.3-ZK_ST Pol'!BB102</f>
        <v>0</v>
      </c>
      <c r="G19" s="278">
        <f>'024 04.3-ZK_ST Pol'!BC102</f>
        <v>0</v>
      </c>
      <c r="H19" s="278">
        <f>'024 04.3-ZK_ST Pol'!BD102</f>
        <v>0</v>
      </c>
      <c r="I19" s="279">
        <f>'024 04.3-ZK_ST Pol'!BE102</f>
        <v>0</v>
      </c>
    </row>
    <row r="20" spans="1:57" s="112" customFormat="1">
      <c r="A20" s="276" t="str">
        <f>'024 04.3-ZK_ST Pol'!B103</f>
        <v>771</v>
      </c>
      <c r="B20" s="60" t="str">
        <f>'024 04.3-ZK_ST Pol'!C103</f>
        <v>Podlahy z dlaždic a obklady</v>
      </c>
      <c r="D20" s="189"/>
      <c r="E20" s="277">
        <f>'024 04.3-ZK_ST Pol'!BA111</f>
        <v>0</v>
      </c>
      <c r="F20" s="278">
        <f>'024 04.3-ZK_ST Pol'!BB111</f>
        <v>0</v>
      </c>
      <c r="G20" s="278">
        <f>'024 04.3-ZK_ST Pol'!BC111</f>
        <v>0</v>
      </c>
      <c r="H20" s="278">
        <f>'024 04.3-ZK_ST Pol'!BD111</f>
        <v>0</v>
      </c>
      <c r="I20" s="279">
        <f>'024 04.3-ZK_ST Pol'!BE111</f>
        <v>0</v>
      </c>
    </row>
    <row r="21" spans="1:57" s="112" customFormat="1">
      <c r="A21" s="276" t="str">
        <f>'024 04.3-ZK_ST Pol'!B112</f>
        <v>781</v>
      </c>
      <c r="B21" s="60" t="str">
        <f>'024 04.3-ZK_ST Pol'!C112</f>
        <v>Obklady keramické</v>
      </c>
      <c r="D21" s="189"/>
      <c r="E21" s="277">
        <f>'024 04.3-ZK_ST Pol'!BA125</f>
        <v>0</v>
      </c>
      <c r="F21" s="278">
        <f>'024 04.3-ZK_ST Pol'!BB125</f>
        <v>0</v>
      </c>
      <c r="G21" s="278">
        <f>'024 04.3-ZK_ST Pol'!BC125</f>
        <v>0</v>
      </c>
      <c r="H21" s="278">
        <f>'024 04.3-ZK_ST Pol'!BD125</f>
        <v>0</v>
      </c>
      <c r="I21" s="279">
        <f>'024 04.3-ZK_ST Pol'!BE125</f>
        <v>0</v>
      </c>
    </row>
    <row r="22" spans="1:57" s="112" customFormat="1">
      <c r="A22" s="276" t="str">
        <f>'024 04.3-ZK_ST Pol'!B126</f>
        <v>783</v>
      </c>
      <c r="B22" s="60" t="str">
        <f>'024 04.3-ZK_ST Pol'!C126</f>
        <v>Nátěry</v>
      </c>
      <c r="D22" s="189"/>
      <c r="E22" s="277">
        <f>'024 04.3-ZK_ST Pol'!BA133</f>
        <v>0</v>
      </c>
      <c r="F22" s="278">
        <f>'024 04.3-ZK_ST Pol'!BB133</f>
        <v>0</v>
      </c>
      <c r="G22" s="278">
        <f>'024 04.3-ZK_ST Pol'!BC133</f>
        <v>0</v>
      </c>
      <c r="H22" s="278">
        <f>'024 04.3-ZK_ST Pol'!BD133</f>
        <v>0</v>
      </c>
      <c r="I22" s="279">
        <f>'024 04.3-ZK_ST Pol'!BE133</f>
        <v>0</v>
      </c>
    </row>
    <row r="23" spans="1:57" s="112" customFormat="1">
      <c r="A23" s="276" t="str">
        <f>'024 04.3-ZK_ST Pol'!B134</f>
        <v>784</v>
      </c>
      <c r="B23" s="60" t="str">
        <f>'024 04.3-ZK_ST Pol'!C134</f>
        <v>Malby</v>
      </c>
      <c r="D23" s="189"/>
      <c r="E23" s="277">
        <f>'024 04.3-ZK_ST Pol'!BA139</f>
        <v>0</v>
      </c>
      <c r="F23" s="278">
        <f>'024 04.3-ZK_ST Pol'!BB139</f>
        <v>0</v>
      </c>
      <c r="G23" s="278">
        <f>'024 04.3-ZK_ST Pol'!BC139</f>
        <v>0</v>
      </c>
      <c r="H23" s="278">
        <f>'024 04.3-ZK_ST Pol'!BD139</f>
        <v>0</v>
      </c>
      <c r="I23" s="279">
        <f>'024 04.3-ZK_ST Pol'!BE139</f>
        <v>0</v>
      </c>
    </row>
    <row r="24" spans="1:57" s="112" customFormat="1">
      <c r="A24" s="276" t="str">
        <f>'024 04.3-ZK_ST Pol'!B140</f>
        <v>M21</v>
      </c>
      <c r="B24" s="60" t="str">
        <f>'024 04.3-ZK_ST Pol'!C140</f>
        <v>Elektromontáže</v>
      </c>
      <c r="D24" s="189"/>
      <c r="E24" s="277">
        <f>'024 04.3-ZK_ST Pol'!BA142</f>
        <v>0</v>
      </c>
      <c r="F24" s="278">
        <f>'024 04.3-ZK_ST Pol'!BB142</f>
        <v>0</v>
      </c>
      <c r="G24" s="278">
        <f>'024 04.3-ZK_ST Pol'!BC142</f>
        <v>0</v>
      </c>
      <c r="H24" s="278">
        <f>'024 04.3-ZK_ST Pol'!BD142</f>
        <v>0</v>
      </c>
      <c r="I24" s="279">
        <f>'024 04.3-ZK_ST Pol'!BE142</f>
        <v>0</v>
      </c>
    </row>
    <row r="25" spans="1:57" s="112" customFormat="1">
      <c r="A25" s="276" t="str">
        <f>'024 04.3-ZK_ST Pol'!B143</f>
        <v>M24</v>
      </c>
      <c r="B25" s="60" t="str">
        <f>'024 04.3-ZK_ST Pol'!C143</f>
        <v>Montáže vzduchotechnických zařízení</v>
      </c>
      <c r="D25" s="189"/>
      <c r="E25" s="277">
        <f>'024 04.3-ZK_ST Pol'!BA145</f>
        <v>0</v>
      </c>
      <c r="F25" s="278">
        <f>'024 04.3-ZK_ST Pol'!BB145</f>
        <v>0</v>
      </c>
      <c r="G25" s="278">
        <f>'024 04.3-ZK_ST Pol'!BC145</f>
        <v>0</v>
      </c>
      <c r="H25" s="278">
        <f>'024 04.3-ZK_ST Pol'!BD145</f>
        <v>0</v>
      </c>
      <c r="I25" s="279">
        <f>'024 04.3-ZK_ST Pol'!BE145</f>
        <v>0</v>
      </c>
    </row>
    <row r="26" spans="1:57" s="112" customFormat="1" ht="13.8" thickBot="1">
      <c r="A26" s="276" t="str">
        <f>'024 04.3-ZK_ST Pol'!B146</f>
        <v>D96</v>
      </c>
      <c r="B26" s="60" t="str">
        <f>'024 04.3-ZK_ST Pol'!C146</f>
        <v>Přesuny suti a vybouraných hmot</v>
      </c>
      <c r="D26" s="189"/>
      <c r="E26" s="277">
        <f>'024 04.3-ZK_ST Pol'!BA153</f>
        <v>0</v>
      </c>
      <c r="F26" s="278">
        <f>'024 04.3-ZK_ST Pol'!BB153</f>
        <v>0</v>
      </c>
      <c r="G26" s="278">
        <f>'024 04.3-ZK_ST Pol'!BC153</f>
        <v>0</v>
      </c>
      <c r="H26" s="278">
        <f>'024 04.3-ZK_ST Pol'!BD153</f>
        <v>0</v>
      </c>
      <c r="I26" s="279">
        <f>'024 04.3-ZK_ST Pol'!BE153</f>
        <v>0</v>
      </c>
    </row>
    <row r="27" spans="1:57" s="14" customFormat="1" ht="13.8" thickBot="1">
      <c r="A27" s="190"/>
      <c r="B27" s="191" t="s">
        <v>77</v>
      </c>
      <c r="C27" s="191"/>
      <c r="D27" s="192"/>
      <c r="E27" s="193">
        <f>SUM(E7:E26)</f>
        <v>0</v>
      </c>
      <c r="F27" s="194">
        <f>SUM(F7:F26)</f>
        <v>0</v>
      </c>
      <c r="G27" s="194">
        <f>SUM(G7:G26)</f>
        <v>0</v>
      </c>
      <c r="H27" s="194">
        <f>SUM(H7:H26)</f>
        <v>0</v>
      </c>
      <c r="I27" s="195">
        <f>SUM(I7:I26)</f>
        <v>0</v>
      </c>
    </row>
    <row r="28" spans="1:57">
      <c r="A28" s="112"/>
      <c r="B28" s="112"/>
      <c r="C28" s="112"/>
      <c r="D28" s="112"/>
      <c r="E28" s="112"/>
      <c r="F28" s="112"/>
      <c r="G28" s="112"/>
      <c r="H28" s="112"/>
      <c r="I28" s="112"/>
    </row>
    <row r="29" spans="1:57" ht="19.5" customHeight="1">
      <c r="A29" s="181" t="s">
        <v>78</v>
      </c>
      <c r="B29" s="181"/>
      <c r="C29" s="181"/>
      <c r="D29" s="181"/>
      <c r="E29" s="181"/>
      <c r="F29" s="181"/>
      <c r="G29" s="196"/>
      <c r="H29" s="181"/>
      <c r="I29" s="181"/>
      <c r="BA29" s="118"/>
      <c r="BB29" s="118"/>
      <c r="BC29" s="118"/>
      <c r="BD29" s="118"/>
      <c r="BE29" s="118"/>
    </row>
    <row r="30" spans="1:57" ht="13.8" thickBot="1"/>
    <row r="31" spans="1:57">
      <c r="A31" s="147" t="s">
        <v>79</v>
      </c>
      <c r="B31" s="148"/>
      <c r="C31" s="148"/>
      <c r="D31" s="197"/>
      <c r="E31" s="198" t="s">
        <v>80</v>
      </c>
      <c r="F31" s="199" t="s">
        <v>13</v>
      </c>
      <c r="G31" s="200" t="s">
        <v>81</v>
      </c>
      <c r="H31" s="201"/>
      <c r="I31" s="202" t="s">
        <v>80</v>
      </c>
    </row>
    <row r="32" spans="1:57">
      <c r="A32" s="141" t="s">
        <v>362</v>
      </c>
      <c r="B32" s="132"/>
      <c r="C32" s="132"/>
      <c r="D32" s="203"/>
      <c r="E32" s="204">
        <v>0</v>
      </c>
      <c r="F32" s="205">
        <v>0</v>
      </c>
      <c r="G32" s="206"/>
      <c r="H32" s="207"/>
      <c r="I32" s="208">
        <f t="shared" ref="I32:I39" si="0">E32+F32*G32/100</f>
        <v>0</v>
      </c>
      <c r="BA32" s="1">
        <v>0</v>
      </c>
    </row>
    <row r="33" spans="1:53">
      <c r="A33" s="141" t="s">
        <v>363</v>
      </c>
      <c r="B33" s="132"/>
      <c r="C33" s="132"/>
      <c r="D33" s="203"/>
      <c r="E33" s="204">
        <v>0</v>
      </c>
      <c r="F33" s="205">
        <v>0</v>
      </c>
      <c r="G33" s="206"/>
      <c r="H33" s="207"/>
      <c r="I33" s="208">
        <f t="shared" si="0"/>
        <v>0</v>
      </c>
      <c r="BA33" s="1">
        <v>0</v>
      </c>
    </row>
    <row r="34" spans="1:53">
      <c r="A34" s="141" t="s">
        <v>364</v>
      </c>
      <c r="B34" s="132"/>
      <c r="C34" s="132"/>
      <c r="D34" s="203"/>
      <c r="E34" s="204">
        <v>0</v>
      </c>
      <c r="F34" s="205">
        <v>0</v>
      </c>
      <c r="G34" s="206"/>
      <c r="H34" s="207"/>
      <c r="I34" s="208">
        <f t="shared" si="0"/>
        <v>0</v>
      </c>
      <c r="BA34" s="1">
        <v>0</v>
      </c>
    </row>
    <row r="35" spans="1:53">
      <c r="A35" s="141" t="s">
        <v>365</v>
      </c>
      <c r="B35" s="132"/>
      <c r="C35" s="132"/>
      <c r="D35" s="203"/>
      <c r="E35" s="204">
        <v>0</v>
      </c>
      <c r="F35" s="205">
        <v>0</v>
      </c>
      <c r="G35" s="206"/>
      <c r="H35" s="207"/>
      <c r="I35" s="208">
        <f t="shared" si="0"/>
        <v>0</v>
      </c>
      <c r="BA35" s="1">
        <v>0</v>
      </c>
    </row>
    <row r="36" spans="1:53">
      <c r="A36" s="141" t="s">
        <v>366</v>
      </c>
      <c r="B36" s="132"/>
      <c r="C36" s="132"/>
      <c r="D36" s="203"/>
      <c r="E36" s="204">
        <v>0</v>
      </c>
      <c r="F36" s="205">
        <v>0</v>
      </c>
      <c r="G36" s="206"/>
      <c r="H36" s="207"/>
      <c r="I36" s="208">
        <f t="shared" si="0"/>
        <v>0</v>
      </c>
      <c r="BA36" s="1">
        <v>1</v>
      </c>
    </row>
    <row r="37" spans="1:53">
      <c r="A37" s="141" t="s">
        <v>367</v>
      </c>
      <c r="B37" s="132"/>
      <c r="C37" s="132"/>
      <c r="D37" s="203"/>
      <c r="E37" s="204">
        <v>0</v>
      </c>
      <c r="F37" s="205">
        <v>0</v>
      </c>
      <c r="G37" s="206"/>
      <c r="H37" s="207"/>
      <c r="I37" s="208">
        <f t="shared" si="0"/>
        <v>0</v>
      </c>
      <c r="BA37" s="1">
        <v>1</v>
      </c>
    </row>
    <row r="38" spans="1:53">
      <c r="A38" s="141" t="s">
        <v>368</v>
      </c>
      <c r="B38" s="132"/>
      <c r="C38" s="132"/>
      <c r="D38" s="203"/>
      <c r="E38" s="204">
        <v>0</v>
      </c>
      <c r="F38" s="205">
        <v>0</v>
      </c>
      <c r="G38" s="206"/>
      <c r="H38" s="207"/>
      <c r="I38" s="208">
        <f t="shared" si="0"/>
        <v>0</v>
      </c>
      <c r="BA38" s="1">
        <v>2</v>
      </c>
    </row>
    <row r="39" spans="1:53">
      <c r="A39" s="141" t="s">
        <v>369</v>
      </c>
      <c r="B39" s="132"/>
      <c r="C39" s="132"/>
      <c r="D39" s="203"/>
      <c r="E39" s="204">
        <v>0</v>
      </c>
      <c r="F39" s="205">
        <v>0</v>
      </c>
      <c r="G39" s="206"/>
      <c r="H39" s="207"/>
      <c r="I39" s="208">
        <f t="shared" si="0"/>
        <v>0</v>
      </c>
      <c r="BA39" s="1">
        <v>2</v>
      </c>
    </row>
    <row r="40" spans="1:53" ht="13.8" thickBot="1">
      <c r="A40" s="209"/>
      <c r="B40" s="210" t="s">
        <v>82</v>
      </c>
      <c r="C40" s="211"/>
      <c r="D40" s="212"/>
      <c r="E40" s="213"/>
      <c r="F40" s="214"/>
      <c r="G40" s="214"/>
      <c r="H40" s="306">
        <f>SUM(I32:I39)</f>
        <v>0</v>
      </c>
      <c r="I40" s="307"/>
    </row>
    <row r="42" spans="1:53">
      <c r="B42" s="14"/>
      <c r="F42" s="215"/>
      <c r="G42" s="216"/>
      <c r="H42" s="216"/>
      <c r="I42" s="46"/>
    </row>
    <row r="43" spans="1:53">
      <c r="F43" s="215"/>
      <c r="G43" s="216"/>
      <c r="H43" s="216"/>
      <c r="I43" s="46"/>
    </row>
    <row r="44" spans="1:53">
      <c r="F44" s="215"/>
      <c r="G44" s="216"/>
      <c r="H44" s="216"/>
      <c r="I44" s="46"/>
    </row>
    <row r="45" spans="1:53">
      <c r="F45" s="215"/>
      <c r="G45" s="216"/>
      <c r="H45" s="216"/>
      <c r="I45" s="46"/>
    </row>
    <row r="46" spans="1:53">
      <c r="F46" s="215"/>
      <c r="G46" s="216"/>
      <c r="H46" s="216"/>
      <c r="I46" s="46"/>
    </row>
    <row r="47" spans="1:53">
      <c r="F47" s="215"/>
      <c r="G47" s="216"/>
      <c r="H47" s="216"/>
      <c r="I47" s="46"/>
    </row>
    <row r="48" spans="1:53">
      <c r="F48" s="215"/>
      <c r="G48" s="216"/>
      <c r="H48" s="216"/>
      <c r="I48" s="46"/>
    </row>
    <row r="49" spans="6:9">
      <c r="F49" s="215"/>
      <c r="G49" s="216"/>
      <c r="H49" s="216"/>
      <c r="I49" s="46"/>
    </row>
    <row r="50" spans="6:9">
      <c r="F50" s="215"/>
      <c r="G50" s="216"/>
      <c r="H50" s="216"/>
      <c r="I50" s="46"/>
    </row>
    <row r="51" spans="6:9">
      <c r="F51" s="215"/>
      <c r="G51" s="216"/>
      <c r="H51" s="216"/>
      <c r="I51" s="46"/>
    </row>
    <row r="52" spans="6:9">
      <c r="F52" s="215"/>
      <c r="G52" s="216"/>
      <c r="H52" s="216"/>
      <c r="I52" s="46"/>
    </row>
    <row r="53" spans="6:9">
      <c r="F53" s="215"/>
      <c r="G53" s="216"/>
      <c r="H53" s="216"/>
      <c r="I53" s="46"/>
    </row>
    <row r="54" spans="6:9">
      <c r="F54" s="215"/>
      <c r="G54" s="216"/>
      <c r="H54" s="216"/>
      <c r="I54" s="46"/>
    </row>
    <row r="55" spans="6:9">
      <c r="F55" s="215"/>
      <c r="G55" s="216"/>
      <c r="H55" s="216"/>
      <c r="I55" s="46"/>
    </row>
    <row r="56" spans="6:9">
      <c r="F56" s="215"/>
      <c r="G56" s="216"/>
      <c r="H56" s="216"/>
      <c r="I56" s="46"/>
    </row>
    <row r="57" spans="6:9">
      <c r="F57" s="215"/>
      <c r="G57" s="216"/>
      <c r="H57" s="216"/>
      <c r="I57" s="46"/>
    </row>
    <row r="58" spans="6:9">
      <c r="F58" s="215"/>
      <c r="G58" s="216"/>
      <c r="H58" s="216"/>
      <c r="I58" s="46"/>
    </row>
    <row r="59" spans="6:9">
      <c r="F59" s="215"/>
      <c r="G59" s="216"/>
      <c r="H59" s="216"/>
      <c r="I59" s="46"/>
    </row>
    <row r="60" spans="6:9">
      <c r="F60" s="215"/>
      <c r="G60" s="216"/>
      <c r="H60" s="216"/>
      <c r="I60" s="46"/>
    </row>
    <row r="61" spans="6:9">
      <c r="F61" s="215"/>
      <c r="G61" s="216"/>
      <c r="H61" s="216"/>
      <c r="I61" s="46"/>
    </row>
    <row r="62" spans="6:9">
      <c r="F62" s="215"/>
      <c r="G62" s="216"/>
      <c r="H62" s="216"/>
      <c r="I62" s="46"/>
    </row>
    <row r="63" spans="6:9">
      <c r="F63" s="215"/>
      <c r="G63" s="216"/>
      <c r="H63" s="216"/>
      <c r="I63" s="46"/>
    </row>
    <row r="64" spans="6:9">
      <c r="F64" s="215"/>
      <c r="G64" s="216"/>
      <c r="H64" s="216"/>
      <c r="I64" s="46"/>
    </row>
    <row r="65" spans="6:9">
      <c r="F65" s="215"/>
      <c r="G65" s="216"/>
      <c r="H65" s="216"/>
      <c r="I65" s="46"/>
    </row>
    <row r="66" spans="6:9">
      <c r="F66" s="215"/>
      <c r="G66" s="216"/>
      <c r="H66" s="216"/>
      <c r="I66" s="46"/>
    </row>
    <row r="67" spans="6:9">
      <c r="F67" s="215"/>
      <c r="G67" s="216"/>
      <c r="H67" s="216"/>
      <c r="I67" s="46"/>
    </row>
    <row r="68" spans="6:9">
      <c r="F68" s="215"/>
      <c r="G68" s="216"/>
      <c r="H68" s="216"/>
      <c r="I68" s="46"/>
    </row>
    <row r="69" spans="6:9">
      <c r="F69" s="215"/>
      <c r="G69" s="216"/>
      <c r="H69" s="216"/>
      <c r="I69" s="46"/>
    </row>
    <row r="70" spans="6:9">
      <c r="F70" s="215"/>
      <c r="G70" s="216"/>
      <c r="H70" s="216"/>
      <c r="I70" s="46"/>
    </row>
    <row r="71" spans="6:9">
      <c r="F71" s="215"/>
      <c r="G71" s="216"/>
      <c r="H71" s="216"/>
      <c r="I71" s="46"/>
    </row>
    <row r="72" spans="6:9">
      <c r="F72" s="215"/>
      <c r="G72" s="216"/>
      <c r="H72" s="216"/>
      <c r="I72" s="46"/>
    </row>
    <row r="73" spans="6:9">
      <c r="F73" s="215"/>
      <c r="G73" s="216"/>
      <c r="H73" s="216"/>
      <c r="I73" s="46"/>
    </row>
    <row r="74" spans="6:9">
      <c r="F74" s="215"/>
      <c r="G74" s="216"/>
      <c r="H74" s="216"/>
      <c r="I74" s="46"/>
    </row>
    <row r="75" spans="6:9">
      <c r="F75" s="215"/>
      <c r="G75" s="216"/>
      <c r="H75" s="216"/>
      <c r="I75" s="46"/>
    </row>
    <row r="76" spans="6:9">
      <c r="F76" s="215"/>
      <c r="G76" s="216"/>
      <c r="H76" s="216"/>
      <c r="I76" s="46"/>
    </row>
    <row r="77" spans="6:9">
      <c r="F77" s="215"/>
      <c r="G77" s="216"/>
      <c r="H77" s="216"/>
      <c r="I77" s="46"/>
    </row>
    <row r="78" spans="6:9">
      <c r="F78" s="215"/>
      <c r="G78" s="216"/>
      <c r="H78" s="216"/>
      <c r="I78" s="46"/>
    </row>
    <row r="79" spans="6:9">
      <c r="F79" s="215"/>
      <c r="G79" s="216"/>
      <c r="H79" s="216"/>
      <c r="I79" s="46"/>
    </row>
    <row r="80" spans="6:9">
      <c r="F80" s="215"/>
      <c r="G80" s="216"/>
      <c r="H80" s="216"/>
      <c r="I80" s="46"/>
    </row>
    <row r="81" spans="6:9">
      <c r="F81" s="215"/>
      <c r="G81" s="216"/>
      <c r="H81" s="216"/>
      <c r="I81" s="46"/>
    </row>
    <row r="82" spans="6:9">
      <c r="F82" s="215"/>
      <c r="G82" s="216"/>
      <c r="H82" s="216"/>
      <c r="I82" s="46"/>
    </row>
    <row r="83" spans="6:9">
      <c r="F83" s="215"/>
      <c r="G83" s="216"/>
      <c r="H83" s="216"/>
      <c r="I83" s="46"/>
    </row>
    <row r="84" spans="6:9">
      <c r="F84" s="215"/>
      <c r="G84" s="216"/>
      <c r="H84" s="216"/>
      <c r="I84" s="46"/>
    </row>
    <row r="85" spans="6:9">
      <c r="F85" s="215"/>
      <c r="G85" s="216"/>
      <c r="H85" s="216"/>
      <c r="I85" s="46"/>
    </row>
    <row r="86" spans="6:9">
      <c r="F86" s="215"/>
      <c r="G86" s="216"/>
      <c r="H86" s="216"/>
      <c r="I86" s="46"/>
    </row>
    <row r="87" spans="6:9">
      <c r="F87" s="215"/>
      <c r="G87" s="216"/>
      <c r="H87" s="216"/>
      <c r="I87" s="46"/>
    </row>
    <row r="88" spans="6:9">
      <c r="F88" s="215"/>
      <c r="G88" s="216"/>
      <c r="H88" s="216"/>
      <c r="I88" s="46"/>
    </row>
    <row r="89" spans="6:9">
      <c r="F89" s="215"/>
      <c r="G89" s="216"/>
      <c r="H89" s="216"/>
      <c r="I89" s="46"/>
    </row>
    <row r="90" spans="6:9">
      <c r="F90" s="215"/>
      <c r="G90" s="216"/>
      <c r="H90" s="216"/>
      <c r="I90" s="46"/>
    </row>
    <row r="91" spans="6:9">
      <c r="F91" s="215"/>
      <c r="G91" s="216"/>
      <c r="H91" s="216"/>
      <c r="I91" s="46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56</vt:i4>
      </vt:variant>
    </vt:vector>
  </HeadingPairs>
  <TitlesOfParts>
    <vt:vector size="78" baseType="lpstr">
      <vt:lpstr>Stavba</vt:lpstr>
      <vt:lpstr>024 04.1-ZK_ST KL</vt:lpstr>
      <vt:lpstr>024 04.1-ZK_ST Rek</vt:lpstr>
      <vt:lpstr>024 04.1-ZK_ST Pol</vt:lpstr>
      <vt:lpstr>024 04.2-ZK_ST KL</vt:lpstr>
      <vt:lpstr>024 04.2-ZK_ST Rek</vt:lpstr>
      <vt:lpstr>024 04.2-ZK_ST Pol</vt:lpstr>
      <vt:lpstr>024 04.3-ZK_ST KL</vt:lpstr>
      <vt:lpstr>024 04.3-ZK_ST Rek</vt:lpstr>
      <vt:lpstr>024 04.3-ZK_ST Pol</vt:lpstr>
      <vt:lpstr>024 04.4-ZK_ZT KL</vt:lpstr>
      <vt:lpstr>024 04.4-ZK_ZT Rek</vt:lpstr>
      <vt:lpstr>024 04.4-ZK_ZT Pol</vt:lpstr>
      <vt:lpstr>024 04.5-ZK_ZT KL</vt:lpstr>
      <vt:lpstr>024 04.5-ZK_ZT Rek</vt:lpstr>
      <vt:lpstr>024 04.5-ZK_ZT Pol</vt:lpstr>
      <vt:lpstr>024 04.6-ZK_ZT KL</vt:lpstr>
      <vt:lpstr>024 04.6-ZK_ZT Rek</vt:lpstr>
      <vt:lpstr>024 04.6-ZK_ZT Pol</vt:lpstr>
      <vt:lpstr>024 04.7-ZK-ZT KL</vt:lpstr>
      <vt:lpstr>024 04.7-ZK-ZT Rek</vt:lpstr>
      <vt:lpstr>024 04.7-ZK-ZT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'024 04.1-ZK_ST Pol'!Názvy_tisku</vt:lpstr>
      <vt:lpstr>'024 04.1-ZK_ST Rek'!Názvy_tisku</vt:lpstr>
      <vt:lpstr>'024 04.2-ZK_ST Pol'!Názvy_tisku</vt:lpstr>
      <vt:lpstr>'024 04.2-ZK_ST Rek'!Názvy_tisku</vt:lpstr>
      <vt:lpstr>'024 04.3-ZK_ST Pol'!Názvy_tisku</vt:lpstr>
      <vt:lpstr>'024 04.3-ZK_ST Rek'!Názvy_tisku</vt:lpstr>
      <vt:lpstr>'024 04.4-ZK_ZT Pol'!Názvy_tisku</vt:lpstr>
      <vt:lpstr>'024 04.4-ZK_ZT Rek'!Názvy_tisku</vt:lpstr>
      <vt:lpstr>'024 04.5-ZK_ZT Pol'!Názvy_tisku</vt:lpstr>
      <vt:lpstr>'024 04.5-ZK_ZT Rek'!Názvy_tisku</vt:lpstr>
      <vt:lpstr>'024 04.6-ZK_ZT Pol'!Názvy_tisku</vt:lpstr>
      <vt:lpstr>'024 04.6-ZK_ZT Rek'!Názvy_tisku</vt:lpstr>
      <vt:lpstr>'024 04.7-ZK-ZT Pol'!Názvy_tisku</vt:lpstr>
      <vt:lpstr>'024 04.7-ZK-ZT Rek'!Názvy_tisku</vt:lpstr>
      <vt:lpstr>Stavba!Objednatel</vt:lpstr>
      <vt:lpstr>Stavba!Objekt</vt:lpstr>
      <vt:lpstr>'024 04.1-ZK_ST KL'!Oblast_tisku</vt:lpstr>
      <vt:lpstr>'024 04.1-ZK_ST Pol'!Oblast_tisku</vt:lpstr>
      <vt:lpstr>'024 04.1-ZK_ST Rek'!Oblast_tisku</vt:lpstr>
      <vt:lpstr>'024 04.2-ZK_ST KL'!Oblast_tisku</vt:lpstr>
      <vt:lpstr>'024 04.2-ZK_ST Pol'!Oblast_tisku</vt:lpstr>
      <vt:lpstr>'024 04.2-ZK_ST Rek'!Oblast_tisku</vt:lpstr>
      <vt:lpstr>'024 04.3-ZK_ST KL'!Oblast_tisku</vt:lpstr>
      <vt:lpstr>'024 04.3-ZK_ST Pol'!Oblast_tisku</vt:lpstr>
      <vt:lpstr>'024 04.3-ZK_ST Rek'!Oblast_tisku</vt:lpstr>
      <vt:lpstr>'024 04.4-ZK_ZT KL'!Oblast_tisku</vt:lpstr>
      <vt:lpstr>'024 04.4-ZK_ZT Pol'!Oblast_tisku</vt:lpstr>
      <vt:lpstr>'024 04.4-ZK_ZT Rek'!Oblast_tisku</vt:lpstr>
      <vt:lpstr>'024 04.5-ZK_ZT KL'!Oblast_tisku</vt:lpstr>
      <vt:lpstr>'024 04.5-ZK_ZT Pol'!Oblast_tisku</vt:lpstr>
      <vt:lpstr>'024 04.5-ZK_ZT Rek'!Oblast_tisku</vt:lpstr>
      <vt:lpstr>'024 04.6-ZK_ZT KL'!Oblast_tisku</vt:lpstr>
      <vt:lpstr>'024 04.6-ZK_ZT Pol'!Oblast_tisku</vt:lpstr>
      <vt:lpstr>'024 04.6-ZK_ZT Rek'!Oblast_tisku</vt:lpstr>
      <vt:lpstr>'024 04.7-ZK-ZT KL'!Oblast_tisku</vt:lpstr>
      <vt:lpstr>'024 04.7-ZK-ZT Pol'!Oblast_tisku</vt:lpstr>
      <vt:lpstr>'024 04.7-ZK-ZT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2019-03-04T11:38:13Z</cp:lastPrinted>
  <dcterms:created xsi:type="dcterms:W3CDTF">2019-01-06T16:29:25Z</dcterms:created>
  <dcterms:modified xsi:type="dcterms:W3CDTF">2019-03-18T04:41:25Z</dcterms:modified>
</cp:coreProperties>
</file>