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8" activeTab="0"/>
  </bookViews>
  <sheets>
    <sheet name="01 01 KL" sheetId="1" r:id="rId1"/>
    <sheet name="01 01 Rek" sheetId="2" r:id="rId2"/>
    <sheet name="01 01 Pol" sheetId="3" r:id="rId3"/>
  </sheets>
  <definedNames>
    <definedName name="_xlnm.Print_Titles" localSheetId="2">'01 01 Pol'!$1:$6</definedName>
    <definedName name="_xlnm.Print_Titles" localSheetId="1">'01 01 Rek'!$1:$6</definedName>
    <definedName name="_xlnm.Print_Area" localSheetId="0">'01 01 KL'!$A$1:$G$45</definedName>
    <definedName name="_xlnm.Print_Area" localSheetId="2">'01 01 Pol'!$A$1:$K$85</definedName>
    <definedName name="_xlnm.Print_Area" localSheetId="1">'01 01 Rek'!$A$1:$I$33</definedName>
    <definedName name="solver_lin" localSheetId="2" hidden="1">0</definedName>
    <definedName name="solver_num" localSheetId="2" hidden="1">0</definedName>
    <definedName name="solver_opt" localSheetId="2" hidden="1">'01 01 Pol'!#REF!</definedName>
    <definedName name="solver_typ" localSheetId="2" hidden="1">1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<sst xmlns="http://schemas.openxmlformats.org/spreadsheetml/2006/main" count="338" uniqueCount="239">
  <si>
    <t xml:space="preserve"> </t>
  </si>
  <si>
    <t>Stavba :</t>
  </si>
  <si>
    <t>Základ pro DPH</t>
  </si>
  <si>
    <t>%</t>
  </si>
  <si>
    <t>HSV</t>
  </si>
  <si>
    <t>PSV</t>
  </si>
  <si>
    <t>Dodávka</t>
  </si>
  <si>
    <t>Montáž</t>
  </si>
  <si>
    <t>HZS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</si>
  <si>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</si>
  <si>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</si>
  <si>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</si>
  <si>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</si>
  <si>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</si>
  <si>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</si>
  <si>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</si>
  <si>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</si>
  <si>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</si>
  <si>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</si>
  <si>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</si>
  <si>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</si>
  <si>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</si>
  <si>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</si>
  <si>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</si>
  <si>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</si>
  <si>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</si>
  <si>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</si>
  <si>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</si>
  <si>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</si>
  <si>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</si>
  <si>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</si>
  <si>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</si>
  <si>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</si>
  <si>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</si>
  <si>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</si>
  <si>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</si>
  <si>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</si>
  <si>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</si>
  <si>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</si>
  <si>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</si>
  <si>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</si>
  <si>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</si>
  <si>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</si>
  <si>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</si>
  <si>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</si>
  <si>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</si>
  <si>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</si>
  <si>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</si>
  <si>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</si>
  <si>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</si>
  <si>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</si>
  <si>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</si>
  <si>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</si>
  <si>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</si>
  <si>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</si>
  <si>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</si>
  <si>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</si>
  <si>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</si>
  <si>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</si>
  <si>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</si>
  <si>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</si>
  <si>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</si>
  <si>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</si>
  <si>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</si>
  <si>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</si>
  <si>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</si>
  <si>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</si>
  <si>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</si>
  <si>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</si>
  <si>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</si>
  <si>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</si>
  <si>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</si>
  <si>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</si>
  <si>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</si>
  <si>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</si>
  <si>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</si>
  <si>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</si>
  <si>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</si>
  <si>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</si>
  <si>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</si>
  <si>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01</t>
  </si>
  <si>
    <t>1 Zemní práce</t>
  </si>
  <si>
    <t>m3</t>
  </si>
  <si>
    <t>162201203R00</t>
  </si>
  <si>
    <t xml:space="preserve">Vodorovné přemíst.výkopku, kolečko hor.1-4, do 10m </t>
  </si>
  <si>
    <t>162701105R00</t>
  </si>
  <si>
    <t xml:space="preserve">Vodorovné přemístění výkopku z hor.1-4 do 10000 m </t>
  </si>
  <si>
    <t>162701109R00</t>
  </si>
  <si>
    <t xml:space="preserve">Příplatek k vod. přemístění hor.1-4 za další 1 km </t>
  </si>
  <si>
    <t>167101101R00</t>
  </si>
  <si>
    <t xml:space="preserve">Nakládání výkopku z hor.1-4 v množství do 100 m3 </t>
  </si>
  <si>
    <t>171201201R00</t>
  </si>
  <si>
    <t xml:space="preserve">Uložení sypaniny na skl.-modelace na výšku přes 2m </t>
  </si>
  <si>
    <t>199000002R00</t>
  </si>
  <si>
    <t xml:space="preserve">Poplatek za skládku horniny 1- 4 </t>
  </si>
  <si>
    <t>5</t>
  </si>
  <si>
    <t>Komunikace</t>
  </si>
  <si>
    <t>5 Komunikace</t>
  </si>
  <si>
    <t>m2</t>
  </si>
  <si>
    <t>t</t>
  </si>
  <si>
    <t>97</t>
  </si>
  <si>
    <t>Prorážení otvorů</t>
  </si>
  <si>
    <t>97 Prorážení otvorů</t>
  </si>
  <si>
    <t>m</t>
  </si>
  <si>
    <t>99</t>
  </si>
  <si>
    <t>Staveništní přesun hmot</t>
  </si>
  <si>
    <t>99 Staveništní přesun hmot</t>
  </si>
  <si>
    <t>999281105R00</t>
  </si>
  <si>
    <t xml:space="preserve">Přesun hmot pro opravy a údržbu do výšky 6 m </t>
  </si>
  <si>
    <t>69366055</t>
  </si>
  <si>
    <t>GEOFILTEX 63 100% PP 63/30 300 g/m2 šíře do 8,8m</t>
  </si>
  <si>
    <t>D96</t>
  </si>
  <si>
    <t>Přesuny suti a vybouraných hmot</t>
  </si>
  <si>
    <t>D96 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</si>
  <si>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</si>
  <si>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</si>
  <si>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</si>
  <si>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</si>
  <si>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</si>
  <si>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</si>
  <si>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</si>
  <si>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</si>
  <si>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 xml:space="preserve">Nakládání suti na dopravní prostředky </t>
  </si>
  <si>
    <t>979093111R00</t>
  </si>
  <si>
    <t xml:space="preserve">Uložení suti na skládku bez zhutnění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</si>
  <si>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</si>
  <si>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</si>
  <si>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</si>
  <si>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</si>
  <si>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</si>
  <si>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</si>
  <si>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</si>
  <si>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</si>
  <si>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</si>
  <si>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</si>
  <si>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bude určen výběrovým řízením</t>
  </si>
  <si>
    <t>130001101R00</t>
  </si>
  <si>
    <t xml:space="preserve">Příplatek za ztížené hloubení v blízkosti vedení </t>
  </si>
  <si>
    <t>132201201R00</t>
  </si>
  <si>
    <t xml:space="preserve">Hloubení rýh šířky do 200 cm v hor.3 do 100 m3 </t>
  </si>
  <si>
    <t>zemina pro zásyp tam a zpět:</t>
  </si>
  <si>
    <t>přebytečná zemina:</t>
  </si>
  <si>
    <t>zemina pro zásyp:</t>
  </si>
  <si>
    <t>174101101R00</t>
  </si>
  <si>
    <t xml:space="preserve">Zásyp jam, rýh, šachet se zhutněním </t>
  </si>
  <si>
    <t>zemina:</t>
  </si>
  <si>
    <t>štěrkový zásyp:</t>
  </si>
  <si>
    <t>58337345</t>
  </si>
  <si>
    <t>Štěrkopísek frakce 0-32 C</t>
  </si>
  <si>
    <t>T</t>
  </si>
  <si>
    <t>2</t>
  </si>
  <si>
    <t>Základy a zvláštní zakládání</t>
  </si>
  <si>
    <t>2 Základy a zvláštní zakládání</t>
  </si>
  <si>
    <t>212792112R00</t>
  </si>
  <si>
    <t xml:space="preserve">Montáž trativodů z flexibilních trubek, lože </t>
  </si>
  <si>
    <t>216904112R00</t>
  </si>
  <si>
    <t>216904391R00</t>
  </si>
  <si>
    <t xml:space="preserve">Přípl za ruční dočištění oc kartáči </t>
  </si>
  <si>
    <t>28611223</t>
  </si>
  <si>
    <t>Trubka PVC-U drenážní flexibilní DN 100 mm</t>
  </si>
  <si>
    <t>3</t>
  </si>
  <si>
    <t>Svislé a kompletní konstrukce</t>
  </si>
  <si>
    <t>3 Svislé a kompletní konstrukce</t>
  </si>
  <si>
    <t>388129110R00</t>
  </si>
  <si>
    <t xml:space="preserve">MT dílců kanálů ŽB tvaru L hm -0,25t </t>
  </si>
  <si>
    <t>kus</t>
  </si>
  <si>
    <t>388129120R00</t>
  </si>
  <si>
    <t xml:space="preserve">Montáž dílců prefa. kanálů ze ŽB tvaru L do 0,5 t </t>
  </si>
  <si>
    <t>59385119</t>
  </si>
  <si>
    <t>Tvarovka ES05-CSB přímá</t>
  </si>
  <si>
    <t>591431111U00</t>
  </si>
  <si>
    <t>62</t>
  </si>
  <si>
    <t>Úpravy povrchů vnější</t>
  </si>
  <si>
    <t>62 Úpravy povrchů vnější</t>
  </si>
  <si>
    <t>622421121R00</t>
  </si>
  <si>
    <t xml:space="preserve">Omítka vnější stěn, MVC, hrubá zatřená </t>
  </si>
  <si>
    <t>srovnávací omítkový pás:</t>
  </si>
  <si>
    <t>627452101R00</t>
  </si>
  <si>
    <t xml:space="preserve">Spárování maltou MCs zapuštěné rovné, zdí z kamene </t>
  </si>
  <si>
    <t>8</t>
  </si>
  <si>
    <t>Trubní vedení</t>
  </si>
  <si>
    <t>8 Trubní vedení</t>
  </si>
  <si>
    <t>899661311R00</t>
  </si>
  <si>
    <t xml:space="preserve">Zřízení filtračního obalu dren.trubek DN do 130 mm </t>
  </si>
  <si>
    <t>800 00</t>
  </si>
  <si>
    <t xml:space="preserve">Napojení na kanalizaci </t>
  </si>
  <si>
    <t>kpl</t>
  </si>
  <si>
    <t>91</t>
  </si>
  <si>
    <t>Doplňující práce na komunikaci</t>
  </si>
  <si>
    <t>91 Doplňující práce na komunikaci</t>
  </si>
  <si>
    <t>916111121U00</t>
  </si>
  <si>
    <t xml:space="preserve">Osaz obrub dr kostka-opěra kamenivo </t>
  </si>
  <si>
    <t>podklad bet.tvarovek z beton.cihel:</t>
  </si>
  <si>
    <t>59515000</t>
  </si>
  <si>
    <t>Cihla betonová plná šedá CV - B P 10 29x14x6,5 cm</t>
  </si>
  <si>
    <t>978023251R00</t>
  </si>
  <si>
    <t xml:space="preserve">Vysekání a úprava spár zdiva kamenného režného </t>
  </si>
  <si>
    <t>711</t>
  </si>
  <si>
    <t>Izolace proti vodě</t>
  </si>
  <si>
    <t>711 Izolace proti vodě</t>
  </si>
  <si>
    <t>711471051R00</t>
  </si>
  <si>
    <t xml:space="preserve">Izol pr vodě V folie PVC polož volně </t>
  </si>
  <si>
    <t>711472053R00</t>
  </si>
  <si>
    <t xml:space="preserve">Izol pr vodě S fólie z PE pol volně </t>
  </si>
  <si>
    <t>283220893</t>
  </si>
  <si>
    <t>Fólie hydroizolační PVC tl. 0,8 mm</t>
  </si>
  <si>
    <t>998711201R00</t>
  </si>
  <si>
    <t xml:space="preserve">Přesun hmot pro izolace proti vodě, výšky do 6 m </t>
  </si>
  <si>
    <t>764</t>
  </si>
  <si>
    <t>Konstrukce klempířské</t>
  </si>
  <si>
    <t>764 Konstrukce klempířské</t>
  </si>
  <si>
    <t>764 00</t>
  </si>
  <si>
    <t>998764201R00</t>
  </si>
  <si>
    <t xml:space="preserve">Přesun hmot pro klempířské konstr., výšky do 6 m </t>
  </si>
  <si>
    <t>979087112R00</t>
  </si>
  <si>
    <t>Ing.Jan Červenák</t>
  </si>
  <si>
    <t xml:space="preserve">Klad dlaž komunik kamenné MV </t>
  </si>
  <si>
    <t>Červ1708</t>
  </si>
  <si>
    <t>Muzeum Vyškovska</t>
  </si>
  <si>
    <t>Odvlhčení zámku Vyškov</t>
  </si>
  <si>
    <t>Červ1708 Odvlhčení zámku Vyškov</t>
  </si>
  <si>
    <t xml:space="preserve">Očištění tlakovou vodou zdiva stěn  </t>
  </si>
  <si>
    <t>01  venkovní</t>
  </si>
  <si>
    <t>01 venkovní</t>
  </si>
  <si>
    <t>711472052R00</t>
  </si>
  <si>
    <t>injektáž zdiva proti vzlínající vlhkosti</t>
  </si>
  <si>
    <t>hloubková impregnace a penetrace-např Kiesol standard</t>
  </si>
  <si>
    <t>711472054R00</t>
  </si>
  <si>
    <t>vyrovnání podkladu a dotěsnění spár ve zdivu maltou CSII</t>
  </si>
  <si>
    <t>33,9</t>
  </si>
  <si>
    <t>711472055R00</t>
  </si>
  <si>
    <t>711472056R00</t>
  </si>
  <si>
    <t>hybridní izolační stěrka 2 vrstvy např.multi Baudicht 2K</t>
  </si>
  <si>
    <t>9992811051R00</t>
  </si>
  <si>
    <t>132201202R00</t>
  </si>
  <si>
    <t>výkop 0,5x0,6</t>
  </si>
  <si>
    <t>odstranění omítkových vrstev a separátů, obnažení spár</t>
  </si>
  <si>
    <t>rošt nasávací atyp 800x600. Včetně redukční clony 300x200</t>
  </si>
  <si>
    <t>76401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</si>
</sst>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[$-405]d\.\ mmmm\ yyyy"/>
    <numFmt numFmtId="170" formatCode="0.000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8" fillId="20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35" fillId="22" borderId="6" applyNumberFormat="0" applyFont="0" applyAlignment="0" applyProtection="0"/>
    <xf numFmtId="9" fontId="35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Continuous" vertical="top"/>
    </xf>
    <xf numFmtId="0" fontId="2" fillId="0" borderId="10" xfId="0" applyFont="1" applyBorder="1" applyAlignment="1">
      <alignment horizontal="centerContinuous"/>
    </xf>
    <xf numFmtId="0" fontId="7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Continuous"/>
    </xf>
    <xf numFmtId="49" fontId="5" fillId="33" borderId="13" xfId="0" applyNumberFormat="1" applyFont="1" applyFill="1" applyBorder="1" applyAlignment="1">
      <alignment horizontal="left"/>
    </xf>
    <xf numFmtId="49" fontId="4" fillId="33" borderId="12" xfId="0" applyNumberFormat="1" applyFont="1" applyFill="1" applyBorder="1" applyAlignment="1">
      <alignment horizontal="centerContinuous"/>
    </xf>
    <xf numFmtId="0" fontId="4" fillId="0" borderId="14" xfId="0" applyFont="1" applyBorder="1" applyAlignment="1">
      <alignment/>
    </xf>
    <xf numFmtId="49" fontId="4" fillId="0" borderId="15" xfId="0" applyNumberFormat="1" applyFont="1" applyBorder="1" applyAlignment="1">
      <alignment horizontal="left"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7" fillId="0" borderId="16" xfId="0" applyFont="1" applyBorder="1" applyAlignment="1">
      <alignment/>
    </xf>
    <xf numFmtId="49" fontId="4" fillId="0" borderId="20" xfId="0" applyNumberFormat="1" applyFont="1" applyBorder="1" applyAlignment="1">
      <alignment horizontal="left"/>
    </xf>
    <xf numFmtId="49" fontId="7" fillId="33" borderId="16" xfId="0" applyNumberFormat="1" applyFont="1" applyFill="1" applyBorder="1" applyAlignment="1">
      <alignment/>
    </xf>
    <xf numFmtId="49" fontId="2" fillId="33" borderId="17" xfId="0" applyNumberFormat="1" applyFont="1" applyFill="1" applyBorder="1" applyAlignment="1">
      <alignment/>
    </xf>
    <xf numFmtId="49" fontId="7" fillId="33" borderId="18" xfId="0" applyNumberFormat="1" applyFont="1" applyFill="1" applyBorder="1" applyAlignment="1">
      <alignment/>
    </xf>
    <xf numFmtId="49" fontId="2" fillId="33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3" fontId="4" fillId="0" borderId="20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49" fontId="7" fillId="33" borderId="21" xfId="0" applyNumberFormat="1" applyFont="1" applyFill="1" applyBorder="1" applyAlignment="1">
      <alignment/>
    </xf>
    <xf numFmtId="49" fontId="2" fillId="33" borderId="22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4" fillId="0" borderId="19" xfId="0" applyNumberFormat="1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2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2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4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3" fillId="0" borderId="26" xfId="0" applyFont="1" applyBorder="1" applyAlignment="1">
      <alignment horizontal="centerContinuous" vertical="center"/>
    </xf>
    <xf numFmtId="0" fontId="6" fillId="0" borderId="27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7" fillId="33" borderId="29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left"/>
    </xf>
    <xf numFmtId="0" fontId="2" fillId="33" borderId="31" xfId="0" applyFont="1" applyFill="1" applyBorder="1" applyAlignment="1">
      <alignment horizontal="centerContinuous"/>
    </xf>
    <xf numFmtId="0" fontId="7" fillId="33" borderId="30" xfId="0" applyFont="1" applyFill="1" applyBorder="1" applyAlignment="1">
      <alignment horizontal="centerContinuous"/>
    </xf>
    <xf numFmtId="0" fontId="2" fillId="33" borderId="30" xfId="0" applyFont="1" applyFill="1" applyBorder="1" applyAlignment="1">
      <alignment horizontal="centerContinuous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3" xfId="0" applyFont="1" applyBorder="1" applyAlignment="1">
      <alignment shrinkToFit="1"/>
    </xf>
    <xf numFmtId="0" fontId="2" fillId="0" borderId="35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36" xfId="0" applyNumberFormat="1" applyFont="1" applyBorder="1" applyAlignment="1">
      <alignment/>
    </xf>
    <xf numFmtId="0" fontId="2" fillId="0" borderId="37" xfId="0" applyFont="1" applyBorder="1" applyAlignment="1">
      <alignment/>
    </xf>
    <xf numFmtId="3" fontId="2" fillId="0" borderId="38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40" xfId="0" applyFont="1" applyFill="1" applyBorder="1" applyAlignment="1">
      <alignment/>
    </xf>
    <xf numFmtId="0" fontId="7" fillId="33" borderId="4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165" fontId="2" fillId="0" borderId="48" xfId="0" applyNumberFormat="1" applyFont="1" applyBorder="1" applyAlignment="1">
      <alignment horizontal="right"/>
    </xf>
    <xf numFmtId="0" fontId="2" fillId="0" borderId="48" xfId="0" applyFont="1" applyBorder="1" applyAlignment="1">
      <alignment/>
    </xf>
    <xf numFmtId="0" fontId="2" fillId="0" borderId="18" xfId="0" applyFont="1" applyBorder="1" applyAlignment="1">
      <alignment/>
    </xf>
    <xf numFmtId="165" fontId="2" fillId="0" borderId="17" xfId="0" applyNumberFormat="1" applyFont="1" applyBorder="1" applyAlignment="1">
      <alignment horizontal="right"/>
    </xf>
    <xf numFmtId="0" fontId="6" fillId="33" borderId="37" xfId="0" applyFont="1" applyFill="1" applyBorder="1" applyAlignment="1">
      <alignment/>
    </xf>
    <xf numFmtId="0" fontId="6" fillId="33" borderId="38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justify"/>
    </xf>
    <xf numFmtId="49" fontId="7" fillId="0" borderId="49" xfId="45" applyNumberFormat="1" applyFont="1" applyBorder="1">
      <alignment/>
      <protection/>
    </xf>
    <xf numFmtId="49" fontId="2" fillId="0" borderId="49" xfId="45" applyNumberFormat="1" applyFont="1" applyBorder="1">
      <alignment/>
      <protection/>
    </xf>
    <xf numFmtId="49" fontId="2" fillId="0" borderId="49" xfId="45" applyNumberFormat="1" applyFont="1" applyBorder="1" applyAlignment="1">
      <alignment horizontal="right"/>
      <protection/>
    </xf>
    <xf numFmtId="0" fontId="2" fillId="0" borderId="50" xfId="45" applyFont="1" applyBorder="1">
      <alignment/>
      <protection/>
    </xf>
    <xf numFmtId="49" fontId="2" fillId="0" borderId="49" xfId="0" applyNumberFormat="1" applyFont="1" applyBorder="1" applyAlignment="1">
      <alignment horizontal="left"/>
    </xf>
    <xf numFmtId="0" fontId="2" fillId="0" borderId="51" xfId="0" applyNumberFormat="1" applyFont="1" applyBorder="1" applyAlignment="1">
      <alignment/>
    </xf>
    <xf numFmtId="49" fontId="7" fillId="0" borderId="52" xfId="45" applyNumberFormat="1" applyFont="1" applyBorder="1">
      <alignment/>
      <protection/>
    </xf>
    <xf numFmtId="49" fontId="2" fillId="0" borderId="52" xfId="45" applyNumberFormat="1" applyFont="1" applyBorder="1">
      <alignment/>
      <protection/>
    </xf>
    <xf numFmtId="49" fontId="2" fillId="0" borderId="52" xfId="45" applyNumberFormat="1" applyFont="1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7" fillId="33" borderId="29" xfId="0" applyNumberFormat="1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53" xfId="0" applyFont="1" applyFill="1" applyBorder="1" applyAlignment="1">
      <alignment horizontal="center"/>
    </xf>
    <xf numFmtId="0" fontId="7" fillId="33" borderId="54" xfId="0" applyFont="1" applyFill="1" applyBorder="1" applyAlignment="1">
      <alignment horizontal="center"/>
    </xf>
    <xf numFmtId="0" fontId="7" fillId="33" borderId="55" xfId="0" applyFont="1" applyFill="1" applyBorder="1" applyAlignment="1">
      <alignment horizontal="center"/>
    </xf>
    <xf numFmtId="3" fontId="2" fillId="0" borderId="43" xfId="0" applyNumberFormat="1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3" fontId="7" fillId="33" borderId="31" xfId="0" applyNumberFormat="1" applyFont="1" applyFill="1" applyBorder="1" applyAlignment="1">
      <alignment/>
    </xf>
    <xf numFmtId="3" fontId="7" fillId="33" borderId="53" xfId="0" applyNumberFormat="1" applyFont="1" applyFill="1" applyBorder="1" applyAlignment="1">
      <alignment/>
    </xf>
    <xf numFmtId="3" fontId="7" fillId="33" borderId="54" xfId="0" applyNumberFormat="1" applyFont="1" applyFill="1" applyBorder="1" applyAlignment="1">
      <alignment/>
    </xf>
    <xf numFmtId="3" fontId="7" fillId="33" borderId="55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Continuous"/>
    </xf>
    <xf numFmtId="0" fontId="2" fillId="33" borderId="41" xfId="0" applyFont="1" applyFill="1" applyBorder="1" applyAlignment="1">
      <alignment/>
    </xf>
    <xf numFmtId="0" fontId="7" fillId="33" borderId="56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0" fontId="2" fillId="0" borderId="25" xfId="0" applyFont="1" applyBorder="1" applyAlignment="1">
      <alignment/>
    </xf>
    <xf numFmtId="3" fontId="2" fillId="0" borderId="34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 horizontal="right"/>
    </xf>
    <xf numFmtId="3" fontId="2" fillId="0" borderId="44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0" fontId="2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4" fontId="2" fillId="33" borderId="57" xfId="0" applyNumberFormat="1" applyFont="1" applyFill="1" applyBorder="1" applyAlignment="1">
      <alignment/>
    </xf>
    <xf numFmtId="4" fontId="2" fillId="33" borderId="37" xfId="0" applyNumberFormat="1" applyFont="1" applyFill="1" applyBorder="1" applyAlignment="1">
      <alignment/>
    </xf>
    <xf numFmtId="4" fontId="2" fillId="33" borderId="38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0" xfId="45" applyFont="1">
      <alignment/>
      <protection/>
    </xf>
    <xf numFmtId="0" fontId="10" fillId="0" borderId="0" xfId="45" applyFont="1" applyAlignment="1">
      <alignment horizontal="centerContinuous"/>
      <protection/>
    </xf>
    <xf numFmtId="0" fontId="11" fillId="0" borderId="0" xfId="45" applyFont="1" applyAlignment="1">
      <alignment horizontal="centerContinuous"/>
      <protection/>
    </xf>
    <xf numFmtId="0" fontId="11" fillId="0" borderId="0" xfId="45" applyFont="1" applyAlignment="1">
      <alignment horizontal="right"/>
      <protection/>
    </xf>
    <xf numFmtId="0" fontId="2" fillId="0" borderId="49" xfId="45" applyFont="1" applyBorder="1">
      <alignment/>
      <protection/>
    </xf>
    <xf numFmtId="0" fontId="4" fillId="0" borderId="50" xfId="45" applyFont="1" applyBorder="1" applyAlignment="1">
      <alignment horizontal="right"/>
      <protection/>
    </xf>
    <xf numFmtId="49" fontId="2" fillId="0" borderId="49" xfId="45" applyNumberFormat="1" applyFont="1" applyBorder="1" applyAlignment="1">
      <alignment horizontal="left"/>
      <protection/>
    </xf>
    <xf numFmtId="0" fontId="2" fillId="0" borderId="51" xfId="45" applyFont="1" applyBorder="1">
      <alignment/>
      <protection/>
    </xf>
    <xf numFmtId="0" fontId="2" fillId="0" borderId="52" xfId="45" applyFont="1" applyBorder="1">
      <alignment/>
      <protection/>
    </xf>
    <xf numFmtId="0" fontId="4" fillId="0" borderId="0" xfId="45" applyFont="1">
      <alignment/>
      <protection/>
    </xf>
    <xf numFmtId="0" fontId="2" fillId="0" borderId="0" xfId="45" applyFont="1" applyAlignment="1">
      <alignment horizontal="right"/>
      <protection/>
    </xf>
    <xf numFmtId="0" fontId="2" fillId="0" borderId="0" xfId="45" applyFont="1" applyAlignment="1">
      <alignment/>
      <protection/>
    </xf>
    <xf numFmtId="49" fontId="4" fillId="33" borderId="19" xfId="45" applyNumberFormat="1" applyFont="1" applyFill="1" applyBorder="1">
      <alignment/>
      <protection/>
    </xf>
    <xf numFmtId="0" fontId="4" fillId="33" borderId="17" xfId="45" applyFont="1" applyFill="1" applyBorder="1" applyAlignment="1">
      <alignment horizontal="center"/>
      <protection/>
    </xf>
    <xf numFmtId="0" fontId="4" fillId="33" borderId="17" xfId="45" applyNumberFormat="1" applyFont="1" applyFill="1" applyBorder="1" applyAlignment="1">
      <alignment horizontal="center"/>
      <protection/>
    </xf>
    <xf numFmtId="0" fontId="4" fillId="33" borderId="19" xfId="45" applyFont="1" applyFill="1" applyBorder="1" applyAlignment="1">
      <alignment horizontal="center"/>
      <protection/>
    </xf>
    <xf numFmtId="0" fontId="4" fillId="33" borderId="19" xfId="45" applyFont="1" applyFill="1" applyBorder="1" applyAlignment="1">
      <alignment horizontal="center" wrapText="1"/>
      <protection/>
    </xf>
    <xf numFmtId="0" fontId="7" fillId="0" borderId="58" xfId="45" applyFont="1" applyBorder="1" applyAlignment="1">
      <alignment horizontal="center"/>
      <protection/>
    </xf>
    <xf numFmtId="49" fontId="7" fillId="0" borderId="58" xfId="45" applyNumberFormat="1" applyFont="1" applyBorder="1" applyAlignment="1">
      <alignment horizontal="left"/>
      <protection/>
    </xf>
    <xf numFmtId="0" fontId="7" fillId="0" borderId="59" xfId="45" applyFont="1" applyBorder="1">
      <alignment/>
      <protection/>
    </xf>
    <xf numFmtId="0" fontId="2" fillId="0" borderId="18" xfId="45" applyFont="1" applyBorder="1" applyAlignment="1">
      <alignment horizontal="center"/>
      <protection/>
    </xf>
    <xf numFmtId="0" fontId="2" fillId="0" borderId="18" xfId="45" applyNumberFormat="1" applyFont="1" applyBorder="1" applyAlignment="1">
      <alignment horizontal="right"/>
      <protection/>
    </xf>
    <xf numFmtId="0" fontId="2" fillId="0" borderId="17" xfId="45" applyNumberFormat="1" applyFont="1" applyBorder="1">
      <alignment/>
      <protection/>
    </xf>
    <xf numFmtId="0" fontId="2" fillId="0" borderId="60" xfId="45" applyNumberFormat="1" applyFont="1" applyFill="1" applyBorder="1">
      <alignment/>
      <protection/>
    </xf>
    <xf numFmtId="0" fontId="2" fillId="0" borderId="48" xfId="45" applyNumberFormat="1" applyFont="1" applyFill="1" applyBorder="1">
      <alignment/>
      <protection/>
    </xf>
    <xf numFmtId="0" fontId="2" fillId="0" borderId="60" xfId="45" applyFont="1" applyFill="1" applyBorder="1">
      <alignment/>
      <protection/>
    </xf>
    <xf numFmtId="0" fontId="2" fillId="0" borderId="48" xfId="45" applyFont="1" applyFill="1" applyBorder="1">
      <alignment/>
      <protection/>
    </xf>
    <xf numFmtId="0" fontId="12" fillId="0" borderId="0" xfId="45" applyFont="1">
      <alignment/>
      <protection/>
    </xf>
    <xf numFmtId="0" fontId="8" fillId="0" borderId="61" xfId="45" applyFont="1" applyBorder="1" applyAlignment="1">
      <alignment horizontal="center" vertical="top"/>
      <protection/>
    </xf>
    <xf numFmtId="49" fontId="8" fillId="0" borderId="61" xfId="45" applyNumberFormat="1" applyFont="1" applyBorder="1" applyAlignment="1">
      <alignment horizontal="left" vertical="top"/>
      <protection/>
    </xf>
    <xf numFmtId="0" fontId="8" fillId="0" borderId="61" xfId="45" applyFont="1" applyBorder="1" applyAlignment="1">
      <alignment vertical="top" wrapText="1"/>
      <protection/>
    </xf>
    <xf numFmtId="49" fontId="8" fillId="0" borderId="61" xfId="45" applyNumberFormat="1" applyFont="1" applyBorder="1" applyAlignment="1">
      <alignment horizontal="center" shrinkToFit="1"/>
      <protection/>
    </xf>
    <xf numFmtId="4" fontId="8" fillId="0" borderId="61" xfId="45" applyNumberFormat="1" applyFont="1" applyBorder="1" applyAlignment="1">
      <alignment horizontal="right"/>
      <protection/>
    </xf>
    <xf numFmtId="4" fontId="8" fillId="0" borderId="61" xfId="45" applyNumberFormat="1" applyFont="1" applyBorder="1">
      <alignment/>
      <protection/>
    </xf>
    <xf numFmtId="168" fontId="8" fillId="0" borderId="61" xfId="45" applyNumberFormat="1" applyFont="1" applyBorder="1">
      <alignment/>
      <protection/>
    </xf>
    <xf numFmtId="4" fontId="8" fillId="0" borderId="48" xfId="45" applyNumberFormat="1" applyFont="1" applyBorder="1">
      <alignment/>
      <protection/>
    </xf>
    <xf numFmtId="0" fontId="4" fillId="0" borderId="58" xfId="45" applyFont="1" applyBorder="1" applyAlignment="1">
      <alignment horizontal="center"/>
      <protection/>
    </xf>
    <xf numFmtId="4" fontId="2" fillId="0" borderId="22" xfId="45" applyNumberFormat="1" applyFont="1" applyBorder="1">
      <alignment/>
      <protection/>
    </xf>
    <xf numFmtId="0" fontId="13" fillId="0" borderId="0" xfId="45" applyFont="1" applyAlignment="1">
      <alignment wrapText="1"/>
      <protection/>
    </xf>
    <xf numFmtId="49" fontId="4" fillId="0" borderId="58" xfId="45" applyNumberFormat="1" applyFont="1" applyBorder="1" applyAlignment="1">
      <alignment horizontal="right"/>
      <protection/>
    </xf>
    <xf numFmtId="4" fontId="14" fillId="34" borderId="62" xfId="45" applyNumberFormat="1" applyFont="1" applyFill="1" applyBorder="1" applyAlignment="1">
      <alignment horizontal="right" wrapText="1"/>
      <protection/>
    </xf>
    <xf numFmtId="0" fontId="14" fillId="34" borderId="42" xfId="45" applyFont="1" applyFill="1" applyBorder="1" applyAlignment="1">
      <alignment horizontal="left" wrapText="1"/>
      <protection/>
    </xf>
    <xf numFmtId="0" fontId="14" fillId="0" borderId="22" xfId="0" applyFont="1" applyBorder="1" applyAlignment="1">
      <alignment horizontal="right"/>
    </xf>
    <xf numFmtId="0" fontId="2" fillId="0" borderId="42" xfId="45" applyFont="1" applyBorder="1">
      <alignment/>
      <protection/>
    </xf>
    <xf numFmtId="0" fontId="2" fillId="0" borderId="0" xfId="45" applyFont="1" applyBorder="1">
      <alignment/>
      <protection/>
    </xf>
    <xf numFmtId="0" fontId="2" fillId="33" borderId="19" xfId="45" applyFont="1" applyFill="1" applyBorder="1" applyAlignment="1">
      <alignment horizontal="center"/>
      <protection/>
    </xf>
    <xf numFmtId="49" fontId="16" fillId="33" borderId="19" xfId="45" applyNumberFormat="1" applyFont="1" applyFill="1" applyBorder="1" applyAlignment="1">
      <alignment horizontal="left"/>
      <protection/>
    </xf>
    <xf numFmtId="0" fontId="16" fillId="33" borderId="59" xfId="45" applyFont="1" applyFill="1" applyBorder="1">
      <alignment/>
      <protection/>
    </xf>
    <xf numFmtId="0" fontId="2" fillId="33" borderId="18" xfId="45" applyFont="1" applyFill="1" applyBorder="1" applyAlignment="1">
      <alignment horizontal="center"/>
      <protection/>
    </xf>
    <xf numFmtId="4" fontId="2" fillId="33" borderId="18" xfId="45" applyNumberFormat="1" applyFont="1" applyFill="1" applyBorder="1" applyAlignment="1">
      <alignment horizontal="right"/>
      <protection/>
    </xf>
    <xf numFmtId="4" fontId="2" fillId="33" borderId="17" xfId="45" applyNumberFormat="1" applyFont="1" applyFill="1" applyBorder="1" applyAlignment="1">
      <alignment horizontal="right"/>
      <protection/>
    </xf>
    <xf numFmtId="4" fontId="7" fillId="33" borderId="19" xfId="45" applyNumberFormat="1" applyFont="1" applyFill="1" applyBorder="1">
      <alignment/>
      <protection/>
    </xf>
    <xf numFmtId="0" fontId="2" fillId="33" borderId="18" xfId="45" applyFont="1" applyFill="1" applyBorder="1">
      <alignment/>
      <protection/>
    </xf>
    <xf numFmtId="4" fontId="7" fillId="33" borderId="17" xfId="45" applyNumberFormat="1" applyFont="1" applyFill="1" applyBorder="1">
      <alignment/>
      <protection/>
    </xf>
    <xf numFmtId="3" fontId="2" fillId="0" borderId="0" xfId="45" applyNumberFormat="1" applyFont="1">
      <alignment/>
      <protection/>
    </xf>
    <xf numFmtId="0" fontId="17" fillId="0" borderId="0" xfId="45" applyFont="1" applyAlignment="1">
      <alignment/>
      <protection/>
    </xf>
    <xf numFmtId="0" fontId="18" fillId="0" borderId="0" xfId="45" applyFont="1" applyBorder="1">
      <alignment/>
      <protection/>
    </xf>
    <xf numFmtId="3" fontId="18" fillId="0" borderId="0" xfId="45" applyNumberFormat="1" applyFont="1" applyBorder="1" applyAlignment="1">
      <alignment horizontal="right"/>
      <protection/>
    </xf>
    <xf numFmtId="4" fontId="18" fillId="0" borderId="0" xfId="45" applyNumberFormat="1" applyFont="1" applyBorder="1">
      <alignment/>
      <protection/>
    </xf>
    <xf numFmtId="0" fontId="17" fillId="0" borderId="0" xfId="45" applyFont="1" applyBorder="1" applyAlignment="1">
      <alignment/>
      <protection/>
    </xf>
    <xf numFmtId="0" fontId="2" fillId="0" borderId="0" xfId="45" applyFont="1" applyBorder="1" applyAlignment="1">
      <alignment horizontal="right"/>
      <protection/>
    </xf>
    <xf numFmtId="49" fontId="4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58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0" fontId="8" fillId="0" borderId="19" xfId="45" applyFont="1" applyBorder="1" applyAlignment="1">
      <alignment horizontal="center"/>
      <protection/>
    </xf>
    <xf numFmtId="0" fontId="8" fillId="0" borderId="19" xfId="45" applyFont="1" applyBorder="1">
      <alignment/>
      <protection/>
    </xf>
    <xf numFmtId="0" fontId="8" fillId="0" borderId="19" xfId="45" applyFont="1" applyBorder="1" applyAlignment="1">
      <alignment horizontal="right"/>
      <protection/>
    </xf>
    <xf numFmtId="4" fontId="8" fillId="35" borderId="19" xfId="0" applyNumberFormat="1" applyFont="1" applyFill="1" applyBorder="1" applyAlignment="1">
      <alignment/>
    </xf>
    <xf numFmtId="0" fontId="7" fillId="0" borderId="60" xfId="45" applyFont="1" applyBorder="1">
      <alignment/>
      <protection/>
    </xf>
    <xf numFmtId="0" fontId="2" fillId="0" borderId="47" xfId="45" applyFont="1" applyBorder="1" applyAlignment="1">
      <alignment horizontal="center"/>
      <protection/>
    </xf>
    <xf numFmtId="0" fontId="2" fillId="0" borderId="47" xfId="45" applyNumberFormat="1" applyFont="1" applyBorder="1" applyAlignment="1">
      <alignment horizontal="right"/>
      <protection/>
    </xf>
    <xf numFmtId="0" fontId="2" fillId="0" borderId="48" xfId="45" applyNumberFormat="1" applyFont="1" applyBorder="1">
      <alignment/>
      <protection/>
    </xf>
    <xf numFmtId="2" fontId="8" fillId="0" borderId="19" xfId="45" applyNumberFormat="1" applyFont="1" applyBorder="1" applyAlignment="1">
      <alignment horizontal="right"/>
      <protection/>
    </xf>
    <xf numFmtId="2" fontId="8" fillId="0" borderId="19" xfId="45" applyNumberFormat="1" applyFont="1" applyBorder="1">
      <alignment/>
      <protection/>
    </xf>
    <xf numFmtId="49" fontId="8" fillId="0" borderId="61" xfId="45" applyNumberFormat="1" applyFont="1" applyBorder="1" applyAlignment="1">
      <alignment horizontal="right" shrinkToFit="1"/>
      <protection/>
    </xf>
    <xf numFmtId="0" fontId="4" fillId="0" borderId="19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2" fillId="0" borderId="37" xfId="0" applyFont="1" applyBorder="1" applyAlignment="1">
      <alignment horizontal="center" shrinkToFit="1"/>
    </xf>
    <xf numFmtId="0" fontId="2" fillId="0" borderId="39" xfId="0" applyFont="1" applyBorder="1" applyAlignment="1">
      <alignment horizontal="center" shrinkToFit="1"/>
    </xf>
    <xf numFmtId="167" fontId="2" fillId="0" borderId="59" xfId="0" applyNumberFormat="1" applyFont="1" applyBorder="1" applyAlignment="1">
      <alignment horizontal="right" indent="2"/>
    </xf>
    <xf numFmtId="167" fontId="2" fillId="0" borderId="24" xfId="0" applyNumberFormat="1" applyFont="1" applyBorder="1" applyAlignment="1">
      <alignment horizontal="right" indent="2"/>
    </xf>
    <xf numFmtId="167" fontId="6" fillId="33" borderId="64" xfId="0" applyNumberFormat="1" applyFont="1" applyFill="1" applyBorder="1" applyAlignment="1">
      <alignment horizontal="right" indent="2"/>
    </xf>
    <xf numFmtId="167" fontId="6" fillId="33" borderId="57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65" xfId="45" applyFont="1" applyBorder="1" applyAlignment="1">
      <alignment horizontal="center"/>
      <protection/>
    </xf>
    <xf numFmtId="0" fontId="2" fillId="0" borderId="66" xfId="45" applyFont="1" applyBorder="1" applyAlignment="1">
      <alignment horizontal="center"/>
      <protection/>
    </xf>
    <xf numFmtId="0" fontId="2" fillId="0" borderId="67" xfId="45" applyFont="1" applyBorder="1" applyAlignment="1">
      <alignment horizontal="center"/>
      <protection/>
    </xf>
    <xf numFmtId="0" fontId="2" fillId="0" borderId="68" xfId="45" applyFont="1" applyBorder="1" applyAlignment="1">
      <alignment horizontal="center"/>
      <protection/>
    </xf>
    <xf numFmtId="0" fontId="2" fillId="0" borderId="69" xfId="45" applyFont="1" applyBorder="1" applyAlignment="1">
      <alignment horizontal="left"/>
      <protection/>
    </xf>
    <xf numFmtId="0" fontId="2" fillId="0" borderId="52" xfId="45" applyFont="1" applyBorder="1" applyAlignment="1">
      <alignment horizontal="left"/>
      <protection/>
    </xf>
    <xf numFmtId="0" fontId="2" fillId="0" borderId="70" xfId="45" applyFont="1" applyBorder="1" applyAlignment="1">
      <alignment horizontal="left"/>
      <protection/>
    </xf>
    <xf numFmtId="3" fontId="7" fillId="33" borderId="38" xfId="0" applyNumberFormat="1" applyFont="1" applyFill="1" applyBorder="1" applyAlignment="1">
      <alignment horizontal="right"/>
    </xf>
    <xf numFmtId="3" fontId="7" fillId="33" borderId="57" xfId="0" applyNumberFormat="1" applyFont="1" applyFill="1" applyBorder="1" applyAlignment="1">
      <alignment horizontal="right"/>
    </xf>
    <xf numFmtId="49" fontId="14" fillId="34" borderId="71" xfId="45" applyNumberFormat="1" applyFont="1" applyFill="1" applyBorder="1" applyAlignment="1">
      <alignment horizontal="left" wrapText="1"/>
      <protection/>
    </xf>
    <xf numFmtId="49" fontId="15" fillId="0" borderId="72" xfId="0" applyNumberFormat="1" applyFont="1" applyBorder="1" applyAlignment="1">
      <alignment horizontal="left" wrapText="1"/>
    </xf>
    <xf numFmtId="0" fontId="9" fillId="0" borderId="0" xfId="45" applyFont="1" applyAlignment="1">
      <alignment horizontal="center"/>
      <protection/>
    </xf>
    <xf numFmtId="49" fontId="2" fillId="0" borderId="67" xfId="45" applyNumberFormat="1" applyFont="1" applyBorder="1" applyAlignment="1">
      <alignment horizontal="center"/>
      <protection/>
    </xf>
    <xf numFmtId="0" fontId="2" fillId="0" borderId="69" xfId="45" applyFont="1" applyBorder="1" applyAlignment="1">
      <alignment horizontal="center" shrinkToFit="1"/>
      <protection/>
    </xf>
    <xf numFmtId="0" fontId="2" fillId="0" borderId="52" xfId="45" applyFont="1" applyBorder="1" applyAlignment="1">
      <alignment horizontal="center" shrinkToFit="1"/>
      <protection/>
    </xf>
    <xf numFmtId="0" fontId="2" fillId="0" borderId="70" xfId="45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1"/>
  <sheetViews>
    <sheetView tabSelected="1" zoomScalePageLayoutView="0" workbookViewId="0" topLeftCell="A1">
      <selection activeCell="C23" sqref="C23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6" t="s">
        <v>9</v>
      </c>
      <c r="B1" s="7"/>
      <c r="C1" s="7"/>
      <c r="D1" s="7"/>
      <c r="E1" s="7"/>
      <c r="F1" s="7"/>
      <c r="G1" s="7"/>
    </row>
    <row r="2" spans="1:7" ht="12.75" customHeight="1">
      <c r="A2" s="8" t="s">
        <v>10</v>
      </c>
      <c r="B2" s="9"/>
      <c r="C2" s="10" t="s">
        <v>80</v>
      </c>
      <c r="D2" s="10"/>
      <c r="E2" s="11"/>
      <c r="F2" s="12" t="s">
        <v>11</v>
      </c>
      <c r="G2" s="13"/>
    </row>
    <row r="3" spans="1:7" ht="3" customHeight="1" hidden="1">
      <c r="A3" s="14"/>
      <c r="B3" s="15"/>
      <c r="C3" s="16"/>
      <c r="D3" s="16"/>
      <c r="E3" s="17"/>
      <c r="F3" s="18"/>
      <c r="G3" s="19"/>
    </row>
    <row r="4" spans="1:7" ht="12" customHeight="1">
      <c r="A4" s="20" t="s">
        <v>12</v>
      </c>
      <c r="B4" s="15"/>
      <c r="C4" s="16"/>
      <c r="D4" s="16"/>
      <c r="E4" s="17"/>
      <c r="F4" s="18" t="s">
        <v>13</v>
      </c>
      <c r="G4" s="21"/>
    </row>
    <row r="5" spans="1:7" ht="12.75" customHeight="1">
      <c r="A5" s="22" t="s">
        <v>80</v>
      </c>
      <c r="B5" s="23"/>
      <c r="C5" s="24"/>
      <c r="D5" s="25"/>
      <c r="E5" s="23"/>
      <c r="F5" s="18" t="s">
        <v>14</v>
      </c>
      <c r="G5" s="19"/>
    </row>
    <row r="6" spans="1:15" ht="12.75" customHeight="1" thickBot="1">
      <c r="A6" s="20" t="s">
        <v>15</v>
      </c>
      <c r="B6" s="15"/>
      <c r="C6" s="16"/>
      <c r="D6" s="16"/>
      <c r="E6" s="17"/>
      <c r="F6" s="26" t="s">
        <v>16</v>
      </c>
      <c r="G6" s="27">
        <v>0</v>
      </c>
      <c r="O6" s="28"/>
    </row>
    <row r="7" spans="1:7" ht="12.75" customHeight="1" thickTop="1">
      <c r="A7" s="29" t="s">
        <v>217</v>
      </c>
      <c r="B7" s="30"/>
      <c r="C7" s="98" t="s">
        <v>219</v>
      </c>
      <c r="D7" s="31"/>
      <c r="E7" s="31"/>
      <c r="F7" s="32" t="s">
        <v>17</v>
      </c>
      <c r="G7" s="27">
        <f>IF(G6=0,,ROUND((F30+F32)/G6,1))</f>
        <v>0</v>
      </c>
    </row>
    <row r="8" spans="1:9" ht="12.75">
      <c r="A8" s="33" t="s">
        <v>18</v>
      </c>
      <c r="B8" s="18"/>
      <c r="C8" s="220" t="s">
        <v>215</v>
      </c>
      <c r="D8" s="220"/>
      <c r="E8" s="221"/>
      <c r="F8" s="34" t="s">
        <v>19</v>
      </c>
      <c r="G8" s="35"/>
      <c r="H8" s="36"/>
      <c r="I8" s="37"/>
    </row>
    <row r="9" spans="1:8" ht="12.75">
      <c r="A9" s="33" t="s">
        <v>20</v>
      </c>
      <c r="B9" s="18"/>
      <c r="C9" s="220"/>
      <c r="D9" s="220"/>
      <c r="E9" s="221"/>
      <c r="F9" s="18"/>
      <c r="G9" s="38"/>
      <c r="H9" s="39"/>
    </row>
    <row r="10" spans="1:8" ht="12.75">
      <c r="A10" s="33" t="s">
        <v>21</v>
      </c>
      <c r="B10" s="18"/>
      <c r="C10" s="220" t="s">
        <v>218</v>
      </c>
      <c r="D10" s="220"/>
      <c r="E10" s="220"/>
      <c r="F10" s="40"/>
      <c r="G10" s="41"/>
      <c r="H10" s="42"/>
    </row>
    <row r="11" spans="1:57" ht="13.5" customHeight="1">
      <c r="A11" s="33" t="s">
        <v>22</v>
      </c>
      <c r="B11" s="18"/>
      <c r="C11" s="220" t="s">
        <v>135</v>
      </c>
      <c r="D11" s="220"/>
      <c r="E11" s="220"/>
      <c r="F11" s="43" t="s">
        <v>23</v>
      </c>
      <c r="G11" s="44"/>
      <c r="H11" s="39"/>
      <c r="BA11" s="45"/>
      <c r="BB11" s="45"/>
      <c r="BC11" s="45"/>
      <c r="BD11" s="45"/>
      <c r="BE11" s="45"/>
    </row>
    <row r="12" spans="1:8" ht="12.75" customHeight="1">
      <c r="A12" s="46" t="s">
        <v>24</v>
      </c>
      <c r="B12" s="15"/>
      <c r="C12" s="222"/>
      <c r="D12" s="222"/>
      <c r="E12" s="222"/>
      <c r="F12" s="47" t="s">
        <v>25</v>
      </c>
      <c r="G12" s="48"/>
      <c r="H12" s="39"/>
    </row>
    <row r="13" spans="1:8" ht="28.5" customHeight="1" thickBot="1">
      <c r="A13" s="49" t="s">
        <v>26</v>
      </c>
      <c r="B13" s="50"/>
      <c r="C13" s="50"/>
      <c r="D13" s="50"/>
      <c r="E13" s="51"/>
      <c r="F13" s="51"/>
      <c r="G13" s="52"/>
      <c r="H13" s="39"/>
    </row>
    <row r="14" spans="1:7" ht="17.25" customHeight="1" thickBot="1">
      <c r="A14" s="53" t="s">
        <v>27</v>
      </c>
      <c r="B14" s="54"/>
      <c r="C14" s="55"/>
      <c r="D14" s="56" t="s">
        <v>28</v>
      </c>
      <c r="E14" s="57"/>
      <c r="F14" s="57"/>
      <c r="G14" s="55"/>
    </row>
    <row r="15" spans="1:7" ht="15.75" customHeight="1">
      <c r="A15" s="58"/>
      <c r="B15" s="59" t="s">
        <v>29</v>
      </c>
      <c r="C15" s="60">
        <f>'01 01 Rek'!E19</f>
        <v>0</v>
      </c>
      <c r="D15" s="61" t="str">
        <f>'01 01 Rek'!A24</f>
        <v>Ztížené výrobní podmínky</v>
      </c>
      <c r="E15" s="62"/>
      <c r="F15" s="63"/>
      <c r="G15" s="60">
        <f>'01 01 Rek'!I24</f>
        <v>0</v>
      </c>
    </row>
    <row r="16" spans="1:7" ht="15.75" customHeight="1">
      <c r="A16" s="58" t="s">
        <v>30</v>
      </c>
      <c r="B16" s="59" t="s">
        <v>31</v>
      </c>
      <c r="C16" s="60">
        <f>'01 01 Rek'!F19</f>
        <v>0</v>
      </c>
      <c r="D16" s="14" t="str">
        <f>'01 01 Rek'!A25</f>
        <v>Oborová přirážka</v>
      </c>
      <c r="E16" s="64"/>
      <c r="F16" s="65"/>
      <c r="G16" s="60">
        <f>'01 01 Rek'!I25</f>
        <v>0</v>
      </c>
    </row>
    <row r="17" spans="1:7" ht="15.75" customHeight="1">
      <c r="A17" s="58" t="s">
        <v>32</v>
      </c>
      <c r="B17" s="59" t="s">
        <v>33</v>
      </c>
      <c r="C17" s="60">
        <f>'01 01 Rek'!H19</f>
        <v>0</v>
      </c>
      <c r="D17" s="14" t="str">
        <f>'01 01 Rek'!A26</f>
        <v>Přesun stavebních kapacit</v>
      </c>
      <c r="E17" s="64"/>
      <c r="F17" s="65"/>
      <c r="G17" s="60">
        <f>'01 01 Rek'!I26</f>
        <v>0</v>
      </c>
    </row>
    <row r="18" spans="1:7" ht="15.75" customHeight="1">
      <c r="A18" s="66" t="s">
        <v>34</v>
      </c>
      <c r="B18" s="67" t="s">
        <v>35</v>
      </c>
      <c r="C18" s="60">
        <f>'01 01 Rek'!G19</f>
        <v>0</v>
      </c>
      <c r="D18" s="14" t="str">
        <f>'01 01 Rek'!A27</f>
        <v>Mimostaveništní doprava</v>
      </c>
      <c r="E18" s="64"/>
      <c r="F18" s="65"/>
      <c r="G18" s="60">
        <f>'01 01 Rek'!I27</f>
        <v>0</v>
      </c>
    </row>
    <row r="19" spans="1:7" ht="15.75" customHeight="1">
      <c r="A19" s="68" t="s">
        <v>36</v>
      </c>
      <c r="B19" s="59"/>
      <c r="C19" s="60">
        <f>SUM(C15:C18)</f>
        <v>0</v>
      </c>
      <c r="D19" s="14" t="str">
        <f>'01 01 Rek'!A28</f>
        <v>Zařízení staveniště</v>
      </c>
      <c r="E19" s="64"/>
      <c r="F19" s="65"/>
      <c r="G19" s="60">
        <f>'01 01 Rek'!I28</f>
        <v>0</v>
      </c>
    </row>
    <row r="20" spans="1:7" ht="15.75" customHeight="1">
      <c r="A20" s="68"/>
      <c r="B20" s="59"/>
      <c r="C20" s="60"/>
      <c r="D20" s="14" t="str">
        <f>'01 01 Rek'!A29</f>
        <v>Provoz investora</v>
      </c>
      <c r="E20" s="64"/>
      <c r="F20" s="65"/>
      <c r="G20" s="60">
        <f>'01 01 Rek'!I29</f>
        <v>0</v>
      </c>
    </row>
    <row r="21" spans="1:7" ht="15.75" customHeight="1">
      <c r="A21" s="68" t="s">
        <v>8</v>
      </c>
      <c r="B21" s="59"/>
      <c r="C21" s="60">
        <f>'01 01 Rek'!I19</f>
        <v>0</v>
      </c>
      <c r="D21" s="14" t="str">
        <f>'01 01 Rek'!A30</f>
        <v>Kompletační činnost (IČD)</v>
      </c>
      <c r="E21" s="64"/>
      <c r="F21" s="65"/>
      <c r="G21" s="60">
        <f>'01 01 Rek'!I30</f>
        <v>0</v>
      </c>
    </row>
    <row r="22" spans="1:7" ht="15.75" customHeight="1">
      <c r="A22" s="69" t="s">
        <v>37</v>
      </c>
      <c r="B22" s="39"/>
      <c r="C22" s="60">
        <f>C19+C21</f>
        <v>0</v>
      </c>
      <c r="D22" s="14" t="s">
        <v>38</v>
      </c>
      <c r="E22" s="64"/>
      <c r="F22" s="65"/>
      <c r="G22" s="60">
        <f>G23-SUM(G15:G21)</f>
        <v>0</v>
      </c>
    </row>
    <row r="23" spans="1:7" ht="15.75" customHeight="1" thickBot="1">
      <c r="A23" s="223" t="s">
        <v>39</v>
      </c>
      <c r="B23" s="224"/>
      <c r="C23" s="70">
        <f>C22+G23</f>
        <v>0</v>
      </c>
      <c r="D23" s="71" t="s">
        <v>40</v>
      </c>
      <c r="E23" s="72"/>
      <c r="F23" s="73"/>
      <c r="G23" s="60">
        <f>'01 01 Rek'!H32</f>
        <v>0</v>
      </c>
    </row>
    <row r="24" spans="1:7" ht="12.75">
      <c r="A24" s="74" t="s">
        <v>41</v>
      </c>
      <c r="B24" s="75"/>
      <c r="C24" s="76"/>
      <c r="D24" s="75" t="s">
        <v>42</v>
      </c>
      <c r="E24" s="75"/>
      <c r="F24" s="77" t="s">
        <v>43</v>
      </c>
      <c r="G24" s="78"/>
    </row>
    <row r="25" spans="1:7" ht="12.75">
      <c r="A25" s="69" t="s">
        <v>44</v>
      </c>
      <c r="B25" s="39"/>
      <c r="C25" s="79"/>
      <c r="D25" s="39" t="s">
        <v>44</v>
      </c>
      <c r="F25" s="80" t="s">
        <v>44</v>
      </c>
      <c r="G25" s="81"/>
    </row>
    <row r="26" spans="1:7" ht="37.5" customHeight="1">
      <c r="A26" s="69" t="s">
        <v>45</v>
      </c>
      <c r="B26" s="82"/>
      <c r="C26" s="79"/>
      <c r="D26" s="39" t="s">
        <v>45</v>
      </c>
      <c r="F26" s="80" t="s">
        <v>45</v>
      </c>
      <c r="G26" s="81"/>
    </row>
    <row r="27" spans="1:7" ht="12.75">
      <c r="A27" s="69"/>
      <c r="B27" s="83"/>
      <c r="C27" s="79"/>
      <c r="D27" s="39"/>
      <c r="F27" s="80"/>
      <c r="G27" s="81"/>
    </row>
    <row r="28" spans="1:7" ht="12.75">
      <c r="A28" s="69" t="s">
        <v>46</v>
      </c>
      <c r="B28" s="39"/>
      <c r="C28" s="79"/>
      <c r="D28" s="80" t="s">
        <v>47</v>
      </c>
      <c r="E28" s="79"/>
      <c r="F28" s="84" t="s">
        <v>47</v>
      </c>
      <c r="G28" s="81"/>
    </row>
    <row r="29" spans="1:7" ht="69" customHeight="1">
      <c r="A29" s="69"/>
      <c r="B29" s="39"/>
      <c r="C29" s="85"/>
      <c r="D29" s="86"/>
      <c r="E29" s="85"/>
      <c r="F29" s="39"/>
      <c r="G29" s="81"/>
    </row>
    <row r="30" spans="1:7" ht="12.75">
      <c r="A30" s="87" t="s">
        <v>2</v>
      </c>
      <c r="B30" s="88"/>
      <c r="C30" s="89">
        <v>21</v>
      </c>
      <c r="D30" s="88" t="s">
        <v>48</v>
      </c>
      <c r="E30" s="90"/>
      <c r="F30" s="225">
        <f>C23-F32</f>
        <v>0</v>
      </c>
      <c r="G30" s="226"/>
    </row>
    <row r="31" spans="1:7" ht="12.75">
      <c r="A31" s="87" t="s">
        <v>49</v>
      </c>
      <c r="B31" s="88"/>
      <c r="C31" s="89">
        <f>C30</f>
        <v>21</v>
      </c>
      <c r="D31" s="88" t="s">
        <v>50</v>
      </c>
      <c r="E31" s="90"/>
      <c r="F31" s="225">
        <f>ROUND(PRODUCT(F30,C31/100),0)</f>
        <v>0</v>
      </c>
      <c r="G31" s="226"/>
    </row>
    <row r="32" spans="1:7" ht="12.75">
      <c r="A32" s="87" t="s">
        <v>2</v>
      </c>
      <c r="B32" s="88"/>
      <c r="C32" s="89">
        <v>0</v>
      </c>
      <c r="D32" s="88" t="s">
        <v>50</v>
      </c>
      <c r="E32" s="90"/>
      <c r="F32" s="225">
        <v>0</v>
      </c>
      <c r="G32" s="226"/>
    </row>
    <row r="33" spans="1:7" ht="12.75">
      <c r="A33" s="87" t="s">
        <v>49</v>
      </c>
      <c r="B33" s="91"/>
      <c r="C33" s="92">
        <f>C32</f>
        <v>0</v>
      </c>
      <c r="D33" s="88" t="s">
        <v>50</v>
      </c>
      <c r="E33" s="65"/>
      <c r="F33" s="225">
        <f>ROUND(PRODUCT(F32,C33/100),0)</f>
        <v>0</v>
      </c>
      <c r="G33" s="226"/>
    </row>
    <row r="34" spans="1:7" s="96" customFormat="1" ht="19.5" customHeight="1" thickBot="1">
      <c r="A34" s="93" t="s">
        <v>51</v>
      </c>
      <c r="B34" s="94"/>
      <c r="C34" s="94"/>
      <c r="D34" s="94"/>
      <c r="E34" s="95"/>
      <c r="F34" s="227">
        <f>ROUND(SUM(F30:F33),0)</f>
        <v>0</v>
      </c>
      <c r="G34" s="228"/>
    </row>
    <row r="36" spans="1:8" ht="12.75">
      <c r="A36" s="2" t="s">
        <v>52</v>
      </c>
      <c r="B36" s="2"/>
      <c r="C36" s="2"/>
      <c r="D36" s="2"/>
      <c r="E36" s="2"/>
      <c r="F36" s="2"/>
      <c r="G36" s="2"/>
      <c r="H36" s="1" t="s">
        <v>0</v>
      </c>
    </row>
    <row r="37" spans="1:8" ht="14.25" customHeight="1">
      <c r="A37" s="2"/>
      <c r="B37" s="229"/>
      <c r="C37" s="229"/>
      <c r="D37" s="229"/>
      <c r="E37" s="229"/>
      <c r="F37" s="229"/>
      <c r="G37" s="229"/>
      <c r="H37" s="1" t="s">
        <v>0</v>
      </c>
    </row>
    <row r="38" spans="1:8" ht="12.75" customHeight="1">
      <c r="A38" s="97"/>
      <c r="B38" s="229"/>
      <c r="C38" s="229"/>
      <c r="D38" s="229"/>
      <c r="E38" s="229"/>
      <c r="F38" s="229"/>
      <c r="G38" s="229"/>
      <c r="H38" s="1" t="s">
        <v>0</v>
      </c>
    </row>
    <row r="39" spans="1:8" ht="12.75">
      <c r="A39" s="97"/>
      <c r="B39" s="229"/>
      <c r="C39" s="229"/>
      <c r="D39" s="229"/>
      <c r="E39" s="229"/>
      <c r="F39" s="229"/>
      <c r="G39" s="229"/>
      <c r="H39" s="1" t="s">
        <v>0</v>
      </c>
    </row>
    <row r="40" spans="1:8" ht="12.75">
      <c r="A40" s="97"/>
      <c r="B40" s="229"/>
      <c r="C40" s="229"/>
      <c r="D40" s="229"/>
      <c r="E40" s="229"/>
      <c r="F40" s="229"/>
      <c r="G40" s="229"/>
      <c r="H40" s="1" t="s">
        <v>0</v>
      </c>
    </row>
    <row r="41" spans="1:8" ht="12.75">
      <c r="A41" s="97"/>
      <c r="B41" s="229"/>
      <c r="C41" s="229"/>
      <c r="D41" s="229"/>
      <c r="E41" s="229"/>
      <c r="F41" s="229"/>
      <c r="G41" s="229"/>
      <c r="H41" s="1" t="s">
        <v>0</v>
      </c>
    </row>
    <row r="42" spans="1:8" ht="12.75">
      <c r="A42" s="97"/>
      <c r="B42" s="229"/>
      <c r="C42" s="229"/>
      <c r="D42" s="229"/>
      <c r="E42" s="229"/>
      <c r="F42" s="229"/>
      <c r="G42" s="229"/>
      <c r="H42" s="1" t="s">
        <v>0</v>
      </c>
    </row>
    <row r="43" spans="1:8" ht="12.75">
      <c r="A43" s="97"/>
      <c r="B43" s="229"/>
      <c r="C43" s="229"/>
      <c r="D43" s="229"/>
      <c r="E43" s="229"/>
      <c r="F43" s="229"/>
      <c r="G43" s="229"/>
      <c r="H43" s="1" t="s">
        <v>0</v>
      </c>
    </row>
    <row r="44" spans="1:8" ht="12.75" customHeight="1">
      <c r="A44" s="97"/>
      <c r="B44" s="229"/>
      <c r="C44" s="229"/>
      <c r="D44" s="229"/>
      <c r="E44" s="229"/>
      <c r="F44" s="229"/>
      <c r="G44" s="229"/>
      <c r="H44" s="1" t="s">
        <v>0</v>
      </c>
    </row>
    <row r="45" spans="1:8" ht="12.75" customHeight="1">
      <c r="A45" s="97"/>
      <c r="B45" s="229"/>
      <c r="C45" s="229"/>
      <c r="D45" s="229"/>
      <c r="E45" s="229"/>
      <c r="F45" s="229"/>
      <c r="G45" s="229"/>
      <c r="H45" s="1" t="s">
        <v>0</v>
      </c>
    </row>
    <row r="46" spans="2:7" ht="12.75">
      <c r="B46" s="230"/>
      <c r="C46" s="230"/>
      <c r="D46" s="230"/>
      <c r="E46" s="230"/>
      <c r="F46" s="230"/>
      <c r="G46" s="230"/>
    </row>
    <row r="47" spans="2:7" ht="12.75">
      <c r="B47" s="230"/>
      <c r="C47" s="230"/>
      <c r="D47" s="230"/>
      <c r="E47" s="230"/>
      <c r="F47" s="230"/>
      <c r="G47" s="230"/>
    </row>
    <row r="48" spans="2:7" ht="12.75">
      <c r="B48" s="230"/>
      <c r="C48" s="230"/>
      <c r="D48" s="230"/>
      <c r="E48" s="230"/>
      <c r="F48" s="230"/>
      <c r="G48" s="230"/>
    </row>
    <row r="49" spans="2:7" ht="12.75">
      <c r="B49" s="230"/>
      <c r="C49" s="230"/>
      <c r="D49" s="230"/>
      <c r="E49" s="230"/>
      <c r="F49" s="230"/>
      <c r="G49" s="230"/>
    </row>
    <row r="50" spans="2:7" ht="12.75">
      <c r="B50" s="230"/>
      <c r="C50" s="230"/>
      <c r="D50" s="230"/>
      <c r="E50" s="230"/>
      <c r="F50" s="230"/>
      <c r="G50" s="230"/>
    </row>
    <row r="51" spans="2:7" ht="12.75">
      <c r="B51" s="230"/>
      <c r="C51" s="230"/>
      <c r="D51" s="230"/>
      <c r="E51" s="230"/>
      <c r="F51" s="230"/>
      <c r="G51" s="230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3"/>
  <sheetViews>
    <sheetView zoomScalePageLayoutView="0" workbookViewId="0" topLeftCell="A13">
      <selection activeCell="G25" sqref="G25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5" thickTop="1">
      <c r="A1" s="231" t="s">
        <v>1</v>
      </c>
      <c r="B1" s="232"/>
      <c r="C1" s="98" t="s">
        <v>220</v>
      </c>
      <c r="D1" s="99"/>
      <c r="E1" s="100"/>
      <c r="F1" s="99"/>
      <c r="G1" s="101" t="s">
        <v>53</v>
      </c>
      <c r="H1" s="102" t="s">
        <v>80</v>
      </c>
      <c r="I1" s="103"/>
    </row>
    <row r="2" spans="1:9" ht="13.5" thickBot="1">
      <c r="A2" s="233" t="s">
        <v>54</v>
      </c>
      <c r="B2" s="234"/>
      <c r="C2" s="104" t="s">
        <v>222</v>
      </c>
      <c r="D2" s="105"/>
      <c r="E2" s="106"/>
      <c r="F2" s="105"/>
      <c r="G2" s="235"/>
      <c r="H2" s="236"/>
      <c r="I2" s="237"/>
    </row>
    <row r="3" ht="13.5" thickTop="1">
      <c r="F3" s="39"/>
    </row>
    <row r="4" spans="1:9" ht="19.5" customHeight="1">
      <c r="A4" s="107" t="s">
        <v>55</v>
      </c>
      <c r="B4" s="108"/>
      <c r="C4" s="108"/>
      <c r="D4" s="108"/>
      <c r="E4" s="109"/>
      <c r="F4" s="108"/>
      <c r="G4" s="108"/>
      <c r="H4" s="108"/>
      <c r="I4" s="108"/>
    </row>
    <row r="5" ht="13.5" thickBot="1"/>
    <row r="6" spans="1:9" s="39" customFormat="1" ht="13.5" thickBot="1">
      <c r="A6" s="110"/>
      <c r="B6" s="111" t="s">
        <v>56</v>
      </c>
      <c r="C6" s="111"/>
      <c r="D6" s="112"/>
      <c r="E6" s="113" t="s">
        <v>4</v>
      </c>
      <c r="F6" s="114" t="s">
        <v>5</v>
      </c>
      <c r="G6" s="114" t="s">
        <v>6</v>
      </c>
      <c r="H6" s="114" t="s">
        <v>7</v>
      </c>
      <c r="I6" s="115" t="s">
        <v>8</v>
      </c>
    </row>
    <row r="7" spans="1:9" s="39" customFormat="1" ht="12.75">
      <c r="A7" s="205" t="str">
        <f>'01 01 Pol'!B7</f>
        <v>1</v>
      </c>
      <c r="B7" s="5" t="str">
        <f>'01 01 Pol'!C7</f>
        <v>Zemní práce</v>
      </c>
      <c r="D7" s="116"/>
      <c r="E7" s="206"/>
      <c r="F7" s="207">
        <f>'01 01 Pol'!BB25</f>
        <v>0</v>
      </c>
      <c r="G7" s="207">
        <f>'01 01 Pol'!BC25</f>
        <v>0</v>
      </c>
      <c r="H7" s="207">
        <f>'01 01 Pol'!BD25</f>
        <v>0</v>
      </c>
      <c r="I7" s="208">
        <f>'01 01 Pol'!BE25</f>
        <v>0</v>
      </c>
    </row>
    <row r="8" spans="1:9" s="39" customFormat="1" ht="12.75">
      <c r="A8" s="205" t="str">
        <f>'01 01 Pol'!B26</f>
        <v>2</v>
      </c>
      <c r="B8" s="5" t="str">
        <f>'01 01 Pol'!C26</f>
        <v>Základy a zvláštní zakládání</v>
      </c>
      <c r="D8" s="116"/>
      <c r="E8" s="206">
        <f>'01 01 Pol'!BA31</f>
        <v>0</v>
      </c>
      <c r="F8" s="207">
        <f>'01 01 Pol'!BB31</f>
        <v>0</v>
      </c>
      <c r="G8" s="207">
        <f>'01 01 Pol'!BC31</f>
        <v>0</v>
      </c>
      <c r="H8" s="207">
        <f>'01 01 Pol'!BD31</f>
        <v>0</v>
      </c>
      <c r="I8" s="208">
        <f>'01 01 Pol'!BE31</f>
        <v>0</v>
      </c>
    </row>
    <row r="9" spans="1:9" s="39" customFormat="1" ht="12.75">
      <c r="A9" s="205" t="str">
        <f>'01 01 Pol'!B32</f>
        <v>3</v>
      </c>
      <c r="B9" s="5" t="str">
        <f>'01 01 Pol'!C32</f>
        <v>Svislé a kompletní konstrukce</v>
      </c>
      <c r="D9" s="116"/>
      <c r="E9" s="206"/>
      <c r="F9" s="207">
        <f>'01 01 Pol'!BB36</f>
        <v>0</v>
      </c>
      <c r="G9" s="207">
        <f>'01 01 Pol'!BC36</f>
        <v>0</v>
      </c>
      <c r="H9" s="207">
        <f>'01 01 Pol'!BD36</f>
        <v>0</v>
      </c>
      <c r="I9" s="208">
        <f>'01 01 Pol'!BE36</f>
        <v>0</v>
      </c>
    </row>
    <row r="10" spans="1:9" s="39" customFormat="1" ht="12.75">
      <c r="A10" s="205" t="str">
        <f>'01 01 Pol'!B37</f>
        <v>5</v>
      </c>
      <c r="B10" s="5" t="str">
        <f>'01 01 Pol'!C37</f>
        <v>Komunikace</v>
      </c>
      <c r="D10" s="116"/>
      <c r="E10" s="206">
        <f>'01 01 Pol'!BA39</f>
        <v>0</v>
      </c>
      <c r="F10" s="207">
        <f>'01 01 Pol'!BB39</f>
        <v>0</v>
      </c>
      <c r="G10" s="207">
        <f>'01 01 Pol'!BC39</f>
        <v>0</v>
      </c>
      <c r="H10" s="207">
        <f>'01 01 Pol'!BD39</f>
        <v>0</v>
      </c>
      <c r="I10" s="208">
        <f>'01 01 Pol'!BE39</f>
        <v>0</v>
      </c>
    </row>
    <row r="11" spans="1:9" s="39" customFormat="1" ht="12.75">
      <c r="A11" s="205" t="str">
        <f>'01 01 Pol'!B40</f>
        <v>62</v>
      </c>
      <c r="B11" s="5" t="str">
        <f>'01 01 Pol'!C40</f>
        <v>Úpravy povrchů vnější</v>
      </c>
      <c r="D11" s="116"/>
      <c r="E11" s="206">
        <f>'01 01 Pol'!BA44</f>
        <v>0</v>
      </c>
      <c r="F11" s="207">
        <f>'01 01 Pol'!BB44</f>
        <v>0</v>
      </c>
      <c r="G11" s="207">
        <f>'01 01 Pol'!BC44</f>
        <v>0</v>
      </c>
      <c r="H11" s="207">
        <f>'01 01 Pol'!BD44</f>
        <v>0</v>
      </c>
      <c r="I11" s="208">
        <f>'01 01 Pol'!BE44</f>
        <v>0</v>
      </c>
    </row>
    <row r="12" spans="1:9" s="39" customFormat="1" ht="12.75">
      <c r="A12" s="205" t="str">
        <f>'01 01 Pol'!B45</f>
        <v>8</v>
      </c>
      <c r="B12" s="5" t="str">
        <f>'01 01 Pol'!C45</f>
        <v>Trubní vedení</v>
      </c>
      <c r="D12" s="116"/>
      <c r="E12" s="206">
        <f>'01 01 Pol'!BA49</f>
        <v>0</v>
      </c>
      <c r="F12" s="207">
        <f>'01 01 Pol'!BB49</f>
        <v>0</v>
      </c>
      <c r="G12" s="207">
        <f>'01 01 Pol'!BC49</f>
        <v>0</v>
      </c>
      <c r="H12" s="207">
        <f>'01 01 Pol'!BD49</f>
        <v>0</v>
      </c>
      <c r="I12" s="208">
        <f>'01 01 Pol'!BE49</f>
        <v>0</v>
      </c>
    </row>
    <row r="13" spans="1:9" s="39" customFormat="1" ht="12.75">
      <c r="A13" s="205" t="str">
        <f>'01 01 Pol'!B50</f>
        <v>91</v>
      </c>
      <c r="B13" s="5" t="str">
        <f>'01 01 Pol'!C50</f>
        <v>Doplňující práce na komunikaci</v>
      </c>
      <c r="D13" s="116"/>
      <c r="E13" s="206">
        <f>'01 01 Pol'!BA54</f>
        <v>0</v>
      </c>
      <c r="F13" s="207">
        <f>'01 01 Pol'!BB54</f>
        <v>0</v>
      </c>
      <c r="G13" s="207">
        <f>'01 01 Pol'!BC54</f>
        <v>0</v>
      </c>
      <c r="H13" s="207">
        <f>'01 01 Pol'!BD54</f>
        <v>0</v>
      </c>
      <c r="I13" s="208">
        <f>'01 01 Pol'!BE54</f>
        <v>0</v>
      </c>
    </row>
    <row r="14" spans="1:9" s="39" customFormat="1" ht="12.75">
      <c r="A14" s="205" t="str">
        <f>'01 01 Pol'!B55</f>
        <v>97</v>
      </c>
      <c r="B14" s="5" t="str">
        <f>'01 01 Pol'!C55</f>
        <v>Prorážení otvorů</v>
      </c>
      <c r="D14" s="116"/>
      <c r="E14" s="206">
        <f>'01 01 Pol'!BA57</f>
        <v>0</v>
      </c>
      <c r="F14" s="207">
        <f>'01 01 Pol'!BB57</f>
        <v>0</v>
      </c>
      <c r="G14" s="207">
        <f>'01 01 Pol'!BC57</f>
        <v>0</v>
      </c>
      <c r="H14" s="207">
        <f>'01 01 Pol'!BD57</f>
        <v>0</v>
      </c>
      <c r="I14" s="208">
        <f>'01 01 Pol'!BE57</f>
        <v>0</v>
      </c>
    </row>
    <row r="15" spans="1:9" s="39" customFormat="1" ht="12.75">
      <c r="A15" s="205" t="str">
        <f>'01 01 Pol'!B58</f>
        <v>99</v>
      </c>
      <c r="B15" s="5" t="str">
        <f>'01 01 Pol'!C58</f>
        <v>Staveništní přesun hmot</v>
      </c>
      <c r="D15" s="116"/>
      <c r="E15" s="206"/>
      <c r="F15" s="207">
        <f>'01 01 Pol'!BB61</f>
        <v>0</v>
      </c>
      <c r="G15" s="207">
        <f>'01 01 Pol'!BC61</f>
        <v>0</v>
      </c>
      <c r="H15" s="207">
        <f>'01 01 Pol'!BD61</f>
        <v>0</v>
      </c>
      <c r="I15" s="208">
        <f>'01 01 Pol'!BE61</f>
        <v>0</v>
      </c>
    </row>
    <row r="16" spans="1:9" s="39" customFormat="1" ht="12.75">
      <c r="A16" s="205" t="str">
        <f>'01 01 Pol'!B62</f>
        <v>711</v>
      </c>
      <c r="B16" s="5" t="str">
        <f>'01 01 Pol'!C62</f>
        <v>Izolace proti vodě</v>
      </c>
      <c r="D16" s="116"/>
      <c r="E16" s="206">
        <f>'01 01 Pol'!BA71</f>
        <v>0</v>
      </c>
      <c r="F16" s="207"/>
      <c r="G16" s="207">
        <f>'01 01 Pol'!BC71</f>
        <v>0</v>
      </c>
      <c r="H16" s="207">
        <f>'01 01 Pol'!BD71</f>
        <v>0</v>
      </c>
      <c r="I16" s="208">
        <f>'01 01 Pol'!BE71</f>
        <v>0</v>
      </c>
    </row>
    <row r="17" spans="1:9" s="39" customFormat="1" ht="12.75">
      <c r="A17" s="205" t="str">
        <f>'01 01 Pol'!B72</f>
        <v>764</v>
      </c>
      <c r="B17" s="5" t="str">
        <f>'01 01 Pol'!C72</f>
        <v>Konstrukce klempířské</v>
      </c>
      <c r="D17" s="116"/>
      <c r="E17" s="206">
        <f>'01 01 Pol'!BA76</f>
        <v>0</v>
      </c>
      <c r="F17" s="207">
        <f>'01 01 Pol'!BB76</f>
        <v>0</v>
      </c>
      <c r="G17" s="207">
        <f>'01 01 Pol'!BC76</f>
        <v>0</v>
      </c>
      <c r="H17" s="207">
        <f>'01 01 Pol'!BD76</f>
        <v>0</v>
      </c>
      <c r="I17" s="208">
        <f>'01 01 Pol'!BE76</f>
        <v>0</v>
      </c>
    </row>
    <row r="18" spans="1:9" s="39" customFormat="1" ht="13.5" thickBot="1">
      <c r="A18" s="205" t="str">
        <f>'01 01 Pol'!B77</f>
        <v>D96</v>
      </c>
      <c r="B18" s="5" t="str">
        <f>'01 01 Pol'!C77</f>
        <v>Přesuny suti a vybouraných hmot</v>
      </c>
      <c r="D18" s="116"/>
      <c r="E18" s="206">
        <f>'01 01 Pol'!BA85</f>
        <v>0</v>
      </c>
      <c r="F18" s="207">
        <f>'01 01 Pol'!BB85</f>
        <v>0</v>
      </c>
      <c r="G18" s="207">
        <f>'01 01 Pol'!BC85</f>
        <v>0</v>
      </c>
      <c r="H18" s="207">
        <f>'01 01 Pol'!BD85</f>
        <v>0</v>
      </c>
      <c r="I18" s="208">
        <f>'01 01 Pol'!BE85</f>
        <v>0</v>
      </c>
    </row>
    <row r="19" spans="1:9" s="3" customFormat="1" ht="13.5" thickBot="1">
      <c r="A19" s="117"/>
      <c r="B19" s="118" t="s">
        <v>57</v>
      </c>
      <c r="C19" s="118"/>
      <c r="D19" s="119"/>
      <c r="E19" s="120">
        <f>SUM(E7:E18)</f>
        <v>0</v>
      </c>
      <c r="F19" s="121">
        <f>SUM(F7:F18)</f>
        <v>0</v>
      </c>
      <c r="G19" s="121">
        <f>SUM(G7:G18)</f>
        <v>0</v>
      </c>
      <c r="H19" s="121">
        <f>SUM(H7:H18)</f>
        <v>0</v>
      </c>
      <c r="I19" s="122">
        <f>SUM(I7:I18)</f>
        <v>0</v>
      </c>
    </row>
    <row r="20" spans="1:9" ht="12.75">
      <c r="A20" s="39"/>
      <c r="B20" s="39"/>
      <c r="C20" s="39"/>
      <c r="D20" s="39"/>
      <c r="E20" s="39"/>
      <c r="F20" s="39"/>
      <c r="G20" s="39"/>
      <c r="H20" s="39"/>
      <c r="I20" s="39"/>
    </row>
    <row r="21" spans="1:57" ht="19.5" customHeight="1">
      <c r="A21" s="108" t="s">
        <v>58</v>
      </c>
      <c r="B21" s="108"/>
      <c r="C21" s="108"/>
      <c r="D21" s="108"/>
      <c r="E21" s="108"/>
      <c r="F21" s="108"/>
      <c r="G21" s="123"/>
      <c r="H21" s="108"/>
      <c r="I21" s="108"/>
      <c r="BA21" s="45"/>
      <c r="BB21" s="45"/>
      <c r="BC21" s="45"/>
      <c r="BD21" s="45"/>
      <c r="BE21" s="45"/>
    </row>
    <row r="22" ht="13.5" thickBot="1"/>
    <row r="23" spans="1:9" ht="12.75">
      <c r="A23" s="74" t="s">
        <v>59</v>
      </c>
      <c r="B23" s="75"/>
      <c r="C23" s="75"/>
      <c r="D23" s="124"/>
      <c r="E23" s="125" t="s">
        <v>60</v>
      </c>
      <c r="F23" s="126" t="s">
        <v>3</v>
      </c>
      <c r="G23" s="127" t="s">
        <v>61</v>
      </c>
      <c r="H23" s="128"/>
      <c r="I23" s="129" t="s">
        <v>60</v>
      </c>
    </row>
    <row r="24" spans="1:53" ht="12.75">
      <c r="A24" s="68" t="s">
        <v>127</v>
      </c>
      <c r="B24" s="59"/>
      <c r="C24" s="59"/>
      <c r="D24" s="130"/>
      <c r="E24" s="131">
        <v>0</v>
      </c>
      <c r="F24" s="132">
        <v>2</v>
      </c>
      <c r="G24" s="133">
        <f>SUM(E19+F19+G19+H19+I19)</f>
        <v>0</v>
      </c>
      <c r="H24" s="134"/>
      <c r="I24" s="135">
        <f aca="true" t="shared" si="0" ref="I24:I31">E24+F24*G24/100</f>
        <v>0</v>
      </c>
      <c r="BA24" s="1">
        <v>2</v>
      </c>
    </row>
    <row r="25" spans="1:53" ht="12.75">
      <c r="A25" s="68" t="s">
        <v>128</v>
      </c>
      <c r="B25" s="59"/>
      <c r="C25" s="59"/>
      <c r="D25" s="130"/>
      <c r="E25" s="131">
        <v>0</v>
      </c>
      <c r="F25" s="132">
        <v>0</v>
      </c>
      <c r="G25" s="133"/>
      <c r="H25" s="134"/>
      <c r="I25" s="135">
        <f t="shared" si="0"/>
        <v>0</v>
      </c>
      <c r="BA25" s="1">
        <v>2</v>
      </c>
    </row>
    <row r="26" spans="1:53" ht="12.75">
      <c r="A26" s="68" t="s">
        <v>129</v>
      </c>
      <c r="B26" s="59"/>
      <c r="C26" s="59"/>
      <c r="D26" s="130"/>
      <c r="E26" s="131">
        <v>0</v>
      </c>
      <c r="F26" s="132">
        <v>0</v>
      </c>
      <c r="G26" s="133"/>
      <c r="H26" s="134"/>
      <c r="I26" s="135">
        <f t="shared" si="0"/>
        <v>0</v>
      </c>
      <c r="BA26" s="1">
        <v>2</v>
      </c>
    </row>
    <row r="27" spans="1:53" ht="12.75">
      <c r="A27" s="68" t="s">
        <v>130</v>
      </c>
      <c r="B27" s="59"/>
      <c r="C27" s="59"/>
      <c r="D27" s="130"/>
      <c r="E27" s="131">
        <v>0</v>
      </c>
      <c r="F27" s="132">
        <v>0</v>
      </c>
      <c r="G27" s="133"/>
      <c r="H27" s="134"/>
      <c r="I27" s="135">
        <f t="shared" si="0"/>
        <v>0</v>
      </c>
      <c r="BA27" s="1">
        <v>2</v>
      </c>
    </row>
    <row r="28" spans="1:53" ht="12.75">
      <c r="A28" s="68" t="s">
        <v>131</v>
      </c>
      <c r="B28" s="59"/>
      <c r="C28" s="59"/>
      <c r="D28" s="130"/>
      <c r="E28" s="131">
        <v>0</v>
      </c>
      <c r="F28" s="132">
        <v>2</v>
      </c>
      <c r="G28" s="133"/>
      <c r="H28" s="134"/>
      <c r="I28" s="135">
        <f t="shared" si="0"/>
        <v>0</v>
      </c>
      <c r="BA28" s="1">
        <v>2</v>
      </c>
    </row>
    <row r="29" spans="1:53" ht="12.75">
      <c r="A29" s="68" t="s">
        <v>132</v>
      </c>
      <c r="B29" s="59"/>
      <c r="C29" s="59"/>
      <c r="D29" s="130"/>
      <c r="E29" s="131">
        <v>0</v>
      </c>
      <c r="F29" s="132">
        <v>1</v>
      </c>
      <c r="G29" s="133"/>
      <c r="H29" s="134"/>
      <c r="I29" s="135">
        <f t="shared" si="0"/>
        <v>0</v>
      </c>
      <c r="BA29" s="1">
        <v>2</v>
      </c>
    </row>
    <row r="30" spans="1:53" ht="12.75">
      <c r="A30" s="68" t="s">
        <v>133</v>
      </c>
      <c r="B30" s="59"/>
      <c r="C30" s="59"/>
      <c r="D30" s="130"/>
      <c r="E30" s="131">
        <v>0</v>
      </c>
      <c r="F30" s="132">
        <v>1</v>
      </c>
      <c r="G30" s="133"/>
      <c r="H30" s="134"/>
      <c r="I30" s="135">
        <f t="shared" si="0"/>
        <v>0</v>
      </c>
      <c r="BA30" s="1">
        <v>2</v>
      </c>
    </row>
    <row r="31" spans="1:53" ht="12.75">
      <c r="A31" s="68" t="s">
        <v>134</v>
      </c>
      <c r="B31" s="59"/>
      <c r="C31" s="59"/>
      <c r="D31" s="130"/>
      <c r="E31" s="131">
        <v>0</v>
      </c>
      <c r="F31" s="132">
        <v>0</v>
      </c>
      <c r="G31" s="133"/>
      <c r="H31" s="134"/>
      <c r="I31" s="135">
        <f t="shared" si="0"/>
        <v>0</v>
      </c>
      <c r="BA31" s="1">
        <v>2</v>
      </c>
    </row>
    <row r="32" spans="1:9" ht="13.5" thickBot="1">
      <c r="A32" s="136"/>
      <c r="B32" s="137" t="s">
        <v>62</v>
      </c>
      <c r="C32" s="138"/>
      <c r="D32" s="139"/>
      <c r="E32" s="140"/>
      <c r="F32" s="141"/>
      <c r="G32" s="141"/>
      <c r="H32" s="238">
        <f>SUM(I24:I31)</f>
        <v>0</v>
      </c>
      <c r="I32" s="239"/>
    </row>
    <row r="34" spans="2:9" ht="12.75">
      <c r="B34" s="3"/>
      <c r="F34" s="142"/>
      <c r="G34" s="143"/>
      <c r="H34" s="143"/>
      <c r="I34" s="4"/>
    </row>
    <row r="35" spans="6:9" ht="12.75">
      <c r="F35" s="142"/>
      <c r="G35" s="143"/>
      <c r="H35" s="143"/>
      <c r="I35" s="4"/>
    </row>
    <row r="36" spans="6:9" ht="12.75">
      <c r="F36" s="142"/>
      <c r="G36" s="143"/>
      <c r="H36" s="143"/>
      <c r="I36" s="4"/>
    </row>
    <row r="37" spans="6:9" ht="12.75">
      <c r="F37" s="142"/>
      <c r="G37" s="143"/>
      <c r="H37" s="143"/>
      <c r="I37" s="4"/>
    </row>
    <row r="38" spans="6:9" ht="12.75">
      <c r="F38" s="142"/>
      <c r="G38" s="143"/>
      <c r="H38" s="143"/>
      <c r="I38" s="4"/>
    </row>
    <row r="39" spans="6:9" ht="12.75">
      <c r="F39" s="142"/>
      <c r="G39" s="143"/>
      <c r="H39" s="143"/>
      <c r="I39" s="4"/>
    </row>
    <row r="40" spans="6:9" ht="12.75">
      <c r="F40" s="142"/>
      <c r="G40" s="143"/>
      <c r="H40" s="143"/>
      <c r="I40" s="4"/>
    </row>
    <row r="41" spans="6:9" ht="12.75">
      <c r="F41" s="142"/>
      <c r="G41" s="143"/>
      <c r="H41" s="143"/>
      <c r="I41" s="4"/>
    </row>
    <row r="42" spans="6:9" ht="12.75">
      <c r="F42" s="142"/>
      <c r="G42" s="143"/>
      <c r="H42" s="143"/>
      <c r="I42" s="4"/>
    </row>
    <row r="43" spans="6:9" ht="12.75">
      <c r="F43" s="142"/>
      <c r="G43" s="143"/>
      <c r="H43" s="143"/>
      <c r="I43" s="4"/>
    </row>
    <row r="44" spans="6:9" ht="12.75">
      <c r="F44" s="142"/>
      <c r="G44" s="143"/>
      <c r="H44" s="143"/>
      <c r="I44" s="4"/>
    </row>
    <row r="45" spans="6:9" ht="12.75">
      <c r="F45" s="142"/>
      <c r="G45" s="143"/>
      <c r="H45" s="143"/>
      <c r="I45" s="4"/>
    </row>
    <row r="46" spans="6:9" ht="12.75">
      <c r="F46" s="142"/>
      <c r="G46" s="143"/>
      <c r="H46" s="143"/>
      <c r="I46" s="4"/>
    </row>
    <row r="47" spans="6:9" ht="12.75">
      <c r="F47" s="142"/>
      <c r="G47" s="143"/>
      <c r="H47" s="143"/>
      <c r="I47" s="4"/>
    </row>
    <row r="48" spans="6:9" ht="12.75">
      <c r="F48" s="142"/>
      <c r="G48" s="143"/>
      <c r="H48" s="143"/>
      <c r="I48" s="4"/>
    </row>
    <row r="49" spans="6:9" ht="12.75">
      <c r="F49" s="142"/>
      <c r="G49" s="143"/>
      <c r="H49" s="143"/>
      <c r="I49" s="4"/>
    </row>
    <row r="50" spans="6:9" ht="12.75">
      <c r="F50" s="142"/>
      <c r="G50" s="143"/>
      <c r="H50" s="143"/>
      <c r="I50" s="4"/>
    </row>
    <row r="51" spans="6:9" ht="12.75">
      <c r="F51" s="142"/>
      <c r="G51" s="143"/>
      <c r="H51" s="143"/>
      <c r="I51" s="4"/>
    </row>
    <row r="52" spans="6:9" ht="12.75">
      <c r="F52" s="142"/>
      <c r="G52" s="143"/>
      <c r="H52" s="143"/>
      <c r="I52" s="4"/>
    </row>
    <row r="53" spans="6:9" ht="12.75">
      <c r="F53" s="142"/>
      <c r="G53" s="143"/>
      <c r="H53" s="143"/>
      <c r="I53" s="4"/>
    </row>
    <row r="54" spans="6:9" ht="12.75">
      <c r="F54" s="142"/>
      <c r="G54" s="143"/>
      <c r="H54" s="143"/>
      <c r="I54" s="4"/>
    </row>
    <row r="55" spans="6:9" ht="12.75">
      <c r="F55" s="142"/>
      <c r="G55" s="143"/>
      <c r="H55" s="143"/>
      <c r="I55" s="4"/>
    </row>
    <row r="56" spans="6:9" ht="12.75">
      <c r="F56" s="142"/>
      <c r="G56" s="143"/>
      <c r="H56" s="143"/>
      <c r="I56" s="4"/>
    </row>
    <row r="57" spans="6:9" ht="12.75">
      <c r="F57" s="142"/>
      <c r="G57" s="143"/>
      <c r="H57" s="143"/>
      <c r="I57" s="4"/>
    </row>
    <row r="58" spans="6:9" ht="12.75">
      <c r="F58" s="142"/>
      <c r="G58" s="143"/>
      <c r="H58" s="143"/>
      <c r="I58" s="4"/>
    </row>
    <row r="59" spans="6:9" ht="12.75">
      <c r="F59" s="142"/>
      <c r="G59" s="143"/>
      <c r="H59" s="143"/>
      <c r="I59" s="4"/>
    </row>
    <row r="60" spans="6:9" ht="12.75">
      <c r="F60" s="142"/>
      <c r="G60" s="143"/>
      <c r="H60" s="143"/>
      <c r="I60" s="4"/>
    </row>
    <row r="61" spans="6:9" ht="12.75">
      <c r="F61" s="142"/>
      <c r="G61" s="143"/>
      <c r="H61" s="143"/>
      <c r="I61" s="4"/>
    </row>
    <row r="62" spans="6:9" ht="12.75">
      <c r="F62" s="142"/>
      <c r="G62" s="143"/>
      <c r="H62" s="143"/>
      <c r="I62" s="4"/>
    </row>
    <row r="63" spans="6:9" ht="12.75">
      <c r="F63" s="142"/>
      <c r="G63" s="143"/>
      <c r="H63" s="143"/>
      <c r="I63" s="4"/>
    </row>
    <row r="64" spans="6:9" ht="12.75">
      <c r="F64" s="142"/>
      <c r="G64" s="143"/>
      <c r="H64" s="143"/>
      <c r="I64" s="4"/>
    </row>
    <row r="65" spans="6:9" ht="12.75">
      <c r="F65" s="142"/>
      <c r="G65" s="143"/>
      <c r="H65" s="143"/>
      <c r="I65" s="4"/>
    </row>
    <row r="66" spans="6:9" ht="12.75">
      <c r="F66" s="142"/>
      <c r="G66" s="143"/>
      <c r="H66" s="143"/>
      <c r="I66" s="4"/>
    </row>
    <row r="67" spans="6:9" ht="12.75">
      <c r="F67" s="142"/>
      <c r="G67" s="143"/>
      <c r="H67" s="143"/>
      <c r="I67" s="4"/>
    </row>
    <row r="68" spans="6:9" ht="12.75">
      <c r="F68" s="142"/>
      <c r="G68" s="143"/>
      <c r="H68" s="143"/>
      <c r="I68" s="4"/>
    </row>
    <row r="69" spans="6:9" ht="12.75">
      <c r="F69" s="142"/>
      <c r="G69" s="143"/>
      <c r="H69" s="143"/>
      <c r="I69" s="4"/>
    </row>
    <row r="70" spans="6:9" ht="12.75">
      <c r="F70" s="142"/>
      <c r="G70" s="143"/>
      <c r="H70" s="143"/>
      <c r="I70" s="4"/>
    </row>
    <row r="71" spans="6:9" ht="12.75">
      <c r="F71" s="142"/>
      <c r="G71" s="143"/>
      <c r="H71" s="143"/>
      <c r="I71" s="4"/>
    </row>
    <row r="72" spans="6:9" ht="12.75">
      <c r="F72" s="142"/>
      <c r="G72" s="143"/>
      <c r="H72" s="143"/>
      <c r="I72" s="4"/>
    </row>
    <row r="73" spans="6:9" ht="12.75">
      <c r="F73" s="142"/>
      <c r="G73" s="143"/>
      <c r="H73" s="143"/>
      <c r="I73" s="4"/>
    </row>
    <row r="74" spans="6:9" ht="12.75">
      <c r="F74" s="142"/>
      <c r="G74" s="143"/>
      <c r="H74" s="143"/>
      <c r="I74" s="4"/>
    </row>
    <row r="75" spans="6:9" ht="12.75">
      <c r="F75" s="142"/>
      <c r="G75" s="143"/>
      <c r="H75" s="143"/>
      <c r="I75" s="4"/>
    </row>
    <row r="76" spans="6:9" ht="12.75">
      <c r="F76" s="142"/>
      <c r="G76" s="143"/>
      <c r="H76" s="143"/>
      <c r="I76" s="4"/>
    </row>
    <row r="77" spans="6:9" ht="12.75">
      <c r="F77" s="142"/>
      <c r="G77" s="143"/>
      <c r="H77" s="143"/>
      <c r="I77" s="4"/>
    </row>
    <row r="78" spans="6:9" ht="12.75">
      <c r="F78" s="142"/>
      <c r="G78" s="143"/>
      <c r="H78" s="143"/>
      <c r="I78" s="4"/>
    </row>
    <row r="79" spans="6:9" ht="12.75">
      <c r="F79" s="142"/>
      <c r="G79" s="143"/>
      <c r="H79" s="143"/>
      <c r="I79" s="4"/>
    </row>
    <row r="80" spans="6:9" ht="12.75">
      <c r="F80" s="142"/>
      <c r="G80" s="143"/>
      <c r="H80" s="143"/>
      <c r="I80" s="4"/>
    </row>
    <row r="81" spans="6:9" ht="12.75">
      <c r="F81" s="142"/>
      <c r="G81" s="143"/>
      <c r="H81" s="143"/>
      <c r="I81" s="4"/>
    </row>
    <row r="82" spans="6:9" ht="12.75">
      <c r="F82" s="142"/>
      <c r="G82" s="143"/>
      <c r="H82" s="143"/>
      <c r="I82" s="4"/>
    </row>
    <row r="83" spans="6:9" ht="12.75">
      <c r="F83" s="142"/>
      <c r="G83" s="143"/>
      <c r="H83" s="143"/>
      <c r="I83" s="4"/>
    </row>
  </sheetData>
  <sheetProtection/>
  <mergeCells count="4">
    <mergeCell ref="A1:B1"/>
    <mergeCell ref="A2:B2"/>
    <mergeCell ref="G2:I2"/>
    <mergeCell ref="H32:I3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158"/>
  <sheetViews>
    <sheetView showGridLines="0" showZeros="0" zoomScaleSheetLayoutView="100" zoomScalePageLayoutView="0" workbookViewId="0" topLeftCell="A63">
      <selection activeCell="G86" sqref="G86"/>
    </sheetView>
  </sheetViews>
  <sheetFormatPr defaultColWidth="9.125" defaultRowHeight="12.75"/>
  <cols>
    <col min="1" max="1" width="4.50390625" style="144" customWidth="1"/>
    <col min="2" max="2" width="11.50390625" style="144" customWidth="1"/>
    <col min="3" max="3" width="40.50390625" style="144" customWidth="1"/>
    <col min="4" max="4" width="5.50390625" style="144" customWidth="1"/>
    <col min="5" max="5" width="8.50390625" style="154" customWidth="1"/>
    <col min="6" max="6" width="9.875" style="144" customWidth="1"/>
    <col min="7" max="7" width="13.875" style="144" customWidth="1"/>
    <col min="8" max="8" width="11.625" style="144" hidden="1" customWidth="1"/>
    <col min="9" max="9" width="11.50390625" style="144" hidden="1" customWidth="1"/>
    <col min="10" max="10" width="11.00390625" style="144" hidden="1" customWidth="1"/>
    <col min="11" max="11" width="10.50390625" style="144" hidden="1" customWidth="1"/>
    <col min="12" max="12" width="75.50390625" style="144" customWidth="1"/>
    <col min="13" max="13" width="45.375" style="144" customWidth="1"/>
    <col min="14" max="16384" width="9.125" style="144" customWidth="1"/>
  </cols>
  <sheetData>
    <row r="1" spans="1:7" ht="15">
      <c r="A1" s="242" t="s">
        <v>63</v>
      </c>
      <c r="B1" s="242"/>
      <c r="C1" s="242"/>
      <c r="D1" s="242"/>
      <c r="E1" s="242"/>
      <c r="F1" s="242"/>
      <c r="G1" s="242"/>
    </row>
    <row r="2" spans="2:7" ht="14.25" customHeight="1" thickBot="1">
      <c r="B2" s="145"/>
      <c r="C2" s="146"/>
      <c r="D2" s="146"/>
      <c r="E2" s="147"/>
      <c r="F2" s="146"/>
      <c r="G2" s="146"/>
    </row>
    <row r="3" spans="1:7" ht="13.5" thickTop="1">
      <c r="A3" s="231" t="s">
        <v>1</v>
      </c>
      <c r="B3" s="232"/>
      <c r="C3" s="98" t="s">
        <v>220</v>
      </c>
      <c r="D3" s="148"/>
      <c r="E3" s="149" t="s">
        <v>64</v>
      </c>
      <c r="F3" s="150" t="str">
        <f>'01 01 Rek'!H1</f>
        <v>01</v>
      </c>
      <c r="G3" s="151"/>
    </row>
    <row r="4" spans="1:7" ht="13.5" thickBot="1">
      <c r="A4" s="243" t="s">
        <v>54</v>
      </c>
      <c r="B4" s="234"/>
      <c r="C4" s="104" t="s">
        <v>223</v>
      </c>
      <c r="D4" s="152"/>
      <c r="E4" s="244"/>
      <c r="F4" s="245"/>
      <c r="G4" s="246"/>
    </row>
    <row r="5" spans="1:7" ht="13.5" thickTop="1">
      <c r="A5" s="153"/>
      <c r="G5" s="155"/>
    </row>
    <row r="6" spans="1:11" ht="27" customHeight="1">
      <c r="A6" s="156" t="s">
        <v>65</v>
      </c>
      <c r="B6" s="157" t="s">
        <v>66</v>
      </c>
      <c r="C6" s="157" t="s">
        <v>67</v>
      </c>
      <c r="D6" s="157" t="s">
        <v>68</v>
      </c>
      <c r="E6" s="158" t="s">
        <v>69</v>
      </c>
      <c r="F6" s="157" t="s">
        <v>70</v>
      </c>
      <c r="G6" s="159" t="s">
        <v>71</v>
      </c>
      <c r="H6" s="160" t="s">
        <v>72</v>
      </c>
      <c r="I6" s="160" t="s">
        <v>73</v>
      </c>
      <c r="J6" s="160" t="s">
        <v>74</v>
      </c>
      <c r="K6" s="160" t="s">
        <v>75</v>
      </c>
    </row>
    <row r="7" spans="1:15" ht="12.75">
      <c r="A7" s="161" t="s">
        <v>76</v>
      </c>
      <c r="B7" s="162" t="s">
        <v>77</v>
      </c>
      <c r="C7" s="163" t="s">
        <v>78</v>
      </c>
      <c r="D7" s="164"/>
      <c r="E7" s="165"/>
      <c r="F7" s="165"/>
      <c r="G7" s="166"/>
      <c r="H7" s="167"/>
      <c r="I7" s="168"/>
      <c r="J7" s="169"/>
      <c r="K7" s="170"/>
      <c r="O7" s="171">
        <v>1</v>
      </c>
    </row>
    <row r="8" spans="1:80" ht="12.75">
      <c r="A8" s="172">
        <v>1</v>
      </c>
      <c r="B8" s="173" t="s">
        <v>136</v>
      </c>
      <c r="C8" s="174" t="s">
        <v>137</v>
      </c>
      <c r="D8" s="175" t="s">
        <v>82</v>
      </c>
      <c r="E8" s="176">
        <v>42.5</v>
      </c>
      <c r="F8" s="176"/>
      <c r="G8" s="177">
        <f>E8*F8</f>
        <v>0</v>
      </c>
      <c r="H8" s="178">
        <v>0</v>
      </c>
      <c r="I8" s="179">
        <f>E8*H8</f>
        <v>0</v>
      </c>
      <c r="J8" s="178">
        <v>0</v>
      </c>
      <c r="K8" s="179">
        <f>E8*J8</f>
        <v>0</v>
      </c>
      <c r="O8" s="171">
        <v>2</v>
      </c>
      <c r="AA8" s="144">
        <v>1</v>
      </c>
      <c r="AB8" s="144">
        <v>1</v>
      </c>
      <c r="AC8" s="144">
        <v>1</v>
      </c>
      <c r="AZ8" s="144">
        <v>1</v>
      </c>
      <c r="BA8" s="144">
        <f>IF(AZ8=1,G8,0)</f>
        <v>0</v>
      </c>
      <c r="BB8" s="144">
        <f>IF(AZ8=2,G8,0)</f>
        <v>0</v>
      </c>
      <c r="BC8" s="144">
        <f>IF(AZ8=3,G8,0)</f>
        <v>0</v>
      </c>
      <c r="BD8" s="144">
        <f>IF(AZ8=4,G8,0)</f>
        <v>0</v>
      </c>
      <c r="BE8" s="144">
        <f>IF(AZ8=5,G8,0)</f>
        <v>0</v>
      </c>
      <c r="CA8" s="171">
        <v>1</v>
      </c>
      <c r="CB8" s="171">
        <v>1</v>
      </c>
    </row>
    <row r="9" spans="1:80" ht="12.75">
      <c r="A9" s="172">
        <v>2</v>
      </c>
      <c r="B9" s="173" t="s">
        <v>138</v>
      </c>
      <c r="C9" s="174" t="s">
        <v>139</v>
      </c>
      <c r="D9" s="175" t="s">
        <v>82</v>
      </c>
      <c r="E9" s="176">
        <v>42.5</v>
      </c>
      <c r="F9" s="176"/>
      <c r="G9" s="177">
        <f>E9*F9</f>
        <v>0</v>
      </c>
      <c r="H9" s="178">
        <v>0</v>
      </c>
      <c r="I9" s="179">
        <f>E9*H9</f>
        <v>0</v>
      </c>
      <c r="J9" s="178">
        <v>0</v>
      </c>
      <c r="K9" s="179">
        <f>E9*J9</f>
        <v>0</v>
      </c>
      <c r="O9" s="171">
        <v>2</v>
      </c>
      <c r="AA9" s="144">
        <v>1</v>
      </c>
      <c r="AB9" s="144">
        <v>1</v>
      </c>
      <c r="AC9" s="144">
        <v>1</v>
      </c>
      <c r="AZ9" s="144">
        <v>1</v>
      </c>
      <c r="BA9" s="144">
        <f>IF(AZ9=1,G9,0)</f>
        <v>0</v>
      </c>
      <c r="BB9" s="144">
        <f>IF(AZ9=2,G9,0)</f>
        <v>0</v>
      </c>
      <c r="BC9" s="144">
        <f>IF(AZ9=3,G9,0)</f>
        <v>0</v>
      </c>
      <c r="BD9" s="144">
        <f>IF(AZ9=4,G9,0)</f>
        <v>0</v>
      </c>
      <c r="BE9" s="144">
        <f>IF(AZ9=5,G9,0)</f>
        <v>0</v>
      </c>
      <c r="CA9" s="171">
        <v>1</v>
      </c>
      <c r="CB9" s="171">
        <v>1</v>
      </c>
    </row>
    <row r="10" spans="1:80" ht="12.75">
      <c r="A10" s="172">
        <v>3</v>
      </c>
      <c r="B10" s="173" t="s">
        <v>234</v>
      </c>
      <c r="C10" s="174" t="s">
        <v>235</v>
      </c>
      <c r="D10" s="175" t="s">
        <v>82</v>
      </c>
      <c r="E10" s="176">
        <v>10.17</v>
      </c>
      <c r="F10" s="176"/>
      <c r="G10" s="177">
        <f>SUM(F10*E10)</f>
        <v>0</v>
      </c>
      <c r="H10" s="178"/>
      <c r="I10" s="179"/>
      <c r="J10" s="178"/>
      <c r="K10" s="179"/>
      <c r="O10" s="171"/>
      <c r="CA10" s="171"/>
      <c r="CB10" s="171"/>
    </row>
    <row r="11" spans="1:80" ht="12.75">
      <c r="A11" s="172">
        <v>4</v>
      </c>
      <c r="B11" s="173" t="s">
        <v>83</v>
      </c>
      <c r="C11" s="174" t="s">
        <v>84</v>
      </c>
      <c r="D11" s="175" t="s">
        <v>82</v>
      </c>
      <c r="E11" s="176">
        <v>36.3</v>
      </c>
      <c r="F11" s="176"/>
      <c r="G11" s="177">
        <f>E11*F11</f>
        <v>0</v>
      </c>
      <c r="H11" s="178">
        <v>0</v>
      </c>
      <c r="I11" s="179">
        <f>E11*H11</f>
        <v>0</v>
      </c>
      <c r="J11" s="178">
        <v>0</v>
      </c>
      <c r="K11" s="179">
        <f>E11*J11</f>
        <v>0</v>
      </c>
      <c r="O11" s="171">
        <v>2</v>
      </c>
      <c r="AA11" s="144">
        <v>1</v>
      </c>
      <c r="AB11" s="144">
        <v>1</v>
      </c>
      <c r="AC11" s="144">
        <v>1</v>
      </c>
      <c r="AZ11" s="144">
        <v>1</v>
      </c>
      <c r="BA11" s="144">
        <f>IF(AZ11=1,G11,0)</f>
        <v>0</v>
      </c>
      <c r="BB11" s="144">
        <f>IF(AZ11=2,G11,0)</f>
        <v>0</v>
      </c>
      <c r="BC11" s="144">
        <f>IF(AZ11=3,G11,0)</f>
        <v>0</v>
      </c>
      <c r="BD11" s="144">
        <f>IF(AZ11=4,G11,0)</f>
        <v>0</v>
      </c>
      <c r="BE11" s="144">
        <f>IF(AZ11=5,G11,0)</f>
        <v>0</v>
      </c>
      <c r="CA11" s="171">
        <v>1</v>
      </c>
      <c r="CB11" s="171">
        <v>1</v>
      </c>
    </row>
    <row r="12" spans="1:15" ht="12.75">
      <c r="A12" s="180"/>
      <c r="B12" s="183"/>
      <c r="C12" s="240" t="s">
        <v>140</v>
      </c>
      <c r="D12" s="241"/>
      <c r="E12" s="184">
        <v>0</v>
      </c>
      <c r="F12" s="185"/>
      <c r="G12" s="186"/>
      <c r="H12" s="187"/>
      <c r="I12" s="181"/>
      <c r="J12" s="188"/>
      <c r="K12" s="181"/>
      <c r="M12" s="182" t="s">
        <v>140</v>
      </c>
      <c r="O12" s="171"/>
    </row>
    <row r="13" spans="1:80" ht="12.75">
      <c r="A13" s="172">
        <v>5</v>
      </c>
      <c r="B13" s="173" t="s">
        <v>85</v>
      </c>
      <c r="C13" s="174" t="s">
        <v>86</v>
      </c>
      <c r="D13" s="175" t="s">
        <v>82</v>
      </c>
      <c r="E13" s="176">
        <v>7.8</v>
      </c>
      <c r="F13" s="176"/>
      <c r="G13" s="177">
        <f>E13*F13</f>
        <v>0</v>
      </c>
      <c r="H13" s="178">
        <v>0</v>
      </c>
      <c r="I13" s="179">
        <f>E13*H13</f>
        <v>0</v>
      </c>
      <c r="J13" s="178">
        <v>0</v>
      </c>
      <c r="K13" s="179">
        <f>E13*J13</f>
        <v>0</v>
      </c>
      <c r="O13" s="171">
        <v>2</v>
      </c>
      <c r="AA13" s="144">
        <v>1</v>
      </c>
      <c r="AB13" s="144">
        <v>1</v>
      </c>
      <c r="AC13" s="144">
        <v>1</v>
      </c>
      <c r="AZ13" s="144">
        <v>1</v>
      </c>
      <c r="BA13" s="144">
        <f>IF(AZ13=1,G13,0)</f>
        <v>0</v>
      </c>
      <c r="BB13" s="144">
        <f>IF(AZ13=2,G13,0)</f>
        <v>0</v>
      </c>
      <c r="BC13" s="144">
        <f>IF(AZ13=3,G13,0)</f>
        <v>0</v>
      </c>
      <c r="BD13" s="144">
        <f>IF(AZ13=4,G13,0)</f>
        <v>0</v>
      </c>
      <c r="BE13" s="144">
        <f>IF(AZ13=5,G13,0)</f>
        <v>0</v>
      </c>
      <c r="CA13" s="171">
        <v>1</v>
      </c>
      <c r="CB13" s="171">
        <v>1</v>
      </c>
    </row>
    <row r="14" spans="1:15" ht="12.75">
      <c r="A14" s="180"/>
      <c r="B14" s="183"/>
      <c r="C14" s="240" t="s">
        <v>141</v>
      </c>
      <c r="D14" s="241"/>
      <c r="E14" s="184">
        <v>0</v>
      </c>
      <c r="F14" s="185"/>
      <c r="G14" s="186"/>
      <c r="H14" s="187"/>
      <c r="I14" s="181"/>
      <c r="J14" s="188"/>
      <c r="K14" s="181"/>
      <c r="M14" s="182" t="s">
        <v>141</v>
      </c>
      <c r="O14" s="171"/>
    </row>
    <row r="15" spans="1:80" ht="12.75">
      <c r="A15" s="172">
        <v>6</v>
      </c>
      <c r="B15" s="173" t="s">
        <v>87</v>
      </c>
      <c r="C15" s="174" t="s">
        <v>88</v>
      </c>
      <c r="D15" s="175" t="s">
        <v>82</v>
      </c>
      <c r="E15" s="176">
        <v>78.8</v>
      </c>
      <c r="F15" s="176"/>
      <c r="G15" s="177">
        <f>E15*F15</f>
        <v>0</v>
      </c>
      <c r="H15" s="178">
        <v>0</v>
      </c>
      <c r="I15" s="179">
        <f>E15*H15</f>
        <v>0</v>
      </c>
      <c r="J15" s="178">
        <v>0</v>
      </c>
      <c r="K15" s="179">
        <f>E15*J15</f>
        <v>0</v>
      </c>
      <c r="O15" s="171">
        <v>2</v>
      </c>
      <c r="AA15" s="144">
        <v>1</v>
      </c>
      <c r="AB15" s="144">
        <v>1</v>
      </c>
      <c r="AC15" s="144">
        <v>1</v>
      </c>
      <c r="AZ15" s="144">
        <v>1</v>
      </c>
      <c r="BA15" s="144">
        <f>IF(AZ15=1,G15,0)</f>
        <v>0</v>
      </c>
      <c r="BB15" s="144">
        <f>IF(AZ15=2,G15,0)</f>
        <v>0</v>
      </c>
      <c r="BC15" s="144">
        <f>IF(AZ15=3,G15,0)</f>
        <v>0</v>
      </c>
      <c r="BD15" s="144">
        <f>IF(AZ15=4,G15,0)</f>
        <v>0</v>
      </c>
      <c r="BE15" s="144">
        <f>IF(AZ15=5,G15,0)</f>
        <v>0</v>
      </c>
      <c r="CA15" s="171">
        <v>1</v>
      </c>
      <c r="CB15" s="171">
        <v>1</v>
      </c>
    </row>
    <row r="16" spans="1:80" ht="12.75">
      <c r="A16" s="172">
        <v>7</v>
      </c>
      <c r="B16" s="173" t="s">
        <v>89</v>
      </c>
      <c r="C16" s="174" t="s">
        <v>90</v>
      </c>
      <c r="D16" s="175" t="s">
        <v>82</v>
      </c>
      <c r="E16" s="176">
        <v>22.8</v>
      </c>
      <c r="F16" s="176"/>
      <c r="G16" s="177">
        <f>E16*F16</f>
        <v>0</v>
      </c>
      <c r="H16" s="178">
        <v>0</v>
      </c>
      <c r="I16" s="179">
        <f>E16*H16</f>
        <v>0</v>
      </c>
      <c r="J16" s="178">
        <v>0</v>
      </c>
      <c r="K16" s="179">
        <f>E16*J16</f>
        <v>0</v>
      </c>
      <c r="O16" s="171">
        <v>2</v>
      </c>
      <c r="AA16" s="144">
        <v>1</v>
      </c>
      <c r="AB16" s="144">
        <v>1</v>
      </c>
      <c r="AC16" s="144">
        <v>1</v>
      </c>
      <c r="AZ16" s="144">
        <v>1</v>
      </c>
      <c r="BA16" s="144">
        <f>IF(AZ16=1,G16,0)</f>
        <v>0</v>
      </c>
      <c r="BB16" s="144">
        <f>IF(AZ16=2,G16,0)</f>
        <v>0</v>
      </c>
      <c r="BC16" s="144">
        <f>IF(AZ16=3,G16,0)</f>
        <v>0</v>
      </c>
      <c r="BD16" s="144">
        <f>IF(AZ16=4,G16,0)</f>
        <v>0</v>
      </c>
      <c r="BE16" s="144">
        <f>IF(AZ16=5,G16,0)</f>
        <v>0</v>
      </c>
      <c r="CA16" s="171">
        <v>1</v>
      </c>
      <c r="CB16" s="171">
        <v>1</v>
      </c>
    </row>
    <row r="17" spans="1:15" ht="12.75">
      <c r="A17" s="180"/>
      <c r="B17" s="183"/>
      <c r="C17" s="240" t="s">
        <v>142</v>
      </c>
      <c r="D17" s="241"/>
      <c r="E17" s="184">
        <v>0</v>
      </c>
      <c r="F17" s="185"/>
      <c r="G17" s="186"/>
      <c r="H17" s="187"/>
      <c r="I17" s="181"/>
      <c r="J17" s="188"/>
      <c r="K17" s="181"/>
      <c r="M17" s="182" t="s">
        <v>142</v>
      </c>
      <c r="O17" s="171"/>
    </row>
    <row r="18" spans="1:80" ht="12.75">
      <c r="A18" s="172">
        <v>8</v>
      </c>
      <c r="B18" s="173" t="s">
        <v>91</v>
      </c>
      <c r="C18" s="174" t="s">
        <v>92</v>
      </c>
      <c r="D18" s="175" t="s">
        <v>82</v>
      </c>
      <c r="E18" s="176">
        <v>9.92</v>
      </c>
      <c r="F18" s="176"/>
      <c r="G18" s="177">
        <f>E18*F18</f>
        <v>0</v>
      </c>
      <c r="H18" s="178">
        <v>0</v>
      </c>
      <c r="I18" s="179">
        <f>E18*H18</f>
        <v>0</v>
      </c>
      <c r="J18" s="178">
        <v>0</v>
      </c>
      <c r="K18" s="179">
        <f>E18*J18</f>
        <v>0</v>
      </c>
      <c r="O18" s="171">
        <v>2</v>
      </c>
      <c r="AA18" s="144">
        <v>1</v>
      </c>
      <c r="AB18" s="144">
        <v>1</v>
      </c>
      <c r="AC18" s="144">
        <v>1</v>
      </c>
      <c r="AZ18" s="144">
        <v>1</v>
      </c>
      <c r="BA18" s="144">
        <f>IF(AZ18=1,G18,0)</f>
        <v>0</v>
      </c>
      <c r="BB18" s="144">
        <f>IF(AZ18=2,G18,0)</f>
        <v>0</v>
      </c>
      <c r="BC18" s="144">
        <f>IF(AZ18=3,G18,0)</f>
        <v>0</v>
      </c>
      <c r="BD18" s="144">
        <f>IF(AZ18=4,G18,0)</f>
        <v>0</v>
      </c>
      <c r="BE18" s="144">
        <f>IF(AZ18=5,G18,0)</f>
        <v>0</v>
      </c>
      <c r="CA18" s="171">
        <v>1</v>
      </c>
      <c r="CB18" s="171">
        <v>1</v>
      </c>
    </row>
    <row r="19" spans="1:80" ht="12.75">
      <c r="A19" s="172">
        <v>9</v>
      </c>
      <c r="B19" s="173" t="s">
        <v>143</v>
      </c>
      <c r="C19" s="174" t="s">
        <v>144</v>
      </c>
      <c r="D19" s="175" t="s">
        <v>82</v>
      </c>
      <c r="E19" s="176">
        <v>32.7</v>
      </c>
      <c r="F19" s="176"/>
      <c r="G19" s="177">
        <f>E19*F19</f>
        <v>0</v>
      </c>
      <c r="H19" s="178">
        <v>0</v>
      </c>
      <c r="I19" s="179">
        <f>E19*H19</f>
        <v>0</v>
      </c>
      <c r="J19" s="178">
        <v>0</v>
      </c>
      <c r="K19" s="179">
        <f>E19*J19</f>
        <v>0</v>
      </c>
      <c r="O19" s="171">
        <v>2</v>
      </c>
      <c r="AA19" s="144">
        <v>1</v>
      </c>
      <c r="AB19" s="144">
        <v>1</v>
      </c>
      <c r="AC19" s="144">
        <v>1</v>
      </c>
      <c r="AZ19" s="144">
        <v>1</v>
      </c>
      <c r="BA19" s="144">
        <f>IF(AZ19=1,G19,0)</f>
        <v>0</v>
      </c>
      <c r="BB19" s="144">
        <f>IF(AZ19=2,G19,0)</f>
        <v>0</v>
      </c>
      <c r="BC19" s="144">
        <f>IF(AZ19=3,G19,0)</f>
        <v>0</v>
      </c>
      <c r="BD19" s="144">
        <f>IF(AZ19=4,G19,0)</f>
        <v>0</v>
      </c>
      <c r="BE19" s="144">
        <f>IF(AZ19=5,G19,0)</f>
        <v>0</v>
      </c>
      <c r="CA19" s="171">
        <v>1</v>
      </c>
      <c r="CB19" s="171">
        <v>1</v>
      </c>
    </row>
    <row r="20" spans="1:15" ht="12.75">
      <c r="A20" s="180"/>
      <c r="B20" s="183"/>
      <c r="C20" s="240" t="s">
        <v>145</v>
      </c>
      <c r="D20" s="241"/>
      <c r="E20" s="184">
        <v>0</v>
      </c>
      <c r="F20" s="185"/>
      <c r="G20" s="186"/>
      <c r="H20" s="187"/>
      <c r="I20" s="181"/>
      <c r="J20" s="188"/>
      <c r="K20" s="181"/>
      <c r="M20" s="182" t="s">
        <v>145</v>
      </c>
      <c r="O20" s="171"/>
    </row>
    <row r="21" spans="1:15" ht="12.75">
      <c r="A21" s="180"/>
      <c r="B21" s="183"/>
      <c r="C21" s="240" t="s">
        <v>146</v>
      </c>
      <c r="D21" s="241"/>
      <c r="E21" s="184">
        <v>0</v>
      </c>
      <c r="F21" s="185"/>
      <c r="G21" s="186"/>
      <c r="H21" s="187"/>
      <c r="I21" s="181"/>
      <c r="J21" s="188"/>
      <c r="K21" s="181"/>
      <c r="M21" s="182" t="s">
        <v>146</v>
      </c>
      <c r="O21" s="171"/>
    </row>
    <row r="22" spans="1:80" ht="12.75">
      <c r="A22" s="172">
        <v>10</v>
      </c>
      <c r="B22" s="173" t="s">
        <v>93</v>
      </c>
      <c r="C22" s="174" t="s">
        <v>94</v>
      </c>
      <c r="D22" s="175" t="s">
        <v>82</v>
      </c>
      <c r="E22" s="176">
        <v>7.8</v>
      </c>
      <c r="F22" s="176"/>
      <c r="G22" s="177">
        <f>E22*F22</f>
        <v>0</v>
      </c>
      <c r="H22" s="178">
        <v>0</v>
      </c>
      <c r="I22" s="179">
        <f>E22*H22</f>
        <v>0</v>
      </c>
      <c r="J22" s="178">
        <v>0</v>
      </c>
      <c r="K22" s="179">
        <f>E22*J22</f>
        <v>0</v>
      </c>
      <c r="O22" s="171">
        <v>2</v>
      </c>
      <c r="AA22" s="144">
        <v>1</v>
      </c>
      <c r="AB22" s="144">
        <v>1</v>
      </c>
      <c r="AC22" s="144">
        <v>1</v>
      </c>
      <c r="AZ22" s="144">
        <v>1</v>
      </c>
      <c r="BA22" s="144">
        <f>IF(AZ22=1,G22,0)</f>
        <v>0</v>
      </c>
      <c r="BB22" s="144">
        <f>IF(AZ22=2,G22,0)</f>
        <v>0</v>
      </c>
      <c r="BC22" s="144">
        <f>IF(AZ22=3,G22,0)</f>
        <v>0</v>
      </c>
      <c r="BD22" s="144">
        <f>IF(AZ22=4,G22,0)</f>
        <v>0</v>
      </c>
      <c r="BE22" s="144">
        <f>IF(AZ22=5,G22,0)</f>
        <v>0</v>
      </c>
      <c r="CA22" s="171">
        <v>1</v>
      </c>
      <c r="CB22" s="171">
        <v>1</v>
      </c>
    </row>
    <row r="23" spans="1:80" ht="12.75">
      <c r="A23" s="172">
        <v>11</v>
      </c>
      <c r="B23" s="173" t="s">
        <v>147</v>
      </c>
      <c r="C23" s="174" t="s">
        <v>148</v>
      </c>
      <c r="D23" s="175" t="s">
        <v>149</v>
      </c>
      <c r="E23" s="176">
        <v>15.48</v>
      </c>
      <c r="F23" s="176"/>
      <c r="G23" s="177">
        <f>E23*F23</f>
        <v>0</v>
      </c>
      <c r="H23" s="178">
        <v>1</v>
      </c>
      <c r="I23" s="179">
        <f>E23*H23</f>
        <v>15.48</v>
      </c>
      <c r="J23" s="178"/>
      <c r="K23" s="179">
        <f>E23*J23</f>
        <v>0</v>
      </c>
      <c r="O23" s="171">
        <v>2</v>
      </c>
      <c r="AA23" s="144">
        <v>3</v>
      </c>
      <c r="AB23" s="144">
        <v>1</v>
      </c>
      <c r="AC23" s="144">
        <v>58337345</v>
      </c>
      <c r="AZ23" s="144">
        <v>1</v>
      </c>
      <c r="BA23" s="144">
        <f>IF(AZ23=1,G23,0)</f>
        <v>0</v>
      </c>
      <c r="BB23" s="144">
        <f>IF(AZ23=2,G23,0)</f>
        <v>0</v>
      </c>
      <c r="BC23" s="144">
        <f>IF(AZ23=3,G23,0)</f>
        <v>0</v>
      </c>
      <c r="BD23" s="144">
        <f>IF(AZ23=4,G23,0)</f>
        <v>0</v>
      </c>
      <c r="BE23" s="144">
        <f>IF(AZ23=5,G23,0)</f>
        <v>0</v>
      </c>
      <c r="CA23" s="171">
        <v>3</v>
      </c>
      <c r="CB23" s="171">
        <v>1</v>
      </c>
    </row>
    <row r="24" spans="1:15" ht="12.75">
      <c r="A24" s="180"/>
      <c r="B24" s="183"/>
      <c r="C24" s="240" t="s">
        <v>146</v>
      </c>
      <c r="D24" s="241"/>
      <c r="E24" s="184">
        <v>0</v>
      </c>
      <c r="F24" s="185"/>
      <c r="G24" s="186"/>
      <c r="H24" s="187"/>
      <c r="I24" s="181"/>
      <c r="J24" s="188"/>
      <c r="K24" s="181"/>
      <c r="M24" s="182" t="s">
        <v>146</v>
      </c>
      <c r="O24" s="171"/>
    </row>
    <row r="25" spans="1:57" ht="12.75">
      <c r="A25" s="189"/>
      <c r="B25" s="190" t="s">
        <v>79</v>
      </c>
      <c r="C25" s="191" t="s">
        <v>81</v>
      </c>
      <c r="D25" s="192"/>
      <c r="E25" s="193"/>
      <c r="F25" s="194"/>
      <c r="G25" s="195">
        <f>SUM(G7:G24)</f>
        <v>0</v>
      </c>
      <c r="H25" s="196"/>
      <c r="I25" s="197">
        <f>SUM(I7:I24)</f>
        <v>15.48</v>
      </c>
      <c r="J25" s="196"/>
      <c r="K25" s="197">
        <f>SUM(K7:K24)</f>
        <v>0</v>
      </c>
      <c r="O25" s="171">
        <v>4</v>
      </c>
      <c r="BA25" s="198">
        <f>SUM(BA7:BA24)</f>
        <v>0</v>
      </c>
      <c r="BB25" s="198">
        <f>SUM(BB7:BB24)</f>
        <v>0</v>
      </c>
      <c r="BC25" s="198">
        <f>SUM(BC7:BC24)</f>
        <v>0</v>
      </c>
      <c r="BD25" s="198">
        <f>SUM(BD7:BD24)</f>
        <v>0</v>
      </c>
      <c r="BE25" s="198">
        <f>SUM(BE7:BE24)</f>
        <v>0</v>
      </c>
    </row>
    <row r="26" spans="1:15" ht="12.75">
      <c r="A26" s="161" t="s">
        <v>76</v>
      </c>
      <c r="B26" s="162" t="s">
        <v>150</v>
      </c>
      <c r="C26" s="163" t="s">
        <v>151</v>
      </c>
      <c r="D26" s="164"/>
      <c r="E26" s="165"/>
      <c r="F26" s="165"/>
      <c r="G26" s="166"/>
      <c r="H26" s="167"/>
      <c r="I26" s="168"/>
      <c r="J26" s="169"/>
      <c r="K26" s="170"/>
      <c r="O26" s="171">
        <v>1</v>
      </c>
    </row>
    <row r="27" spans="1:80" ht="12.75">
      <c r="A27" s="172">
        <v>12</v>
      </c>
      <c r="B27" s="173" t="s">
        <v>153</v>
      </c>
      <c r="C27" s="174" t="s">
        <v>154</v>
      </c>
      <c r="D27" s="175" t="s">
        <v>103</v>
      </c>
      <c r="E27" s="176">
        <v>37</v>
      </c>
      <c r="F27" s="176"/>
      <c r="G27" s="177">
        <f>E27*F27</f>
        <v>0</v>
      </c>
      <c r="H27" s="178">
        <v>0.22107</v>
      </c>
      <c r="I27" s="179">
        <f>E27*H27</f>
        <v>8.17959</v>
      </c>
      <c r="J27" s="178">
        <v>0</v>
      </c>
      <c r="K27" s="179">
        <f>E27*J27</f>
        <v>0</v>
      </c>
      <c r="O27" s="171">
        <v>2</v>
      </c>
      <c r="AA27" s="144">
        <v>1</v>
      </c>
      <c r="AB27" s="144">
        <v>1</v>
      </c>
      <c r="AC27" s="144">
        <v>1</v>
      </c>
      <c r="AZ27" s="144">
        <v>1</v>
      </c>
      <c r="BA27" s="144">
        <f>IF(AZ27=1,G27,0)</f>
        <v>0</v>
      </c>
      <c r="BB27" s="144">
        <f>IF(AZ27=2,G27,0)</f>
        <v>0</v>
      </c>
      <c r="BC27" s="144">
        <f>IF(AZ27=3,G27,0)</f>
        <v>0</v>
      </c>
      <c r="BD27" s="144">
        <f>IF(AZ27=4,G27,0)</f>
        <v>0</v>
      </c>
      <c r="BE27" s="144">
        <f>IF(AZ27=5,G27,0)</f>
        <v>0</v>
      </c>
      <c r="CA27" s="171">
        <v>1</v>
      </c>
      <c r="CB27" s="171">
        <v>1</v>
      </c>
    </row>
    <row r="28" spans="1:80" ht="12.75">
      <c r="A28" s="172">
        <v>13</v>
      </c>
      <c r="B28" s="173" t="s">
        <v>155</v>
      </c>
      <c r="C28" s="174" t="s">
        <v>221</v>
      </c>
      <c r="D28" s="175" t="s">
        <v>98</v>
      </c>
      <c r="E28" s="176">
        <v>35.7</v>
      </c>
      <c r="F28" s="176"/>
      <c r="G28" s="177">
        <f>E28*F28</f>
        <v>0</v>
      </c>
      <c r="H28" s="178">
        <v>0.001</v>
      </c>
      <c r="I28" s="179">
        <f>E28*H28</f>
        <v>0.0357</v>
      </c>
      <c r="J28" s="178">
        <v>0</v>
      </c>
      <c r="K28" s="179">
        <f>E28*J28</f>
        <v>0</v>
      </c>
      <c r="O28" s="171">
        <v>2</v>
      </c>
      <c r="AA28" s="144">
        <v>1</v>
      </c>
      <c r="AB28" s="144">
        <v>1</v>
      </c>
      <c r="AC28" s="144">
        <v>1</v>
      </c>
      <c r="AZ28" s="144">
        <v>1</v>
      </c>
      <c r="BA28" s="144">
        <f>IF(AZ28=1,G28,0)</f>
        <v>0</v>
      </c>
      <c r="BB28" s="144">
        <f>IF(AZ28=2,G28,0)</f>
        <v>0</v>
      </c>
      <c r="BC28" s="144">
        <f>IF(AZ28=3,G28,0)</f>
        <v>0</v>
      </c>
      <c r="BD28" s="144">
        <f>IF(AZ28=4,G28,0)</f>
        <v>0</v>
      </c>
      <c r="BE28" s="144">
        <f>IF(AZ28=5,G28,0)</f>
        <v>0</v>
      </c>
      <c r="CA28" s="171">
        <v>1</v>
      </c>
      <c r="CB28" s="171">
        <v>1</v>
      </c>
    </row>
    <row r="29" spans="1:80" ht="12.75">
      <c r="A29" s="172">
        <v>14</v>
      </c>
      <c r="B29" s="173" t="s">
        <v>156</v>
      </c>
      <c r="C29" s="174" t="s">
        <v>157</v>
      </c>
      <c r="D29" s="175" t="s">
        <v>98</v>
      </c>
      <c r="E29" s="176">
        <v>35.7</v>
      </c>
      <c r="F29" s="176"/>
      <c r="G29" s="177">
        <f>E29*F29</f>
        <v>0</v>
      </c>
      <c r="H29" s="178">
        <v>0</v>
      </c>
      <c r="I29" s="179">
        <f>E29*H29</f>
        <v>0</v>
      </c>
      <c r="J29" s="178">
        <v>0</v>
      </c>
      <c r="K29" s="179">
        <f>E29*J29</f>
        <v>0</v>
      </c>
      <c r="O29" s="171">
        <v>2</v>
      </c>
      <c r="AA29" s="144">
        <v>1</v>
      </c>
      <c r="AB29" s="144">
        <v>1</v>
      </c>
      <c r="AC29" s="144">
        <v>1</v>
      </c>
      <c r="AZ29" s="144">
        <v>1</v>
      </c>
      <c r="BA29" s="144">
        <f>IF(AZ29=1,G29,0)</f>
        <v>0</v>
      </c>
      <c r="BB29" s="144">
        <f>IF(AZ29=2,G29,0)</f>
        <v>0</v>
      </c>
      <c r="BC29" s="144">
        <f>IF(AZ29=3,G29,0)</f>
        <v>0</v>
      </c>
      <c r="BD29" s="144">
        <f>IF(AZ29=4,G29,0)</f>
        <v>0</v>
      </c>
      <c r="BE29" s="144">
        <f>IF(AZ29=5,G29,0)</f>
        <v>0</v>
      </c>
      <c r="CA29" s="171">
        <v>1</v>
      </c>
      <c r="CB29" s="171">
        <v>1</v>
      </c>
    </row>
    <row r="30" spans="1:80" ht="12.75">
      <c r="A30" s="172">
        <v>15</v>
      </c>
      <c r="B30" s="173" t="s">
        <v>158</v>
      </c>
      <c r="C30" s="174" t="s">
        <v>159</v>
      </c>
      <c r="D30" s="175" t="s">
        <v>103</v>
      </c>
      <c r="E30" s="176">
        <v>38</v>
      </c>
      <c r="F30" s="176"/>
      <c r="G30" s="177">
        <f>E30*F30</f>
        <v>0</v>
      </c>
      <c r="H30" s="178">
        <v>0.00048</v>
      </c>
      <c r="I30" s="179">
        <f>E30*H30</f>
        <v>0.01824</v>
      </c>
      <c r="J30" s="178"/>
      <c r="K30" s="179">
        <f>E30*J30</f>
        <v>0</v>
      </c>
      <c r="O30" s="171">
        <v>2</v>
      </c>
      <c r="AA30" s="144">
        <v>3</v>
      </c>
      <c r="AB30" s="144">
        <v>1</v>
      </c>
      <c r="AC30" s="144">
        <v>28611223</v>
      </c>
      <c r="AZ30" s="144">
        <v>1</v>
      </c>
      <c r="BA30" s="144">
        <f>IF(AZ30=1,G30,0)</f>
        <v>0</v>
      </c>
      <c r="BB30" s="144">
        <f>IF(AZ30=2,G30,0)</f>
        <v>0</v>
      </c>
      <c r="BC30" s="144">
        <f>IF(AZ30=3,G30,0)</f>
        <v>0</v>
      </c>
      <c r="BD30" s="144">
        <f>IF(AZ30=4,G30,0)</f>
        <v>0</v>
      </c>
      <c r="BE30" s="144">
        <f>IF(AZ30=5,G30,0)</f>
        <v>0</v>
      </c>
      <c r="CA30" s="171">
        <v>3</v>
      </c>
      <c r="CB30" s="171">
        <v>1</v>
      </c>
    </row>
    <row r="31" spans="1:57" ht="12.75">
      <c r="A31" s="189"/>
      <c r="B31" s="190" t="s">
        <v>79</v>
      </c>
      <c r="C31" s="191" t="s">
        <v>152</v>
      </c>
      <c r="D31" s="192"/>
      <c r="E31" s="193"/>
      <c r="F31" s="194"/>
      <c r="G31" s="195">
        <f>SUM(G26:G30)</f>
        <v>0</v>
      </c>
      <c r="H31" s="196"/>
      <c r="I31" s="197">
        <f>SUM(I26:I30)</f>
        <v>8.23353</v>
      </c>
      <c r="J31" s="196"/>
      <c r="K31" s="197">
        <f>SUM(K26:K30)</f>
        <v>0</v>
      </c>
      <c r="O31" s="171">
        <v>4</v>
      </c>
      <c r="BA31" s="198">
        <f>SUM(BA26:BA30)</f>
        <v>0</v>
      </c>
      <c r="BB31" s="198">
        <f>SUM(BB26:BB30)</f>
        <v>0</v>
      </c>
      <c r="BC31" s="198">
        <f>SUM(BC26:BC30)</f>
        <v>0</v>
      </c>
      <c r="BD31" s="198">
        <f>SUM(BD26:BD30)</f>
        <v>0</v>
      </c>
      <c r="BE31" s="198">
        <f>SUM(BE26:BE30)</f>
        <v>0</v>
      </c>
    </row>
    <row r="32" spans="1:15" ht="12.75">
      <c r="A32" s="161" t="s">
        <v>76</v>
      </c>
      <c r="B32" s="162" t="s">
        <v>160</v>
      </c>
      <c r="C32" s="163" t="s">
        <v>161</v>
      </c>
      <c r="D32" s="164"/>
      <c r="E32" s="165"/>
      <c r="F32" s="165"/>
      <c r="G32" s="166"/>
      <c r="H32" s="167"/>
      <c r="I32" s="168"/>
      <c r="J32" s="169"/>
      <c r="K32" s="170"/>
      <c r="O32" s="171">
        <v>1</v>
      </c>
    </row>
    <row r="33" spans="1:80" ht="12.75">
      <c r="A33" s="172">
        <v>16</v>
      </c>
      <c r="B33" s="173" t="s">
        <v>163</v>
      </c>
      <c r="C33" s="174" t="s">
        <v>164</v>
      </c>
      <c r="D33" s="175" t="s">
        <v>165</v>
      </c>
      <c r="E33" s="176">
        <v>42</v>
      </c>
      <c r="F33" s="176"/>
      <c r="G33" s="177">
        <f>E33*F33</f>
        <v>0</v>
      </c>
      <c r="H33" s="178">
        <v>0.04872</v>
      </c>
      <c r="I33" s="179">
        <f>E33*H33</f>
        <v>2.04624</v>
      </c>
      <c r="J33" s="178">
        <v>0</v>
      </c>
      <c r="K33" s="179">
        <f>E33*J33</f>
        <v>0</v>
      </c>
      <c r="O33" s="171">
        <v>2</v>
      </c>
      <c r="AA33" s="144">
        <v>1</v>
      </c>
      <c r="AB33" s="144">
        <v>0</v>
      </c>
      <c r="AC33" s="144">
        <v>0</v>
      </c>
      <c r="AZ33" s="144">
        <v>1</v>
      </c>
      <c r="BA33" s="144">
        <f>IF(AZ33=1,G33,0)</f>
        <v>0</v>
      </c>
      <c r="BB33" s="144">
        <f>IF(AZ33=2,G33,0)</f>
        <v>0</v>
      </c>
      <c r="BC33" s="144">
        <f>IF(AZ33=3,G33,0)</f>
        <v>0</v>
      </c>
      <c r="BD33" s="144">
        <f>IF(AZ33=4,G33,0)</f>
        <v>0</v>
      </c>
      <c r="BE33" s="144">
        <f>IF(AZ33=5,G33,0)</f>
        <v>0</v>
      </c>
      <c r="CA33" s="171">
        <v>1</v>
      </c>
      <c r="CB33" s="171">
        <v>0</v>
      </c>
    </row>
    <row r="34" spans="1:80" ht="12.75">
      <c r="A34" s="172">
        <v>17</v>
      </c>
      <c r="B34" s="173" t="s">
        <v>166</v>
      </c>
      <c r="C34" s="174" t="s">
        <v>167</v>
      </c>
      <c r="D34" s="175" t="s">
        <v>165</v>
      </c>
      <c r="E34" s="176">
        <v>1</v>
      </c>
      <c r="F34" s="176"/>
      <c r="G34" s="177">
        <f>E34*F34</f>
        <v>0</v>
      </c>
      <c r="H34" s="178">
        <v>0.06551</v>
      </c>
      <c r="I34" s="179">
        <f>E34*H34</f>
        <v>0.06551</v>
      </c>
      <c r="J34" s="178">
        <v>0</v>
      </c>
      <c r="K34" s="179">
        <f>E34*J34</f>
        <v>0</v>
      </c>
      <c r="O34" s="171">
        <v>2</v>
      </c>
      <c r="AA34" s="144">
        <v>1</v>
      </c>
      <c r="AB34" s="144">
        <v>1</v>
      </c>
      <c r="AC34" s="144">
        <v>1</v>
      </c>
      <c r="AZ34" s="144">
        <v>1</v>
      </c>
      <c r="BA34" s="144">
        <f>IF(AZ34=1,G34,0)</f>
        <v>0</v>
      </c>
      <c r="BB34" s="144">
        <f>IF(AZ34=2,G34,0)</f>
        <v>0</v>
      </c>
      <c r="BC34" s="144">
        <f>IF(AZ34=3,G34,0)</f>
        <v>0</v>
      </c>
      <c r="BD34" s="144">
        <f>IF(AZ34=4,G34,0)</f>
        <v>0</v>
      </c>
      <c r="BE34" s="144">
        <f>IF(AZ34=5,G34,0)</f>
        <v>0</v>
      </c>
      <c r="CA34" s="171">
        <v>1</v>
      </c>
      <c r="CB34" s="171">
        <v>1</v>
      </c>
    </row>
    <row r="35" spans="1:80" ht="12.75">
      <c r="A35" s="172">
        <v>18</v>
      </c>
      <c r="B35" s="173" t="s">
        <v>168</v>
      </c>
      <c r="C35" s="174" t="s">
        <v>169</v>
      </c>
      <c r="D35" s="175" t="s">
        <v>165</v>
      </c>
      <c r="E35" s="176">
        <v>42</v>
      </c>
      <c r="F35" s="176"/>
      <c r="G35" s="177">
        <f>E35*F35</f>
        <v>0</v>
      </c>
      <c r="H35" s="178">
        <v>0.156</v>
      </c>
      <c r="I35" s="179">
        <f>E35*H35</f>
        <v>6.552</v>
      </c>
      <c r="J35" s="178"/>
      <c r="K35" s="179">
        <f>E35*J35</f>
        <v>0</v>
      </c>
      <c r="O35" s="171">
        <v>2</v>
      </c>
      <c r="AA35" s="144">
        <v>3</v>
      </c>
      <c r="AB35" s="144">
        <v>1</v>
      </c>
      <c r="AC35" s="144">
        <v>59385119</v>
      </c>
      <c r="AZ35" s="144">
        <v>1</v>
      </c>
      <c r="BA35" s="144">
        <f>IF(AZ35=1,G35,0)</f>
        <v>0</v>
      </c>
      <c r="BB35" s="144">
        <f>IF(AZ35=2,G35,0)</f>
        <v>0</v>
      </c>
      <c r="BC35" s="144">
        <f>IF(AZ35=3,G35,0)</f>
        <v>0</v>
      </c>
      <c r="BD35" s="144">
        <f>IF(AZ35=4,G35,0)</f>
        <v>0</v>
      </c>
      <c r="BE35" s="144">
        <f>IF(AZ35=5,G35,0)</f>
        <v>0</v>
      </c>
      <c r="CA35" s="171">
        <v>3</v>
      </c>
      <c r="CB35" s="171">
        <v>1</v>
      </c>
    </row>
    <row r="36" spans="1:57" ht="12.75">
      <c r="A36" s="189"/>
      <c r="B36" s="190" t="s">
        <v>79</v>
      </c>
      <c r="C36" s="191" t="s">
        <v>162</v>
      </c>
      <c r="D36" s="192"/>
      <c r="E36" s="193"/>
      <c r="F36" s="194"/>
      <c r="G36" s="195">
        <f>SUM(G32:G35)</f>
        <v>0</v>
      </c>
      <c r="H36" s="196"/>
      <c r="I36" s="197">
        <f>SUM(I32:I35)</f>
        <v>8.66375</v>
      </c>
      <c r="J36" s="196"/>
      <c r="K36" s="197">
        <f>SUM(K32:K35)</f>
        <v>0</v>
      </c>
      <c r="O36" s="171">
        <v>4</v>
      </c>
      <c r="BA36" s="198">
        <f>SUM(BA32:BA35)</f>
        <v>0</v>
      </c>
      <c r="BB36" s="198">
        <f>SUM(BB32:BB35)</f>
        <v>0</v>
      </c>
      <c r="BC36" s="198">
        <f>SUM(BC32:BC35)</f>
        <v>0</v>
      </c>
      <c r="BD36" s="198">
        <f>SUM(BD32:BD35)</f>
        <v>0</v>
      </c>
      <c r="BE36" s="198">
        <f>SUM(BE32:BE35)</f>
        <v>0</v>
      </c>
    </row>
    <row r="37" spans="1:15" ht="12.75">
      <c r="A37" s="161" t="s">
        <v>76</v>
      </c>
      <c r="B37" s="162" t="s">
        <v>95</v>
      </c>
      <c r="C37" s="163" t="s">
        <v>96</v>
      </c>
      <c r="D37" s="164"/>
      <c r="E37" s="165"/>
      <c r="F37" s="165"/>
      <c r="G37" s="166"/>
      <c r="H37" s="167"/>
      <c r="I37" s="168"/>
      <c r="J37" s="169"/>
      <c r="K37" s="170"/>
      <c r="O37" s="171">
        <v>1</v>
      </c>
    </row>
    <row r="38" spans="1:80" ht="12.75">
      <c r="A38" s="172">
        <v>19</v>
      </c>
      <c r="B38" s="173" t="s">
        <v>170</v>
      </c>
      <c r="C38" s="174" t="s">
        <v>216</v>
      </c>
      <c r="D38" s="175" t="s">
        <v>98</v>
      </c>
      <c r="E38" s="176">
        <v>22</v>
      </c>
      <c r="F38" s="176"/>
      <c r="G38" s="177">
        <f>E38*F38</f>
        <v>0</v>
      </c>
      <c r="H38" s="178">
        <v>0.15425</v>
      </c>
      <c r="I38" s="179">
        <f>E38*H38</f>
        <v>3.3935</v>
      </c>
      <c r="J38" s="178">
        <v>0</v>
      </c>
      <c r="K38" s="179">
        <f>E38*J38</f>
        <v>0</v>
      </c>
      <c r="O38" s="171">
        <v>2</v>
      </c>
      <c r="AA38" s="144">
        <v>1</v>
      </c>
      <c r="AB38" s="144">
        <v>1</v>
      </c>
      <c r="AC38" s="144">
        <v>1</v>
      </c>
      <c r="AZ38" s="144">
        <v>1</v>
      </c>
      <c r="BA38" s="144">
        <f>IF(AZ38=1,G38,0)</f>
        <v>0</v>
      </c>
      <c r="BB38" s="144">
        <f>IF(AZ38=2,G38,0)</f>
        <v>0</v>
      </c>
      <c r="BC38" s="144">
        <f>IF(AZ38=3,G38,0)</f>
        <v>0</v>
      </c>
      <c r="BD38" s="144">
        <f>IF(AZ38=4,G38,0)</f>
        <v>0</v>
      </c>
      <c r="BE38" s="144">
        <f>IF(AZ38=5,G38,0)</f>
        <v>0</v>
      </c>
      <c r="CA38" s="171">
        <v>1</v>
      </c>
      <c r="CB38" s="171">
        <v>1</v>
      </c>
    </row>
    <row r="39" spans="1:57" ht="12.75">
      <c r="A39" s="189"/>
      <c r="B39" s="190" t="s">
        <v>79</v>
      </c>
      <c r="C39" s="191" t="s">
        <v>97</v>
      </c>
      <c r="D39" s="192"/>
      <c r="E39" s="193"/>
      <c r="F39" s="194"/>
      <c r="G39" s="195">
        <f>SUM(G37:G38)</f>
        <v>0</v>
      </c>
      <c r="H39" s="196"/>
      <c r="I39" s="197">
        <f>SUM(I37:I38)</f>
        <v>3.3935</v>
      </c>
      <c r="J39" s="196"/>
      <c r="K39" s="197">
        <f>SUM(K37:K38)</f>
        <v>0</v>
      </c>
      <c r="O39" s="171">
        <v>4</v>
      </c>
      <c r="BA39" s="198">
        <f>SUM(BA37:BA38)</f>
        <v>0</v>
      </c>
      <c r="BB39" s="198">
        <f>SUM(BB37:BB38)</f>
        <v>0</v>
      </c>
      <c r="BC39" s="198">
        <f>SUM(BC37:BC38)</f>
        <v>0</v>
      </c>
      <c r="BD39" s="198">
        <f>SUM(BD37:BD38)</f>
        <v>0</v>
      </c>
      <c r="BE39" s="198">
        <f>SUM(BE37:BE38)</f>
        <v>0</v>
      </c>
    </row>
    <row r="40" spans="1:15" ht="12.75">
      <c r="A40" s="161" t="s">
        <v>76</v>
      </c>
      <c r="B40" s="162" t="s">
        <v>171</v>
      </c>
      <c r="C40" s="163" t="s">
        <v>172</v>
      </c>
      <c r="D40" s="164"/>
      <c r="E40" s="165"/>
      <c r="F40" s="165"/>
      <c r="G40" s="166"/>
      <c r="H40" s="167"/>
      <c r="I40" s="168"/>
      <c r="J40" s="169"/>
      <c r="K40" s="170"/>
      <c r="O40" s="171">
        <v>1</v>
      </c>
    </row>
    <row r="41" spans="1:80" ht="12.75">
      <c r="A41" s="172">
        <v>20</v>
      </c>
      <c r="B41" s="173" t="s">
        <v>174</v>
      </c>
      <c r="C41" s="174" t="s">
        <v>175</v>
      </c>
      <c r="D41" s="175" t="s">
        <v>98</v>
      </c>
      <c r="E41" s="176">
        <v>6</v>
      </c>
      <c r="F41" s="176"/>
      <c r="G41" s="177">
        <f>E41*F41</f>
        <v>0</v>
      </c>
      <c r="H41" s="178">
        <v>0.04593</v>
      </c>
      <c r="I41" s="179">
        <f>E41*H41</f>
        <v>0.27558</v>
      </c>
      <c r="J41" s="178">
        <v>0</v>
      </c>
      <c r="K41" s="179">
        <f>E41*J41</f>
        <v>0</v>
      </c>
      <c r="O41" s="171">
        <v>2</v>
      </c>
      <c r="AA41" s="144">
        <v>1</v>
      </c>
      <c r="AB41" s="144">
        <v>1</v>
      </c>
      <c r="AC41" s="144">
        <v>1</v>
      </c>
      <c r="AZ41" s="144">
        <v>1</v>
      </c>
      <c r="BA41" s="144">
        <f>IF(AZ41=1,G41,0)</f>
        <v>0</v>
      </c>
      <c r="BB41" s="144">
        <f>IF(AZ41=2,G41,0)</f>
        <v>0</v>
      </c>
      <c r="BC41" s="144">
        <f>IF(AZ41=3,G41,0)</f>
        <v>0</v>
      </c>
      <c r="BD41" s="144">
        <f>IF(AZ41=4,G41,0)</f>
        <v>0</v>
      </c>
      <c r="BE41" s="144">
        <f>IF(AZ41=5,G41,0)</f>
        <v>0</v>
      </c>
      <c r="CA41" s="171">
        <v>1</v>
      </c>
      <c r="CB41" s="171">
        <v>1</v>
      </c>
    </row>
    <row r="42" spans="1:15" ht="12.75">
      <c r="A42" s="180"/>
      <c r="B42" s="183"/>
      <c r="C42" s="240" t="s">
        <v>176</v>
      </c>
      <c r="D42" s="241"/>
      <c r="E42" s="184">
        <v>0</v>
      </c>
      <c r="F42" s="185"/>
      <c r="G42" s="186"/>
      <c r="H42" s="187"/>
      <c r="I42" s="181"/>
      <c r="J42" s="188"/>
      <c r="K42" s="181"/>
      <c r="M42" s="182" t="s">
        <v>176</v>
      </c>
      <c r="O42" s="171"/>
    </row>
    <row r="43" spans="1:80" ht="12.75">
      <c r="A43" s="172">
        <v>21</v>
      </c>
      <c r="B43" s="173" t="s">
        <v>177</v>
      </c>
      <c r="C43" s="174" t="s">
        <v>178</v>
      </c>
      <c r="D43" s="175" t="s">
        <v>98</v>
      </c>
      <c r="E43" s="176">
        <v>30.1</v>
      </c>
      <c r="F43" s="176"/>
      <c r="G43" s="177">
        <f>E43*F43</f>
        <v>0</v>
      </c>
      <c r="H43" s="178">
        <v>0.02214</v>
      </c>
      <c r="I43" s="179">
        <f>E43*H43</f>
        <v>0.6664140000000001</v>
      </c>
      <c r="J43" s="178">
        <v>0</v>
      </c>
      <c r="K43" s="179">
        <f>E43*J43</f>
        <v>0</v>
      </c>
      <c r="O43" s="171">
        <v>2</v>
      </c>
      <c r="AA43" s="144">
        <v>1</v>
      </c>
      <c r="AB43" s="144">
        <v>1</v>
      </c>
      <c r="AC43" s="144">
        <v>1</v>
      </c>
      <c r="AZ43" s="144">
        <v>1</v>
      </c>
      <c r="BA43" s="144">
        <f>IF(AZ43=1,G43,0)</f>
        <v>0</v>
      </c>
      <c r="BB43" s="144">
        <f>IF(AZ43=2,G43,0)</f>
        <v>0</v>
      </c>
      <c r="BC43" s="144">
        <f>IF(AZ43=3,G43,0)</f>
        <v>0</v>
      </c>
      <c r="BD43" s="144">
        <f>IF(AZ43=4,G43,0)</f>
        <v>0</v>
      </c>
      <c r="BE43" s="144">
        <f>IF(AZ43=5,G43,0)</f>
        <v>0</v>
      </c>
      <c r="CA43" s="171">
        <v>1</v>
      </c>
      <c r="CB43" s="171">
        <v>1</v>
      </c>
    </row>
    <row r="44" spans="1:57" ht="12.75">
      <c r="A44" s="189"/>
      <c r="B44" s="190" t="s">
        <v>79</v>
      </c>
      <c r="C44" s="191" t="s">
        <v>173</v>
      </c>
      <c r="D44" s="192"/>
      <c r="E44" s="193"/>
      <c r="F44" s="194"/>
      <c r="G44" s="195">
        <f>SUM(G40:G43)</f>
        <v>0</v>
      </c>
      <c r="H44" s="196"/>
      <c r="I44" s="197">
        <f>SUM(I40:I43)</f>
        <v>0.941994</v>
      </c>
      <c r="J44" s="196"/>
      <c r="K44" s="197">
        <f>SUM(K40:K43)</f>
        <v>0</v>
      </c>
      <c r="O44" s="171">
        <v>4</v>
      </c>
      <c r="BA44" s="198">
        <f>SUM(BA40:BA43)</f>
        <v>0</v>
      </c>
      <c r="BB44" s="198">
        <f>SUM(BB40:BB43)</f>
        <v>0</v>
      </c>
      <c r="BC44" s="198">
        <f>SUM(BC40:BC43)</f>
        <v>0</v>
      </c>
      <c r="BD44" s="198">
        <f>SUM(BD40:BD43)</f>
        <v>0</v>
      </c>
      <c r="BE44" s="198">
        <f>SUM(BE40:BE43)</f>
        <v>0</v>
      </c>
    </row>
    <row r="45" spans="1:15" ht="12.75">
      <c r="A45" s="161" t="s">
        <v>76</v>
      </c>
      <c r="B45" s="162" t="s">
        <v>179</v>
      </c>
      <c r="C45" s="163" t="s">
        <v>180</v>
      </c>
      <c r="D45" s="164"/>
      <c r="E45" s="165"/>
      <c r="F45" s="165"/>
      <c r="G45" s="166"/>
      <c r="H45" s="167"/>
      <c r="I45" s="168"/>
      <c r="J45" s="169"/>
      <c r="K45" s="170"/>
      <c r="O45" s="171">
        <v>1</v>
      </c>
    </row>
    <row r="46" spans="1:80" ht="12.75">
      <c r="A46" s="172">
        <v>22</v>
      </c>
      <c r="B46" s="173" t="s">
        <v>182</v>
      </c>
      <c r="C46" s="174" t="s">
        <v>183</v>
      </c>
      <c r="D46" s="175" t="s">
        <v>103</v>
      </c>
      <c r="E46" s="176">
        <v>37</v>
      </c>
      <c r="F46" s="176"/>
      <c r="G46" s="177">
        <f>E46*F46</f>
        <v>0</v>
      </c>
      <c r="H46" s="178">
        <v>2E-05</v>
      </c>
      <c r="I46" s="179">
        <f>E46*H46</f>
        <v>0.0007400000000000001</v>
      </c>
      <c r="J46" s="178">
        <v>0</v>
      </c>
      <c r="K46" s="179">
        <f>E46*J46</f>
        <v>0</v>
      </c>
      <c r="O46" s="171">
        <v>2</v>
      </c>
      <c r="AA46" s="144">
        <v>1</v>
      </c>
      <c r="AB46" s="144">
        <v>1</v>
      </c>
      <c r="AC46" s="144">
        <v>1</v>
      </c>
      <c r="AZ46" s="144">
        <v>1</v>
      </c>
      <c r="BA46" s="144">
        <f>IF(AZ46=1,G46,0)</f>
        <v>0</v>
      </c>
      <c r="BB46" s="144">
        <f>IF(AZ46=2,G46,0)</f>
        <v>0</v>
      </c>
      <c r="BC46" s="144">
        <f>IF(AZ46=3,G46,0)</f>
        <v>0</v>
      </c>
      <c r="BD46" s="144">
        <f>IF(AZ46=4,G46,0)</f>
        <v>0</v>
      </c>
      <c r="BE46" s="144">
        <f>IF(AZ46=5,G46,0)</f>
        <v>0</v>
      </c>
      <c r="CA46" s="171">
        <v>1</v>
      </c>
      <c r="CB46" s="171">
        <v>1</v>
      </c>
    </row>
    <row r="47" spans="1:80" ht="12.75">
      <c r="A47" s="172">
        <v>23</v>
      </c>
      <c r="B47" s="173" t="s">
        <v>184</v>
      </c>
      <c r="C47" s="174" t="s">
        <v>185</v>
      </c>
      <c r="D47" s="175" t="s">
        <v>186</v>
      </c>
      <c r="E47" s="176">
        <v>2</v>
      </c>
      <c r="F47" s="176"/>
      <c r="G47" s="177">
        <f>E47*F47</f>
        <v>0</v>
      </c>
      <c r="H47" s="178">
        <v>0</v>
      </c>
      <c r="I47" s="179">
        <f>E47*H47</f>
        <v>0</v>
      </c>
      <c r="J47" s="178"/>
      <c r="K47" s="179">
        <f>E47*J47</f>
        <v>0</v>
      </c>
      <c r="O47" s="171">
        <v>2</v>
      </c>
      <c r="AA47" s="144">
        <v>12</v>
      </c>
      <c r="AB47" s="144">
        <v>0</v>
      </c>
      <c r="AC47" s="144">
        <v>40</v>
      </c>
      <c r="AZ47" s="144">
        <v>1</v>
      </c>
      <c r="BA47" s="144">
        <f>IF(AZ47=1,G47,0)</f>
        <v>0</v>
      </c>
      <c r="BB47" s="144">
        <f>IF(AZ47=2,G47,0)</f>
        <v>0</v>
      </c>
      <c r="BC47" s="144">
        <f>IF(AZ47=3,G47,0)</f>
        <v>0</v>
      </c>
      <c r="BD47" s="144">
        <f>IF(AZ47=4,G47,0)</f>
        <v>0</v>
      </c>
      <c r="BE47" s="144">
        <f>IF(AZ47=5,G47,0)</f>
        <v>0</v>
      </c>
      <c r="CA47" s="171">
        <v>12</v>
      </c>
      <c r="CB47" s="171">
        <v>0</v>
      </c>
    </row>
    <row r="48" spans="1:80" ht="12.75">
      <c r="A48" s="172">
        <v>24</v>
      </c>
      <c r="B48" s="173" t="s">
        <v>109</v>
      </c>
      <c r="C48" s="174" t="s">
        <v>110</v>
      </c>
      <c r="D48" s="175" t="s">
        <v>98</v>
      </c>
      <c r="E48" s="176">
        <v>28</v>
      </c>
      <c r="F48" s="176"/>
      <c r="G48" s="177">
        <f>E48*F48</f>
        <v>0</v>
      </c>
      <c r="H48" s="178">
        <v>0.0003</v>
      </c>
      <c r="I48" s="179">
        <f>E48*H48</f>
        <v>0.0084</v>
      </c>
      <c r="J48" s="178"/>
      <c r="K48" s="179">
        <f>E48*J48</f>
        <v>0</v>
      </c>
      <c r="O48" s="171">
        <v>2</v>
      </c>
      <c r="AA48" s="144">
        <v>3</v>
      </c>
      <c r="AB48" s="144">
        <v>1</v>
      </c>
      <c r="AC48" s="144">
        <v>69366055</v>
      </c>
      <c r="AZ48" s="144">
        <v>1</v>
      </c>
      <c r="BA48" s="144">
        <f>IF(AZ48=1,G48,0)</f>
        <v>0</v>
      </c>
      <c r="BB48" s="144">
        <f>IF(AZ48=2,G48,0)</f>
        <v>0</v>
      </c>
      <c r="BC48" s="144">
        <f>IF(AZ48=3,G48,0)</f>
        <v>0</v>
      </c>
      <c r="BD48" s="144">
        <f>IF(AZ48=4,G48,0)</f>
        <v>0</v>
      </c>
      <c r="BE48" s="144">
        <f>IF(AZ48=5,G48,0)</f>
        <v>0</v>
      </c>
      <c r="CA48" s="171">
        <v>3</v>
      </c>
      <c r="CB48" s="171">
        <v>1</v>
      </c>
    </row>
    <row r="49" spans="1:57" ht="12.75">
      <c r="A49" s="189"/>
      <c r="B49" s="190" t="s">
        <v>79</v>
      </c>
      <c r="C49" s="191" t="s">
        <v>181</v>
      </c>
      <c r="D49" s="192"/>
      <c r="E49" s="193"/>
      <c r="F49" s="194"/>
      <c r="G49" s="195">
        <f>SUM(G45:G48)</f>
        <v>0</v>
      </c>
      <c r="H49" s="196"/>
      <c r="I49" s="197">
        <f>SUM(I45:I48)</f>
        <v>0.009139999999999999</v>
      </c>
      <c r="J49" s="196"/>
      <c r="K49" s="197">
        <f>SUM(K45:K48)</f>
        <v>0</v>
      </c>
      <c r="O49" s="171">
        <v>4</v>
      </c>
      <c r="BA49" s="198">
        <f>SUM(BA45:BA48)</f>
        <v>0</v>
      </c>
      <c r="BB49" s="198">
        <f>SUM(BB45:BB48)</f>
        <v>0</v>
      </c>
      <c r="BC49" s="198">
        <f>SUM(BC45:BC48)</f>
        <v>0</v>
      </c>
      <c r="BD49" s="198">
        <f>SUM(BD45:BD48)</f>
        <v>0</v>
      </c>
      <c r="BE49" s="198">
        <f>SUM(BE45:BE48)</f>
        <v>0</v>
      </c>
    </row>
    <row r="50" spans="1:15" ht="12.75">
      <c r="A50" s="161" t="s">
        <v>76</v>
      </c>
      <c r="B50" s="162" t="s">
        <v>187</v>
      </c>
      <c r="C50" s="163" t="s">
        <v>188</v>
      </c>
      <c r="D50" s="164"/>
      <c r="E50" s="165"/>
      <c r="F50" s="165"/>
      <c r="G50" s="166"/>
      <c r="H50" s="167"/>
      <c r="I50" s="168"/>
      <c r="J50" s="169"/>
      <c r="K50" s="170"/>
      <c r="O50" s="171">
        <v>1</v>
      </c>
    </row>
    <row r="51" spans="1:80" ht="12.75">
      <c r="A51" s="172">
        <v>25</v>
      </c>
      <c r="B51" s="173" t="s">
        <v>190</v>
      </c>
      <c r="C51" s="174" t="s">
        <v>191</v>
      </c>
      <c r="D51" s="175" t="s">
        <v>103</v>
      </c>
      <c r="E51" s="176">
        <v>21</v>
      </c>
      <c r="F51" s="176"/>
      <c r="G51" s="177">
        <f>E51*F51</f>
        <v>0</v>
      </c>
      <c r="H51" s="178">
        <v>0.04329</v>
      </c>
      <c r="I51" s="179">
        <f>E51*H51</f>
        <v>0.9090900000000001</v>
      </c>
      <c r="J51" s="178">
        <v>0</v>
      </c>
      <c r="K51" s="179">
        <f>E51*J51</f>
        <v>0</v>
      </c>
      <c r="O51" s="171">
        <v>2</v>
      </c>
      <c r="AA51" s="144">
        <v>1</v>
      </c>
      <c r="AB51" s="144">
        <v>0</v>
      </c>
      <c r="AC51" s="144">
        <v>0</v>
      </c>
      <c r="AZ51" s="144">
        <v>1</v>
      </c>
      <c r="BA51" s="144">
        <f>IF(AZ51=1,G51,0)</f>
        <v>0</v>
      </c>
      <c r="BB51" s="144">
        <f>IF(AZ51=2,G51,0)</f>
        <v>0</v>
      </c>
      <c r="BC51" s="144">
        <f>IF(AZ51=3,G51,0)</f>
        <v>0</v>
      </c>
      <c r="BD51" s="144">
        <f>IF(AZ51=4,G51,0)</f>
        <v>0</v>
      </c>
      <c r="BE51" s="144">
        <f>IF(AZ51=5,G51,0)</f>
        <v>0</v>
      </c>
      <c r="CA51" s="171">
        <v>1</v>
      </c>
      <c r="CB51" s="171">
        <v>0</v>
      </c>
    </row>
    <row r="52" spans="1:15" ht="12.75">
      <c r="A52" s="180"/>
      <c r="B52" s="183"/>
      <c r="C52" s="240" t="s">
        <v>192</v>
      </c>
      <c r="D52" s="241"/>
      <c r="E52" s="184">
        <v>0</v>
      </c>
      <c r="F52" s="185"/>
      <c r="G52" s="186"/>
      <c r="H52" s="187"/>
      <c r="I52" s="181"/>
      <c r="J52" s="188"/>
      <c r="K52" s="181"/>
      <c r="M52" s="182" t="s">
        <v>192</v>
      </c>
      <c r="O52" s="171"/>
    </row>
    <row r="53" spans="1:80" ht="12.75">
      <c r="A53" s="172">
        <v>26</v>
      </c>
      <c r="B53" s="173" t="s">
        <v>193</v>
      </c>
      <c r="C53" s="174" t="s">
        <v>194</v>
      </c>
      <c r="D53" s="175" t="s">
        <v>165</v>
      </c>
      <c r="E53" s="176">
        <v>75.98</v>
      </c>
      <c r="F53" s="176"/>
      <c r="G53" s="177">
        <f>E53*F53</f>
        <v>0</v>
      </c>
      <c r="H53" s="178">
        <v>0.0055</v>
      </c>
      <c r="I53" s="179">
        <f>E53*H53</f>
        <v>0.41789</v>
      </c>
      <c r="J53" s="178"/>
      <c r="K53" s="179">
        <f>E53*J53</f>
        <v>0</v>
      </c>
      <c r="O53" s="171">
        <v>2</v>
      </c>
      <c r="AA53" s="144">
        <v>3</v>
      </c>
      <c r="AB53" s="144">
        <v>1</v>
      </c>
      <c r="AC53" s="144">
        <v>59515000</v>
      </c>
      <c r="AZ53" s="144">
        <v>1</v>
      </c>
      <c r="BA53" s="144">
        <f>IF(AZ53=1,G53,0)</f>
        <v>0</v>
      </c>
      <c r="BB53" s="144">
        <f>IF(AZ53=2,G53,0)</f>
        <v>0</v>
      </c>
      <c r="BC53" s="144">
        <f>IF(AZ53=3,G53,0)</f>
        <v>0</v>
      </c>
      <c r="BD53" s="144">
        <f>IF(AZ53=4,G53,0)</f>
        <v>0</v>
      </c>
      <c r="BE53" s="144">
        <f>IF(AZ53=5,G53,0)</f>
        <v>0</v>
      </c>
      <c r="CA53" s="171">
        <v>3</v>
      </c>
      <c r="CB53" s="171">
        <v>1</v>
      </c>
    </row>
    <row r="54" spans="1:57" ht="12.75">
      <c r="A54" s="189"/>
      <c r="B54" s="190" t="s">
        <v>79</v>
      </c>
      <c r="C54" s="191" t="s">
        <v>189</v>
      </c>
      <c r="D54" s="192"/>
      <c r="E54" s="193"/>
      <c r="F54" s="194"/>
      <c r="G54" s="195">
        <f>SUM(G50:G53)</f>
        <v>0</v>
      </c>
      <c r="H54" s="196"/>
      <c r="I54" s="197">
        <f>SUM(I50:I53)</f>
        <v>1.32698</v>
      </c>
      <c r="J54" s="196"/>
      <c r="K54" s="197">
        <f>SUM(K50:K53)</f>
        <v>0</v>
      </c>
      <c r="O54" s="171">
        <v>4</v>
      </c>
      <c r="BA54" s="198">
        <f>SUM(BA50:BA53)</f>
        <v>0</v>
      </c>
      <c r="BB54" s="198">
        <f>SUM(BB50:BB53)</f>
        <v>0</v>
      </c>
      <c r="BC54" s="198">
        <f>SUM(BC50:BC53)</f>
        <v>0</v>
      </c>
      <c r="BD54" s="198">
        <f>SUM(BD50:BD53)</f>
        <v>0</v>
      </c>
      <c r="BE54" s="198">
        <f>SUM(BE50:BE53)</f>
        <v>0</v>
      </c>
    </row>
    <row r="55" spans="1:15" ht="12.75">
      <c r="A55" s="161" t="s">
        <v>76</v>
      </c>
      <c r="B55" s="162" t="s">
        <v>100</v>
      </c>
      <c r="C55" s="163" t="s">
        <v>101</v>
      </c>
      <c r="D55" s="164"/>
      <c r="E55" s="165"/>
      <c r="F55" s="165"/>
      <c r="G55" s="166"/>
      <c r="H55" s="167"/>
      <c r="I55" s="168"/>
      <c r="J55" s="169"/>
      <c r="K55" s="170"/>
      <c r="O55" s="171">
        <v>1</v>
      </c>
    </row>
    <row r="56" spans="1:80" ht="12.75">
      <c r="A56" s="172">
        <v>27</v>
      </c>
      <c r="B56" s="173" t="s">
        <v>195</v>
      </c>
      <c r="C56" s="174" t="s">
        <v>196</v>
      </c>
      <c r="D56" s="175" t="s">
        <v>98</v>
      </c>
      <c r="E56" s="176">
        <v>21</v>
      </c>
      <c r="F56" s="176"/>
      <c r="G56" s="177">
        <f>E56*F56</f>
        <v>0</v>
      </c>
      <c r="H56" s="178">
        <v>0</v>
      </c>
      <c r="I56" s="179">
        <f>E56*H56</f>
        <v>0</v>
      </c>
      <c r="J56" s="178">
        <v>-0.014</v>
      </c>
      <c r="K56" s="179">
        <f>E56*J56</f>
        <v>-0.294</v>
      </c>
      <c r="O56" s="171">
        <v>2</v>
      </c>
      <c r="AA56" s="144">
        <v>1</v>
      </c>
      <c r="AB56" s="144">
        <v>1</v>
      </c>
      <c r="AC56" s="144">
        <v>1</v>
      </c>
      <c r="AZ56" s="144">
        <v>1</v>
      </c>
      <c r="BA56" s="144">
        <f>IF(AZ56=1,G56,0)</f>
        <v>0</v>
      </c>
      <c r="BB56" s="144">
        <f>IF(AZ56=2,G56,0)</f>
        <v>0</v>
      </c>
      <c r="BC56" s="144">
        <f>IF(AZ56=3,G56,0)</f>
        <v>0</v>
      </c>
      <c r="BD56" s="144">
        <f>IF(AZ56=4,G56,0)</f>
        <v>0</v>
      </c>
      <c r="BE56" s="144">
        <f>IF(AZ56=5,G56,0)</f>
        <v>0</v>
      </c>
      <c r="CA56" s="171">
        <v>1</v>
      </c>
      <c r="CB56" s="171">
        <v>1</v>
      </c>
    </row>
    <row r="57" spans="1:57" ht="12.75">
      <c r="A57" s="189"/>
      <c r="B57" s="190" t="s">
        <v>79</v>
      </c>
      <c r="C57" s="191" t="s">
        <v>102</v>
      </c>
      <c r="D57" s="192"/>
      <c r="E57" s="193"/>
      <c r="F57" s="194"/>
      <c r="G57" s="195">
        <f>SUM(G55:G56)</f>
        <v>0</v>
      </c>
      <c r="H57" s="196"/>
      <c r="I57" s="197">
        <f>SUM(I55:I56)</f>
        <v>0</v>
      </c>
      <c r="J57" s="196"/>
      <c r="K57" s="197">
        <f>SUM(K55:K56)</f>
        <v>-0.294</v>
      </c>
      <c r="O57" s="171">
        <v>4</v>
      </c>
      <c r="BA57" s="198">
        <f>SUM(BA55:BA56)</f>
        <v>0</v>
      </c>
      <c r="BB57" s="198">
        <f>SUM(BB55:BB56)</f>
        <v>0</v>
      </c>
      <c r="BC57" s="198">
        <f>SUM(BC55:BC56)</f>
        <v>0</v>
      </c>
      <c r="BD57" s="198">
        <f>SUM(BD55:BD56)</f>
        <v>0</v>
      </c>
      <c r="BE57" s="198">
        <f>SUM(BE55:BE56)</f>
        <v>0</v>
      </c>
    </row>
    <row r="58" spans="1:15" ht="12.75">
      <c r="A58" s="161" t="s">
        <v>76</v>
      </c>
      <c r="B58" s="162" t="s">
        <v>104</v>
      </c>
      <c r="C58" s="213" t="s">
        <v>105</v>
      </c>
      <c r="D58" s="214"/>
      <c r="E58" s="215"/>
      <c r="F58" s="215"/>
      <c r="G58" s="216"/>
      <c r="H58" s="167"/>
      <c r="I58" s="168"/>
      <c r="J58" s="169"/>
      <c r="K58" s="170"/>
      <c r="O58" s="171">
        <v>1</v>
      </c>
    </row>
    <row r="59" spans="1:15" ht="12.75">
      <c r="A59" s="209">
        <v>28</v>
      </c>
      <c r="B59" s="173" t="s">
        <v>233</v>
      </c>
      <c r="C59" s="210" t="s">
        <v>236</v>
      </c>
      <c r="D59" s="175" t="s">
        <v>98</v>
      </c>
      <c r="E59" s="217">
        <v>377</v>
      </c>
      <c r="F59" s="217"/>
      <c r="G59" s="218">
        <f>SUM(E59*F59)</f>
        <v>0</v>
      </c>
      <c r="H59" s="167"/>
      <c r="I59" s="168"/>
      <c r="J59" s="169"/>
      <c r="K59" s="170"/>
      <c r="O59" s="171"/>
    </row>
    <row r="60" spans="1:80" ht="12.75">
      <c r="A60" s="172">
        <v>29</v>
      </c>
      <c r="B60" s="173" t="s">
        <v>107</v>
      </c>
      <c r="C60" s="174" t="s">
        <v>108</v>
      </c>
      <c r="D60" s="175" t="s">
        <v>99</v>
      </c>
      <c r="E60" s="176">
        <v>18.8</v>
      </c>
      <c r="F60" s="176"/>
      <c r="G60" s="177">
        <f>E60*F60</f>
        <v>0</v>
      </c>
      <c r="H60" s="178">
        <v>0</v>
      </c>
      <c r="I60" s="179">
        <f>E60*H60</f>
        <v>0</v>
      </c>
      <c r="J60" s="178"/>
      <c r="K60" s="179">
        <f>E60*J60</f>
        <v>0</v>
      </c>
      <c r="O60" s="171">
        <v>2</v>
      </c>
      <c r="AA60" s="144">
        <v>7</v>
      </c>
      <c r="AB60" s="144">
        <v>1</v>
      </c>
      <c r="AC60" s="144">
        <v>2</v>
      </c>
      <c r="AZ60" s="144">
        <v>1</v>
      </c>
      <c r="BA60" s="144">
        <f>IF(AZ60=1,G60,0)</f>
        <v>0</v>
      </c>
      <c r="BB60" s="144">
        <f>IF(AZ60=2,G60,0)</f>
        <v>0</v>
      </c>
      <c r="BC60" s="144">
        <f>IF(AZ60=3,G60,0)</f>
        <v>0</v>
      </c>
      <c r="BD60" s="144">
        <f>IF(AZ60=4,G60,0)</f>
        <v>0</v>
      </c>
      <c r="BE60" s="144">
        <f>IF(AZ60=5,G60,0)</f>
        <v>0</v>
      </c>
      <c r="CA60" s="171">
        <v>7</v>
      </c>
      <c r="CB60" s="171">
        <v>1</v>
      </c>
    </row>
    <row r="61" spans="1:57" ht="12.75">
      <c r="A61" s="189"/>
      <c r="B61" s="190" t="s">
        <v>79</v>
      </c>
      <c r="C61" s="191" t="s">
        <v>106</v>
      </c>
      <c r="D61" s="192"/>
      <c r="E61" s="193"/>
      <c r="F61" s="194"/>
      <c r="G61" s="195">
        <f>SUM(G58:G60)</f>
        <v>0</v>
      </c>
      <c r="H61" s="196"/>
      <c r="I61" s="197">
        <f>SUM(I58:I60)</f>
        <v>0</v>
      </c>
      <c r="J61" s="196"/>
      <c r="K61" s="197">
        <f>SUM(K58:K60)</f>
        <v>0</v>
      </c>
      <c r="O61" s="171">
        <v>4</v>
      </c>
      <c r="BA61" s="198">
        <f>SUM(BA58:BA60)</f>
        <v>0</v>
      </c>
      <c r="BB61" s="198">
        <f>SUM(BB58:BB60)</f>
        <v>0</v>
      </c>
      <c r="BC61" s="198">
        <f>SUM(BC58:BC60)</f>
        <v>0</v>
      </c>
      <c r="BD61" s="198">
        <f>SUM(BD58:BD60)</f>
        <v>0</v>
      </c>
      <c r="BE61" s="198">
        <f>SUM(BE58:BE60)</f>
        <v>0</v>
      </c>
    </row>
    <row r="62" spans="1:15" ht="12.75">
      <c r="A62" s="161" t="s">
        <v>76</v>
      </c>
      <c r="B62" s="162" t="s">
        <v>197</v>
      </c>
      <c r="C62" s="163" t="s">
        <v>198</v>
      </c>
      <c r="D62" s="164"/>
      <c r="E62" s="165"/>
      <c r="F62" s="165"/>
      <c r="G62" s="166"/>
      <c r="H62" s="167"/>
      <c r="I62" s="168"/>
      <c r="J62" s="169"/>
      <c r="K62" s="170"/>
      <c r="O62" s="171">
        <v>1</v>
      </c>
    </row>
    <row r="63" spans="1:80" ht="12.75">
      <c r="A63" s="172">
        <v>30</v>
      </c>
      <c r="B63" s="173" t="s">
        <v>200</v>
      </c>
      <c r="C63" s="174" t="s">
        <v>201</v>
      </c>
      <c r="D63" s="175" t="s">
        <v>98</v>
      </c>
      <c r="E63" s="176">
        <v>18.27</v>
      </c>
      <c r="F63" s="176"/>
      <c r="G63" s="177">
        <f>E63*F63</f>
        <v>0</v>
      </c>
      <c r="H63" s="178">
        <v>3E-05</v>
      </c>
      <c r="I63" s="179">
        <f>E63*H63</f>
        <v>0.0005481</v>
      </c>
      <c r="J63" s="178">
        <v>0</v>
      </c>
      <c r="K63" s="179">
        <f>E63*J63</f>
        <v>0</v>
      </c>
      <c r="O63" s="171">
        <v>2</v>
      </c>
      <c r="AA63" s="144">
        <v>1</v>
      </c>
      <c r="AB63" s="144">
        <v>7</v>
      </c>
      <c r="AC63" s="144">
        <v>7</v>
      </c>
      <c r="AZ63" s="144">
        <v>2</v>
      </c>
      <c r="BA63" s="144">
        <f>IF(AZ63=1,G63,0)</f>
        <v>0</v>
      </c>
      <c r="BB63" s="144">
        <f>IF(AZ63=2,G63,0)</f>
        <v>0</v>
      </c>
      <c r="BC63" s="144">
        <f>IF(AZ63=3,G63,0)</f>
        <v>0</v>
      </c>
      <c r="BD63" s="144">
        <f>IF(AZ63=4,G63,0)</f>
        <v>0</v>
      </c>
      <c r="BE63" s="144">
        <f>IF(AZ63=5,G63,0)</f>
        <v>0</v>
      </c>
      <c r="CA63" s="171">
        <v>1</v>
      </c>
      <c r="CB63" s="171">
        <v>7</v>
      </c>
    </row>
    <row r="64" spans="1:80" ht="12.75">
      <c r="A64" s="172">
        <v>31</v>
      </c>
      <c r="B64" s="173" t="s">
        <v>224</v>
      </c>
      <c r="C64" s="174" t="s">
        <v>203</v>
      </c>
      <c r="D64" s="175" t="s">
        <v>98</v>
      </c>
      <c r="E64" s="176">
        <v>22.03</v>
      </c>
      <c r="F64" s="176"/>
      <c r="G64" s="177">
        <f>E64*F64</f>
        <v>0</v>
      </c>
      <c r="H64" s="178">
        <v>0.00017</v>
      </c>
      <c r="I64" s="179">
        <f>E64*H64</f>
        <v>0.0037451000000000003</v>
      </c>
      <c r="J64" s="178">
        <v>0</v>
      </c>
      <c r="K64" s="179">
        <f>E64*J64</f>
        <v>0</v>
      </c>
      <c r="O64" s="171">
        <v>2</v>
      </c>
      <c r="AA64" s="144">
        <v>1</v>
      </c>
      <c r="AB64" s="144">
        <v>7</v>
      </c>
      <c r="AC64" s="144">
        <v>7</v>
      </c>
      <c r="AZ64" s="144">
        <v>2</v>
      </c>
      <c r="BA64" s="144">
        <f>IF(AZ64=1,G64,0)</f>
        <v>0</v>
      </c>
      <c r="BB64" s="144">
        <f>IF(AZ64=2,G64,0)</f>
        <v>0</v>
      </c>
      <c r="BC64" s="144">
        <f>IF(AZ64=3,G64,0)</f>
        <v>0</v>
      </c>
      <c r="BD64" s="144">
        <f>IF(AZ64=4,G64,0)</f>
        <v>0</v>
      </c>
      <c r="BE64" s="144">
        <f>IF(AZ64=5,G64,0)</f>
        <v>0</v>
      </c>
      <c r="CA64" s="171">
        <v>1</v>
      </c>
      <c r="CB64" s="171">
        <v>7</v>
      </c>
    </row>
    <row r="65" spans="1:80" ht="12.75">
      <c r="A65" s="172">
        <v>32</v>
      </c>
      <c r="B65" s="173" t="s">
        <v>204</v>
      </c>
      <c r="C65" s="174" t="s">
        <v>205</v>
      </c>
      <c r="D65" s="175" t="s">
        <v>98</v>
      </c>
      <c r="E65" s="176">
        <v>46.53</v>
      </c>
      <c r="F65" s="176"/>
      <c r="G65" s="177">
        <f>E65*F65</f>
        <v>0</v>
      </c>
      <c r="H65" s="178">
        <v>0.00102</v>
      </c>
      <c r="I65" s="179">
        <f>E65*H65</f>
        <v>0.047460600000000006</v>
      </c>
      <c r="J65" s="178"/>
      <c r="K65" s="179">
        <f>E65*J65</f>
        <v>0</v>
      </c>
      <c r="O65" s="171">
        <v>2</v>
      </c>
      <c r="AA65" s="144">
        <v>3</v>
      </c>
      <c r="AB65" s="144">
        <v>0</v>
      </c>
      <c r="AC65" s="144">
        <v>283220893</v>
      </c>
      <c r="AZ65" s="144">
        <v>2</v>
      </c>
      <c r="BA65" s="144">
        <f>IF(AZ65=1,G65,0)</f>
        <v>0</v>
      </c>
      <c r="BB65" s="144">
        <f>IF(AZ65=2,G65,0)</f>
        <v>0</v>
      </c>
      <c r="BC65" s="144">
        <f>IF(AZ65=3,G65,0)</f>
        <v>0</v>
      </c>
      <c r="BD65" s="144">
        <f>IF(AZ65=4,G65,0)</f>
        <v>0</v>
      </c>
      <c r="BE65" s="144">
        <f>IF(AZ65=5,G65,0)</f>
        <v>0</v>
      </c>
      <c r="CA65" s="171">
        <v>3</v>
      </c>
      <c r="CB65" s="171">
        <v>0</v>
      </c>
    </row>
    <row r="66" spans="1:80" ht="12.75">
      <c r="A66" s="209">
        <v>33</v>
      </c>
      <c r="B66" s="173" t="s">
        <v>202</v>
      </c>
      <c r="C66" s="210" t="s">
        <v>225</v>
      </c>
      <c r="D66" s="175" t="s">
        <v>98</v>
      </c>
      <c r="E66" s="211">
        <v>185</v>
      </c>
      <c r="F66" s="212"/>
      <c r="G66" s="177">
        <f>E66*F66</f>
        <v>0</v>
      </c>
      <c r="H66" s="178"/>
      <c r="I66" s="179"/>
      <c r="J66" s="178"/>
      <c r="K66" s="179"/>
      <c r="O66" s="171"/>
      <c r="CA66" s="171"/>
      <c r="CB66" s="171"/>
    </row>
    <row r="67" spans="1:80" ht="12.75" customHeight="1">
      <c r="A67" s="172">
        <v>34</v>
      </c>
      <c r="B67" s="173" t="s">
        <v>227</v>
      </c>
      <c r="C67" s="174" t="s">
        <v>226</v>
      </c>
      <c r="D67" s="175" t="s">
        <v>98</v>
      </c>
      <c r="E67" s="219" t="s">
        <v>229</v>
      </c>
      <c r="F67" s="176"/>
      <c r="G67" s="177">
        <f>SUM(E67*F67)</f>
        <v>0</v>
      </c>
      <c r="H67" s="178"/>
      <c r="I67" s="179"/>
      <c r="J67" s="178"/>
      <c r="K67" s="179"/>
      <c r="O67" s="171"/>
      <c r="CA67" s="171"/>
      <c r="CB67" s="171"/>
    </row>
    <row r="68" spans="1:80" ht="11.25" customHeight="1">
      <c r="A68" s="172">
        <v>35</v>
      </c>
      <c r="B68" s="173" t="s">
        <v>230</v>
      </c>
      <c r="C68" s="174" t="s">
        <v>228</v>
      </c>
      <c r="D68" s="175" t="s">
        <v>98</v>
      </c>
      <c r="E68" s="219" t="s">
        <v>229</v>
      </c>
      <c r="F68" s="176"/>
      <c r="G68" s="177">
        <f>SUM(E68*F68)</f>
        <v>0</v>
      </c>
      <c r="H68" s="178"/>
      <c r="I68" s="179"/>
      <c r="J68" s="178"/>
      <c r="K68" s="179"/>
      <c r="O68" s="171"/>
      <c r="CA68" s="171"/>
      <c r="CB68" s="171"/>
    </row>
    <row r="69" spans="1:80" ht="12.75">
      <c r="A69" s="172">
        <v>36</v>
      </c>
      <c r="B69" s="173" t="s">
        <v>231</v>
      </c>
      <c r="C69" s="174" t="s">
        <v>232</v>
      </c>
      <c r="D69" s="175" t="s">
        <v>98</v>
      </c>
      <c r="E69" s="219" t="s">
        <v>229</v>
      </c>
      <c r="F69" s="176"/>
      <c r="G69" s="177">
        <f>SUM(E69*F69)</f>
        <v>0</v>
      </c>
      <c r="H69" s="178"/>
      <c r="I69" s="179"/>
      <c r="J69" s="178"/>
      <c r="K69" s="179"/>
      <c r="O69" s="171"/>
      <c r="CA69" s="171"/>
      <c r="CB69" s="171"/>
    </row>
    <row r="70" spans="1:80" ht="12.75">
      <c r="A70" s="172">
        <v>37</v>
      </c>
      <c r="B70" s="173" t="s">
        <v>206</v>
      </c>
      <c r="C70" s="174" t="s">
        <v>207</v>
      </c>
      <c r="D70" s="175" t="s">
        <v>3</v>
      </c>
      <c r="E70" s="176">
        <f>SUM(E63:E69)</f>
        <v>271.83</v>
      </c>
      <c r="F70" s="176"/>
      <c r="G70" s="177">
        <f>E70*F70</f>
        <v>0</v>
      </c>
      <c r="H70" s="178">
        <v>0</v>
      </c>
      <c r="I70" s="179">
        <f>E70*H70</f>
        <v>0</v>
      </c>
      <c r="J70" s="178"/>
      <c r="K70" s="179">
        <f>E70*J70</f>
        <v>0</v>
      </c>
      <c r="O70" s="171">
        <v>2</v>
      </c>
      <c r="AA70" s="144">
        <v>7</v>
      </c>
      <c r="AB70" s="144">
        <v>1002</v>
      </c>
      <c r="AC70" s="144">
        <v>5</v>
      </c>
      <c r="AZ70" s="144">
        <v>2</v>
      </c>
      <c r="BA70" s="144">
        <f>IF(AZ70=1,G70,0)</f>
        <v>0</v>
      </c>
      <c r="BB70" s="144">
        <f>IF(AZ70=2,G70,0)</f>
        <v>0</v>
      </c>
      <c r="BC70" s="144">
        <f>IF(AZ70=3,G70,0)</f>
        <v>0</v>
      </c>
      <c r="BD70" s="144">
        <f>IF(AZ70=4,G70,0)</f>
        <v>0</v>
      </c>
      <c r="BE70" s="144">
        <f>IF(AZ70=5,G70,0)</f>
        <v>0</v>
      </c>
      <c r="CA70" s="171">
        <v>7</v>
      </c>
      <c r="CB70" s="171">
        <v>1002</v>
      </c>
    </row>
    <row r="71" spans="1:57" ht="12.75">
      <c r="A71" s="189"/>
      <c r="B71" s="190" t="s">
        <v>79</v>
      </c>
      <c r="C71" s="191" t="s">
        <v>199</v>
      </c>
      <c r="D71" s="192"/>
      <c r="E71" s="193"/>
      <c r="F71" s="194"/>
      <c r="G71" s="195">
        <f>SUM(G62:G70)</f>
        <v>0</v>
      </c>
      <c r="H71" s="196"/>
      <c r="I71" s="197">
        <f>SUM(I62:I70)</f>
        <v>0.0517538</v>
      </c>
      <c r="J71" s="196"/>
      <c r="K71" s="197">
        <f>SUM(K62:K70)</f>
        <v>0</v>
      </c>
      <c r="O71" s="171">
        <v>4</v>
      </c>
      <c r="BA71" s="198">
        <f>SUM(BA62:BA70)</f>
        <v>0</v>
      </c>
      <c r="BB71" s="198">
        <f>SUM(BB62:BB70)</f>
        <v>0</v>
      </c>
      <c r="BC71" s="198">
        <f>SUM(BC62:BC70)</f>
        <v>0</v>
      </c>
      <c r="BD71" s="198">
        <f>SUM(BD62:BD70)</f>
        <v>0</v>
      </c>
      <c r="BE71" s="198">
        <f>SUM(BE62:BE70)</f>
        <v>0</v>
      </c>
    </row>
    <row r="72" spans="1:15" ht="12.75">
      <c r="A72" s="161" t="s">
        <v>76</v>
      </c>
      <c r="B72" s="162" t="s">
        <v>208</v>
      </c>
      <c r="C72" s="163" t="s">
        <v>209</v>
      </c>
      <c r="D72" s="164"/>
      <c r="E72" s="165"/>
      <c r="F72" s="165"/>
      <c r="G72" s="166"/>
      <c r="H72" s="167"/>
      <c r="I72" s="168"/>
      <c r="J72" s="169"/>
      <c r="K72" s="170"/>
      <c r="O72" s="171">
        <v>1</v>
      </c>
    </row>
    <row r="73" spans="1:80" ht="12.75">
      <c r="A73" s="172">
        <v>38</v>
      </c>
      <c r="B73" s="173" t="s">
        <v>211</v>
      </c>
      <c r="C73" s="174" t="s">
        <v>237</v>
      </c>
      <c r="D73" s="175" t="s">
        <v>186</v>
      </c>
      <c r="E73" s="176">
        <v>3</v>
      </c>
      <c r="F73" s="176"/>
      <c r="G73" s="177">
        <f>E73*F73</f>
        <v>0</v>
      </c>
      <c r="H73" s="178">
        <v>0</v>
      </c>
      <c r="I73" s="179">
        <f>E73*H73</f>
        <v>0</v>
      </c>
      <c r="J73" s="178"/>
      <c r="K73" s="179">
        <f>E73*J73</f>
        <v>0</v>
      </c>
      <c r="O73" s="171">
        <v>2</v>
      </c>
      <c r="AA73" s="144">
        <v>12</v>
      </c>
      <c r="AB73" s="144">
        <v>0</v>
      </c>
      <c r="AC73" s="144">
        <v>42</v>
      </c>
      <c r="AZ73" s="144">
        <v>2</v>
      </c>
      <c r="BA73" s="144">
        <f>IF(AZ73=1,G73,0)</f>
        <v>0</v>
      </c>
      <c r="BB73" s="144">
        <f>IF(AZ73=2,G73,0)</f>
        <v>0</v>
      </c>
      <c r="BC73" s="144">
        <f>IF(AZ73=3,G73,0)</f>
        <v>0</v>
      </c>
      <c r="BD73" s="144">
        <f>IF(AZ73=4,G73,0)</f>
        <v>0</v>
      </c>
      <c r="BE73" s="144">
        <f>IF(AZ73=5,G73,0)</f>
        <v>0</v>
      </c>
      <c r="CA73" s="171">
        <v>12</v>
      </c>
      <c r="CB73" s="171">
        <v>0</v>
      </c>
    </row>
    <row r="74" spans="1:80" ht="12.75">
      <c r="A74" s="172">
        <v>39</v>
      </c>
      <c r="B74" s="173" t="s">
        <v>238</v>
      </c>
      <c r="C74" s="174" t="s">
        <v>237</v>
      </c>
      <c r="D74" s="175" t="s">
        <v>186</v>
      </c>
      <c r="E74" s="176">
        <v>1</v>
      </c>
      <c r="F74" s="176"/>
      <c r="G74" s="177">
        <f>E74*F74</f>
        <v>0</v>
      </c>
      <c r="H74" s="178"/>
      <c r="I74" s="179"/>
      <c r="J74" s="178"/>
      <c r="K74" s="179"/>
      <c r="O74" s="171"/>
      <c r="CA74" s="171"/>
      <c r="CB74" s="171"/>
    </row>
    <row r="75" spans="1:80" ht="12.75">
      <c r="A75" s="172">
        <v>40</v>
      </c>
      <c r="B75" s="173" t="s">
        <v>212</v>
      </c>
      <c r="C75" s="174" t="s">
        <v>213</v>
      </c>
      <c r="D75" s="175" t="s">
        <v>3</v>
      </c>
      <c r="E75" s="176">
        <v>20</v>
      </c>
      <c r="F75" s="176"/>
      <c r="G75" s="177">
        <f>E75*F75</f>
        <v>0</v>
      </c>
      <c r="H75" s="178">
        <v>0</v>
      </c>
      <c r="I75" s="179">
        <f>E75*H75</f>
        <v>0</v>
      </c>
      <c r="J75" s="178"/>
      <c r="K75" s="179">
        <f>E75*J75</f>
        <v>0</v>
      </c>
      <c r="O75" s="171">
        <v>2</v>
      </c>
      <c r="AA75" s="144">
        <v>7</v>
      </c>
      <c r="AB75" s="144">
        <v>1002</v>
      </c>
      <c r="AC75" s="144">
        <v>5</v>
      </c>
      <c r="AZ75" s="144">
        <v>2</v>
      </c>
      <c r="BA75" s="144">
        <f>IF(AZ75=1,G75,0)</f>
        <v>0</v>
      </c>
      <c r="BB75" s="144">
        <f>IF(AZ75=2,G75,0)</f>
        <v>0</v>
      </c>
      <c r="BC75" s="144">
        <f>IF(AZ75=3,G75,0)</f>
        <v>0</v>
      </c>
      <c r="BD75" s="144">
        <f>IF(AZ75=4,G75,0)</f>
        <v>0</v>
      </c>
      <c r="BE75" s="144">
        <f>IF(AZ75=5,G75,0)</f>
        <v>0</v>
      </c>
      <c r="CA75" s="171">
        <v>7</v>
      </c>
      <c r="CB75" s="171">
        <v>1002</v>
      </c>
    </row>
    <row r="76" spans="1:57" ht="12.75">
      <c r="A76" s="189"/>
      <c r="B76" s="190" t="s">
        <v>79</v>
      </c>
      <c r="C76" s="191" t="s">
        <v>210</v>
      </c>
      <c r="D76" s="192"/>
      <c r="E76" s="193"/>
      <c r="F76" s="194"/>
      <c r="G76" s="195">
        <f>SUM(G72:G75)</f>
        <v>0</v>
      </c>
      <c r="H76" s="196"/>
      <c r="I76" s="197">
        <f>SUM(I72:I75)</f>
        <v>0</v>
      </c>
      <c r="J76" s="196"/>
      <c r="K76" s="197">
        <f>SUM(K72:K75)</f>
        <v>0</v>
      </c>
      <c r="O76" s="171">
        <v>4</v>
      </c>
      <c r="BA76" s="198">
        <f>SUM(BA72:BA75)</f>
        <v>0</v>
      </c>
      <c r="BB76" s="198">
        <f>SUM(BB72:BB75)</f>
        <v>0</v>
      </c>
      <c r="BC76" s="198">
        <f>SUM(BC72:BC75)</f>
        <v>0</v>
      </c>
      <c r="BD76" s="198">
        <f>SUM(BD72:BD75)</f>
        <v>0</v>
      </c>
      <c r="BE76" s="198">
        <f>SUM(BE72:BE75)</f>
        <v>0</v>
      </c>
    </row>
    <row r="77" spans="1:15" ht="12.75">
      <c r="A77" s="161" t="s">
        <v>76</v>
      </c>
      <c r="B77" s="162" t="s">
        <v>111</v>
      </c>
      <c r="C77" s="163" t="s">
        <v>112</v>
      </c>
      <c r="D77" s="164"/>
      <c r="E77" s="165"/>
      <c r="F77" s="165"/>
      <c r="G77" s="166"/>
      <c r="H77" s="167"/>
      <c r="I77" s="168"/>
      <c r="J77" s="169"/>
      <c r="K77" s="170"/>
      <c r="O77" s="171">
        <v>1</v>
      </c>
    </row>
    <row r="78" spans="1:80" ht="12.75">
      <c r="A78" s="172">
        <v>41</v>
      </c>
      <c r="B78" s="173" t="s">
        <v>114</v>
      </c>
      <c r="C78" s="174" t="s">
        <v>115</v>
      </c>
      <c r="D78" s="175" t="s">
        <v>99</v>
      </c>
      <c r="E78" s="176">
        <v>21.01</v>
      </c>
      <c r="F78" s="176"/>
      <c r="G78" s="177">
        <f aca="true" t="shared" si="0" ref="G78:G84">E78*F78</f>
        <v>0</v>
      </c>
      <c r="H78" s="178">
        <v>0</v>
      </c>
      <c r="I78" s="179">
        <f aca="true" t="shared" si="1" ref="I78:I84">E78*H78</f>
        <v>0</v>
      </c>
      <c r="J78" s="178"/>
      <c r="K78" s="179">
        <f aca="true" t="shared" si="2" ref="K78:K84">E78*J78</f>
        <v>0</v>
      </c>
      <c r="O78" s="171">
        <v>2</v>
      </c>
      <c r="AA78" s="144">
        <v>8</v>
      </c>
      <c r="AB78" s="144">
        <v>0</v>
      </c>
      <c r="AC78" s="144">
        <v>3</v>
      </c>
      <c r="AZ78" s="144">
        <v>1</v>
      </c>
      <c r="BA78" s="144">
        <f aca="true" t="shared" si="3" ref="BA78:BA84">IF(AZ78=1,G78,0)</f>
        <v>0</v>
      </c>
      <c r="BB78" s="144">
        <f aca="true" t="shared" si="4" ref="BB78:BB84">IF(AZ78=2,G78,0)</f>
        <v>0</v>
      </c>
      <c r="BC78" s="144">
        <f aca="true" t="shared" si="5" ref="BC78:BC84">IF(AZ78=3,G78,0)</f>
        <v>0</v>
      </c>
      <c r="BD78" s="144">
        <f aca="true" t="shared" si="6" ref="BD78:BD84">IF(AZ78=4,G78,0)</f>
        <v>0</v>
      </c>
      <c r="BE78" s="144">
        <f aca="true" t="shared" si="7" ref="BE78:BE84">IF(AZ78=5,G78,0)</f>
        <v>0</v>
      </c>
      <c r="CA78" s="171">
        <v>8</v>
      </c>
      <c r="CB78" s="171">
        <v>0</v>
      </c>
    </row>
    <row r="79" spans="1:80" ht="12.75">
      <c r="A79" s="172">
        <v>42</v>
      </c>
      <c r="B79" s="173" t="s">
        <v>116</v>
      </c>
      <c r="C79" s="174" t="s">
        <v>117</v>
      </c>
      <c r="D79" s="175" t="s">
        <v>99</v>
      </c>
      <c r="E79" s="176">
        <v>56.18</v>
      </c>
      <c r="F79" s="176"/>
      <c r="G79" s="177">
        <f t="shared" si="0"/>
        <v>0</v>
      </c>
      <c r="H79" s="178">
        <v>0</v>
      </c>
      <c r="I79" s="179">
        <f t="shared" si="1"/>
        <v>0</v>
      </c>
      <c r="J79" s="178"/>
      <c r="K79" s="179">
        <f t="shared" si="2"/>
        <v>0</v>
      </c>
      <c r="O79" s="171">
        <v>2</v>
      </c>
      <c r="AA79" s="144">
        <v>8</v>
      </c>
      <c r="AB79" s="144">
        <v>0</v>
      </c>
      <c r="AC79" s="144">
        <v>3</v>
      </c>
      <c r="AZ79" s="144">
        <v>1</v>
      </c>
      <c r="BA79" s="144">
        <f t="shared" si="3"/>
        <v>0</v>
      </c>
      <c r="BB79" s="144">
        <f t="shared" si="4"/>
        <v>0</v>
      </c>
      <c r="BC79" s="144">
        <f t="shared" si="5"/>
        <v>0</v>
      </c>
      <c r="BD79" s="144">
        <f t="shared" si="6"/>
        <v>0</v>
      </c>
      <c r="BE79" s="144">
        <f t="shared" si="7"/>
        <v>0</v>
      </c>
      <c r="CA79" s="171">
        <v>8</v>
      </c>
      <c r="CB79" s="171">
        <v>0</v>
      </c>
    </row>
    <row r="80" spans="1:80" ht="12.75">
      <c r="A80" s="172">
        <v>43</v>
      </c>
      <c r="B80" s="173" t="s">
        <v>118</v>
      </c>
      <c r="C80" s="174" t="s">
        <v>119</v>
      </c>
      <c r="D80" s="175" t="s">
        <v>99</v>
      </c>
      <c r="E80" s="176">
        <v>21.01</v>
      </c>
      <c r="F80" s="176"/>
      <c r="G80" s="177">
        <f t="shared" si="0"/>
        <v>0</v>
      </c>
      <c r="H80" s="178">
        <v>0</v>
      </c>
      <c r="I80" s="179">
        <f t="shared" si="1"/>
        <v>0</v>
      </c>
      <c r="J80" s="178"/>
      <c r="K80" s="179">
        <f t="shared" si="2"/>
        <v>0</v>
      </c>
      <c r="O80" s="171">
        <v>2</v>
      </c>
      <c r="AA80" s="144">
        <v>8</v>
      </c>
      <c r="AB80" s="144">
        <v>0</v>
      </c>
      <c r="AC80" s="144">
        <v>3</v>
      </c>
      <c r="AZ80" s="144">
        <v>1</v>
      </c>
      <c r="BA80" s="144">
        <f t="shared" si="3"/>
        <v>0</v>
      </c>
      <c r="BB80" s="144">
        <f t="shared" si="4"/>
        <v>0</v>
      </c>
      <c r="BC80" s="144">
        <f t="shared" si="5"/>
        <v>0</v>
      </c>
      <c r="BD80" s="144">
        <f t="shared" si="6"/>
        <v>0</v>
      </c>
      <c r="BE80" s="144">
        <f t="shared" si="7"/>
        <v>0</v>
      </c>
      <c r="CA80" s="171">
        <v>8</v>
      </c>
      <c r="CB80" s="171">
        <v>0</v>
      </c>
    </row>
    <row r="81" spans="1:80" ht="12.75">
      <c r="A81" s="172">
        <v>44</v>
      </c>
      <c r="B81" s="173" t="s">
        <v>120</v>
      </c>
      <c r="C81" s="174" t="s">
        <v>121</v>
      </c>
      <c r="D81" s="175" t="s">
        <v>99</v>
      </c>
      <c r="E81" s="176">
        <v>40.12</v>
      </c>
      <c r="F81" s="176"/>
      <c r="G81" s="177">
        <f t="shared" si="0"/>
        <v>0</v>
      </c>
      <c r="H81" s="178">
        <v>0</v>
      </c>
      <c r="I81" s="179">
        <f t="shared" si="1"/>
        <v>0</v>
      </c>
      <c r="J81" s="178"/>
      <c r="K81" s="179">
        <f t="shared" si="2"/>
        <v>0</v>
      </c>
      <c r="O81" s="171">
        <v>2</v>
      </c>
      <c r="AA81" s="144">
        <v>8</v>
      </c>
      <c r="AB81" s="144">
        <v>0</v>
      </c>
      <c r="AC81" s="144">
        <v>3</v>
      </c>
      <c r="AZ81" s="144">
        <v>1</v>
      </c>
      <c r="BA81" s="144">
        <f t="shared" si="3"/>
        <v>0</v>
      </c>
      <c r="BB81" s="144">
        <f t="shared" si="4"/>
        <v>0</v>
      </c>
      <c r="BC81" s="144">
        <f t="shared" si="5"/>
        <v>0</v>
      </c>
      <c r="BD81" s="144">
        <f t="shared" si="6"/>
        <v>0</v>
      </c>
      <c r="BE81" s="144">
        <f t="shared" si="7"/>
        <v>0</v>
      </c>
      <c r="CA81" s="171">
        <v>8</v>
      </c>
      <c r="CB81" s="171">
        <v>0</v>
      </c>
    </row>
    <row r="82" spans="1:80" ht="12.75">
      <c r="A82" s="172">
        <v>45</v>
      </c>
      <c r="B82" s="173" t="s">
        <v>214</v>
      </c>
      <c r="C82" s="174" t="s">
        <v>122</v>
      </c>
      <c r="D82" s="175" t="s">
        <v>99</v>
      </c>
      <c r="E82" s="176">
        <v>21.01</v>
      </c>
      <c r="F82" s="176"/>
      <c r="G82" s="177">
        <f t="shared" si="0"/>
        <v>0</v>
      </c>
      <c r="H82" s="178">
        <v>0</v>
      </c>
      <c r="I82" s="179">
        <f t="shared" si="1"/>
        <v>0</v>
      </c>
      <c r="J82" s="178"/>
      <c r="K82" s="179">
        <f t="shared" si="2"/>
        <v>0</v>
      </c>
      <c r="O82" s="171">
        <v>2</v>
      </c>
      <c r="AA82" s="144">
        <v>8</v>
      </c>
      <c r="AB82" s="144">
        <v>0</v>
      </c>
      <c r="AC82" s="144">
        <v>3</v>
      </c>
      <c r="AZ82" s="144">
        <v>1</v>
      </c>
      <c r="BA82" s="144">
        <f t="shared" si="3"/>
        <v>0</v>
      </c>
      <c r="BB82" s="144">
        <f t="shared" si="4"/>
        <v>0</v>
      </c>
      <c r="BC82" s="144">
        <f t="shared" si="5"/>
        <v>0</v>
      </c>
      <c r="BD82" s="144">
        <f t="shared" si="6"/>
        <v>0</v>
      </c>
      <c r="BE82" s="144">
        <f t="shared" si="7"/>
        <v>0</v>
      </c>
      <c r="CA82" s="171">
        <v>8</v>
      </c>
      <c r="CB82" s="171">
        <v>0</v>
      </c>
    </row>
    <row r="83" spans="1:80" ht="12.75">
      <c r="A83" s="172">
        <v>46</v>
      </c>
      <c r="B83" s="173" t="s">
        <v>123</v>
      </c>
      <c r="C83" s="174" t="s">
        <v>124</v>
      </c>
      <c r="D83" s="175" t="s">
        <v>99</v>
      </c>
      <c r="E83" s="176">
        <v>21.01</v>
      </c>
      <c r="F83" s="176"/>
      <c r="G83" s="177">
        <f t="shared" si="0"/>
        <v>0</v>
      </c>
      <c r="H83" s="178">
        <v>0</v>
      </c>
      <c r="I83" s="179">
        <f t="shared" si="1"/>
        <v>0</v>
      </c>
      <c r="J83" s="178"/>
      <c r="K83" s="179">
        <f t="shared" si="2"/>
        <v>0</v>
      </c>
      <c r="O83" s="171">
        <v>2</v>
      </c>
      <c r="AA83" s="144">
        <v>8</v>
      </c>
      <c r="AB83" s="144">
        <v>0</v>
      </c>
      <c r="AC83" s="144">
        <v>3</v>
      </c>
      <c r="AZ83" s="144">
        <v>1</v>
      </c>
      <c r="BA83" s="144">
        <f t="shared" si="3"/>
        <v>0</v>
      </c>
      <c r="BB83" s="144">
        <f t="shared" si="4"/>
        <v>0</v>
      </c>
      <c r="BC83" s="144">
        <f t="shared" si="5"/>
        <v>0</v>
      </c>
      <c r="BD83" s="144">
        <f t="shared" si="6"/>
        <v>0</v>
      </c>
      <c r="BE83" s="144">
        <f t="shared" si="7"/>
        <v>0</v>
      </c>
      <c r="CA83" s="171">
        <v>8</v>
      </c>
      <c r="CB83" s="171">
        <v>0</v>
      </c>
    </row>
    <row r="84" spans="1:80" ht="12.75">
      <c r="A84" s="172">
        <v>47</v>
      </c>
      <c r="B84" s="173" t="s">
        <v>125</v>
      </c>
      <c r="C84" s="174" t="s">
        <v>126</v>
      </c>
      <c r="D84" s="175" t="s">
        <v>99</v>
      </c>
      <c r="E84" s="176">
        <v>21.01</v>
      </c>
      <c r="F84" s="176"/>
      <c r="G84" s="177">
        <f t="shared" si="0"/>
        <v>0</v>
      </c>
      <c r="H84" s="178">
        <v>0</v>
      </c>
      <c r="I84" s="179">
        <f t="shared" si="1"/>
        <v>0</v>
      </c>
      <c r="J84" s="178"/>
      <c r="K84" s="179">
        <f t="shared" si="2"/>
        <v>0</v>
      </c>
      <c r="O84" s="171">
        <v>2</v>
      </c>
      <c r="AA84" s="144">
        <v>8</v>
      </c>
      <c r="AB84" s="144">
        <v>0</v>
      </c>
      <c r="AC84" s="144">
        <v>3</v>
      </c>
      <c r="AZ84" s="144">
        <v>1</v>
      </c>
      <c r="BA84" s="144">
        <f t="shared" si="3"/>
        <v>0</v>
      </c>
      <c r="BB84" s="144">
        <f t="shared" si="4"/>
        <v>0</v>
      </c>
      <c r="BC84" s="144">
        <f t="shared" si="5"/>
        <v>0</v>
      </c>
      <c r="BD84" s="144">
        <f t="shared" si="6"/>
        <v>0</v>
      </c>
      <c r="BE84" s="144">
        <f t="shared" si="7"/>
        <v>0</v>
      </c>
      <c r="CA84" s="171">
        <v>8</v>
      </c>
      <c r="CB84" s="171">
        <v>0</v>
      </c>
    </row>
    <row r="85" spans="1:57" ht="12.75">
      <c r="A85" s="189"/>
      <c r="B85" s="190" t="s">
        <v>79</v>
      </c>
      <c r="C85" s="191" t="s">
        <v>113</v>
      </c>
      <c r="D85" s="192"/>
      <c r="E85" s="193"/>
      <c r="F85" s="194"/>
      <c r="G85" s="195">
        <f>SUM(G77:G84)</f>
        <v>0</v>
      </c>
      <c r="H85" s="196"/>
      <c r="I85" s="197">
        <f>SUM(I77:I84)</f>
        <v>0</v>
      </c>
      <c r="J85" s="196"/>
      <c r="K85" s="197">
        <f>SUM(K77:K84)</f>
        <v>0</v>
      </c>
      <c r="O85" s="171">
        <v>4</v>
      </c>
      <c r="BA85" s="198">
        <f>SUM(BA77:BA84)</f>
        <v>0</v>
      </c>
      <c r="BB85" s="198">
        <f>SUM(BB77:BB84)</f>
        <v>0</v>
      </c>
      <c r="BC85" s="198">
        <f>SUM(BC77:BC84)</f>
        <v>0</v>
      </c>
      <c r="BD85" s="198">
        <f>SUM(BD77:BD84)</f>
        <v>0</v>
      </c>
      <c r="BE85" s="198">
        <f>SUM(BE77:BE84)</f>
        <v>0</v>
      </c>
    </row>
    <row r="86" ht="12.75">
      <c r="E86" s="144"/>
    </row>
    <row r="87" ht="12.75">
      <c r="E87" s="144"/>
    </row>
    <row r="88" ht="12.75">
      <c r="E88" s="144"/>
    </row>
    <row r="89" ht="12.75">
      <c r="E89" s="144"/>
    </row>
    <row r="90" ht="12.75">
      <c r="E90" s="144"/>
    </row>
    <row r="91" ht="12.75">
      <c r="E91" s="144"/>
    </row>
    <row r="92" ht="12.75">
      <c r="E92" s="144"/>
    </row>
    <row r="93" ht="12.75">
      <c r="E93" s="144"/>
    </row>
    <row r="94" ht="12.75">
      <c r="E94" s="144"/>
    </row>
    <row r="95" ht="12.75">
      <c r="E95" s="144"/>
    </row>
    <row r="96" ht="12.75">
      <c r="E96" s="144"/>
    </row>
    <row r="97" ht="12.75">
      <c r="E97" s="144"/>
    </row>
    <row r="98" ht="12.75">
      <c r="E98" s="144"/>
    </row>
    <row r="99" ht="12.75">
      <c r="E99" s="144"/>
    </row>
    <row r="100" ht="12.75">
      <c r="E100" s="144"/>
    </row>
    <row r="101" ht="12.75">
      <c r="E101" s="144"/>
    </row>
    <row r="102" ht="12.75">
      <c r="E102" s="144"/>
    </row>
    <row r="103" ht="12.75">
      <c r="E103" s="144"/>
    </row>
    <row r="104" ht="12.75">
      <c r="E104" s="144"/>
    </row>
    <row r="105" ht="12.75">
      <c r="E105" s="144"/>
    </row>
    <row r="106" ht="12.75">
      <c r="E106" s="144"/>
    </row>
    <row r="107" ht="12.75">
      <c r="E107" s="144"/>
    </row>
    <row r="108" ht="12.75">
      <c r="E108" s="144"/>
    </row>
    <row r="109" spans="1:7" ht="12.75">
      <c r="A109" s="188"/>
      <c r="B109" s="188"/>
      <c r="C109" s="188"/>
      <c r="D109" s="188"/>
      <c r="E109" s="188"/>
      <c r="F109" s="188"/>
      <c r="G109" s="188"/>
    </row>
    <row r="110" spans="1:7" ht="12.75">
      <c r="A110" s="188"/>
      <c r="B110" s="188"/>
      <c r="C110" s="188"/>
      <c r="D110" s="188"/>
      <c r="E110" s="188"/>
      <c r="F110" s="188"/>
      <c r="G110" s="188"/>
    </row>
    <row r="111" spans="1:7" ht="12.75">
      <c r="A111" s="188"/>
      <c r="B111" s="188"/>
      <c r="C111" s="188"/>
      <c r="D111" s="188"/>
      <c r="E111" s="188"/>
      <c r="F111" s="188"/>
      <c r="G111" s="188"/>
    </row>
    <row r="112" spans="1:7" ht="12.75">
      <c r="A112" s="188"/>
      <c r="B112" s="188"/>
      <c r="C112" s="188"/>
      <c r="D112" s="188"/>
      <c r="E112" s="188"/>
      <c r="F112" s="188"/>
      <c r="G112" s="188"/>
    </row>
    <row r="113" ht="12.75">
      <c r="E113" s="144"/>
    </row>
    <row r="114" ht="12.75">
      <c r="E114" s="144"/>
    </row>
    <row r="115" ht="12.75">
      <c r="E115" s="144"/>
    </row>
    <row r="116" ht="12.75">
      <c r="E116" s="144"/>
    </row>
    <row r="117" ht="12.75">
      <c r="E117" s="144"/>
    </row>
    <row r="118" ht="12.75">
      <c r="E118" s="144"/>
    </row>
    <row r="119" ht="12.75">
      <c r="E119" s="144"/>
    </row>
    <row r="120" ht="12.75">
      <c r="E120" s="144"/>
    </row>
    <row r="121" ht="12.75">
      <c r="E121" s="144"/>
    </row>
    <row r="122" ht="12.75">
      <c r="E122" s="144"/>
    </row>
    <row r="123" ht="12.75">
      <c r="E123" s="144"/>
    </row>
    <row r="124" ht="12.75">
      <c r="E124" s="144"/>
    </row>
    <row r="125" ht="12.75">
      <c r="E125" s="144"/>
    </row>
    <row r="126" ht="12.75">
      <c r="E126" s="144"/>
    </row>
    <row r="127" ht="12.75">
      <c r="E127" s="144"/>
    </row>
    <row r="128" ht="12.75">
      <c r="E128" s="144"/>
    </row>
    <row r="129" ht="12.75">
      <c r="E129" s="144"/>
    </row>
    <row r="130" ht="12.75">
      <c r="E130" s="144"/>
    </row>
    <row r="131" ht="12.75">
      <c r="E131" s="144"/>
    </row>
    <row r="132" ht="12.75">
      <c r="E132" s="144"/>
    </row>
    <row r="133" ht="12.75">
      <c r="E133" s="144"/>
    </row>
    <row r="134" ht="12.75">
      <c r="E134" s="144"/>
    </row>
    <row r="135" ht="12.75">
      <c r="E135" s="144"/>
    </row>
    <row r="136" ht="12.75">
      <c r="E136" s="144"/>
    </row>
    <row r="137" ht="12.75">
      <c r="E137" s="144"/>
    </row>
    <row r="138" ht="12.75">
      <c r="E138" s="144"/>
    </row>
    <row r="139" ht="12.75">
      <c r="E139" s="144"/>
    </row>
    <row r="140" ht="12.75">
      <c r="E140" s="144"/>
    </row>
    <row r="141" ht="12.75">
      <c r="E141" s="144"/>
    </row>
    <row r="142" ht="12.75">
      <c r="E142" s="144"/>
    </row>
    <row r="143" ht="12.75">
      <c r="E143" s="144"/>
    </row>
    <row r="144" spans="1:2" ht="12.75">
      <c r="A144" s="199"/>
      <c r="B144" s="199"/>
    </row>
    <row r="145" spans="1:7" ht="12.75">
      <c r="A145" s="188"/>
      <c r="B145" s="188"/>
      <c r="C145" s="200"/>
      <c r="D145" s="200"/>
      <c r="E145" s="201"/>
      <c r="F145" s="200"/>
      <c r="G145" s="202"/>
    </row>
    <row r="146" spans="1:7" ht="12.75">
      <c r="A146" s="203"/>
      <c r="B146" s="203"/>
      <c r="C146" s="188"/>
      <c r="D146" s="188"/>
      <c r="E146" s="204"/>
      <c r="F146" s="188"/>
      <c r="G146" s="188"/>
    </row>
    <row r="147" spans="1:7" ht="12.75">
      <c r="A147" s="188"/>
      <c r="B147" s="188"/>
      <c r="C147" s="188"/>
      <c r="D147" s="188"/>
      <c r="E147" s="204"/>
      <c r="F147" s="188"/>
      <c r="G147" s="188"/>
    </row>
    <row r="148" spans="1:7" ht="12.75">
      <c r="A148" s="188"/>
      <c r="B148" s="188"/>
      <c r="C148" s="188"/>
      <c r="D148" s="188"/>
      <c r="E148" s="204"/>
      <c r="F148" s="188"/>
      <c r="G148" s="188"/>
    </row>
    <row r="149" spans="1:7" ht="12.75">
      <c r="A149" s="188"/>
      <c r="B149" s="188"/>
      <c r="C149" s="188"/>
      <c r="D149" s="188"/>
      <c r="E149" s="204"/>
      <c r="F149" s="188"/>
      <c r="G149" s="188"/>
    </row>
    <row r="150" spans="1:7" ht="12.75">
      <c r="A150" s="188"/>
      <c r="B150" s="188"/>
      <c r="C150" s="188"/>
      <c r="D150" s="188"/>
      <c r="E150" s="204"/>
      <c r="F150" s="188"/>
      <c r="G150" s="188"/>
    </row>
    <row r="151" spans="1:7" ht="12.75">
      <c r="A151" s="188"/>
      <c r="B151" s="188"/>
      <c r="C151" s="188"/>
      <c r="D151" s="188"/>
      <c r="E151" s="204"/>
      <c r="F151" s="188"/>
      <c r="G151" s="188"/>
    </row>
    <row r="152" spans="1:7" ht="12.75">
      <c r="A152" s="188"/>
      <c r="B152" s="188"/>
      <c r="C152" s="188"/>
      <c r="D152" s="188"/>
      <c r="E152" s="204"/>
      <c r="F152" s="188"/>
      <c r="G152" s="188"/>
    </row>
    <row r="153" spans="1:7" ht="12.75">
      <c r="A153" s="188"/>
      <c r="B153" s="188"/>
      <c r="C153" s="188"/>
      <c r="D153" s="188"/>
      <c r="E153" s="204"/>
      <c r="F153" s="188"/>
      <c r="G153" s="188"/>
    </row>
    <row r="154" spans="1:7" ht="12.75">
      <c r="A154" s="188"/>
      <c r="B154" s="188"/>
      <c r="C154" s="188"/>
      <c r="D154" s="188"/>
      <c r="E154" s="204"/>
      <c r="F154" s="188"/>
      <c r="G154" s="188"/>
    </row>
    <row r="155" spans="1:7" ht="12.75">
      <c r="A155" s="188"/>
      <c r="B155" s="188"/>
      <c r="C155" s="188"/>
      <c r="D155" s="188"/>
      <c r="E155" s="204"/>
      <c r="F155" s="188"/>
      <c r="G155" s="188"/>
    </row>
    <row r="156" spans="1:7" ht="12.75">
      <c r="A156" s="188"/>
      <c r="B156" s="188"/>
      <c r="C156" s="188"/>
      <c r="D156" s="188"/>
      <c r="E156" s="204"/>
      <c r="F156" s="188"/>
      <c r="G156" s="188"/>
    </row>
    <row r="157" spans="1:7" ht="12.75">
      <c r="A157" s="188"/>
      <c r="B157" s="188"/>
      <c r="C157" s="188"/>
      <c r="D157" s="188"/>
      <c r="E157" s="204"/>
      <c r="F157" s="188"/>
      <c r="G157" s="188"/>
    </row>
    <row r="158" spans="1:7" ht="12.75">
      <c r="A158" s="188"/>
      <c r="B158" s="188"/>
      <c r="C158" s="188"/>
      <c r="D158" s="188"/>
      <c r="E158" s="204"/>
      <c r="F158" s="188"/>
      <c r="G158" s="188"/>
    </row>
  </sheetData>
  <sheetProtection/>
  <mergeCells count="12">
    <mergeCell ref="C52:D52"/>
    <mergeCell ref="C17:D17"/>
    <mergeCell ref="C20:D20"/>
    <mergeCell ref="C21:D21"/>
    <mergeCell ref="C24:D24"/>
    <mergeCell ref="C42:D42"/>
    <mergeCell ref="C12:D12"/>
    <mergeCell ref="A1:G1"/>
    <mergeCell ref="A3:B3"/>
    <mergeCell ref="A4:B4"/>
    <mergeCell ref="E4:G4"/>
    <mergeCell ref="C14:D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Monika</cp:lastModifiedBy>
  <cp:lastPrinted>2016-11-14T10:22:51Z</cp:lastPrinted>
  <dcterms:created xsi:type="dcterms:W3CDTF">2014-01-05T14:29:24Z</dcterms:created>
  <dcterms:modified xsi:type="dcterms:W3CDTF">2019-04-01T12:36:49Z</dcterms:modified>
  <cp:category/>
  <cp:version/>
  <cp:contentType/>
  <cp:contentStatus/>
</cp:coreProperties>
</file>