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firstSheet="1" activeTab="6"/>
  </bookViews>
  <sheets>
    <sheet name="Stavba" sheetId="1" r:id="rId1"/>
    <sheet name="01 201755,k KL" sheetId="2" r:id="rId2"/>
    <sheet name="01 201755,k Rek" sheetId="3" r:id="rId3"/>
    <sheet name="01 201755,k Pol" sheetId="4" r:id="rId4"/>
    <sheet name="07 201755 KL" sheetId="5" r:id="rId5"/>
    <sheet name="07 201755 Rek" sheetId="6" r:id="rId6"/>
    <sheet name="07 201755 Pol" sheetId="8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201755,k KL'!$A$1:$G$45</definedName>
    <definedName name="_xlnm.Print_Area" localSheetId="3">'01 201755,k Pol'!$A$1:$K$438</definedName>
    <definedName name="_xlnm.Print_Area" localSheetId="2">'01 201755,k Rek'!$A$1:$I$48</definedName>
    <definedName name="_xlnm.Print_Area" localSheetId="4">'07 201755 KL'!$A$1:$G$45</definedName>
    <definedName name="_xlnm.Print_Area" localSheetId="5">'07 201755 Rek'!$A$1:$I$22</definedName>
    <definedName name="_xlnm.Print_Area" localSheetId="0">'Stavba'!$B$1:$J$96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#REF!</definedName>
    <definedName name="solver_typ" localSheetId="3" hidden="1">1</definedName>
    <definedName name="solver_val" localSheetId="3" hidden="1">0</definedName>
    <definedName name="SoucetDilu" localSheetId="0">'Stavba'!$F$76:$J$76</definedName>
    <definedName name="StavbaCelkem" localSheetId="0">'Stavba'!$H$32</definedName>
    <definedName name="Zhotovitel" localSheetId="0">'Stavba'!$D$7</definedName>
    <definedName name="_xlnm.Print_Titles" localSheetId="5">'07 201755 Rek'!$1:$6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<sst xmlns="http://schemas.openxmlformats.org/spreadsheetml/2006/main" count="1543" uniqueCount="802">
  <si>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</si>
  <si>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</si>
  <si>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</si>
  <si>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</si>
  <si>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</si>
  <si>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</si>
  <si>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</si>
  <si>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</si>
  <si>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</si>
  <si>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</si>
  <si>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</si>
  <si>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</si>
  <si>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</si>
  <si>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</si>
  <si>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</si>
  <si>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</si>
  <si>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</si>
  <si>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</si>
  <si>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</si>
  <si>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</si>
  <si>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</si>
  <si>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</si>
  <si>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</si>
  <si>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</si>
  <si>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</si>
  <si>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</si>
  <si>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</si>
  <si>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</si>
  <si>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</si>
  <si>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</si>
  <si>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</si>
  <si>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</si>
  <si>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</si>
  <si>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</si>
  <si>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</si>
  <si>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</si>
  <si>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</si>
  <si>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</si>
  <si>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</si>
  <si>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</si>
  <si>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</si>
  <si>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</si>
  <si>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</si>
  <si>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</si>
  <si>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</si>
  <si>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</si>
  <si>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</si>
  <si>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</si>
  <si>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</si>
  <si>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</si>
  <si>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</si>
  <si>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</si>
  <si>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</si>
  <si>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</si>
  <si>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</si>
  <si>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</si>
  <si>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</si>
  <si>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</si>
  <si>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</si>
  <si>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</si>
  <si>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</si>
  <si>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</si>
  <si>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</si>
  <si>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</si>
  <si>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</si>
  <si>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</si>
  <si>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</si>
  <si>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</si>
  <si>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</si>
  <si>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</si>
  <si>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</si>
  <si>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</si>
  <si>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</si>
  <si>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</si>
  <si>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</si>
  <si>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</si>
  <si>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</si>
  <si>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</si>
  <si>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</si>
  <si>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</si>
  <si>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</si>
  <si>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</si>
  <si>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</si>
  <si>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</si>
  <si>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</si>
  <si>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</si>
  <si>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</si>
  <si>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</si>
  <si>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</si>
  <si>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</si>
  <si>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</si>
  <si>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</si>
  <si>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</si>
  <si>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</si>
  <si>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</si>
  <si>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</si>
  <si>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</si>
  <si>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</si>
  <si>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</si>
  <si>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</si>
  <si>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</si>
  <si>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</si>
  <si>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</si>
  <si>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</si>
  <si>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2017/55</t>
  </si>
  <si>
    <t>Energetické napojení hradu Cornštějna</t>
  </si>
  <si>
    <t>2017/55 Energetické napojení hradu Cornštějna</t>
  </si>
  <si>
    <t>01</t>
  </si>
  <si>
    <t>Hygienické zázemí</t>
  </si>
  <si>
    <t>01 Hygienické zázemí</t>
  </si>
  <si>
    <t>2017/55,k</t>
  </si>
  <si>
    <t>Hygienické zázemí (CÚ II/2018)</t>
  </si>
  <si>
    <t>1 Zemní práce</t>
  </si>
  <si>
    <t>114203202R00</t>
  </si>
  <si>
    <t xml:space="preserve">Očištění lomového kamene od malty </t>
  </si>
  <si>
    <t>m3</t>
  </si>
  <si>
    <t>koruny zdí :1,2*0,3*(7,46+10,6+48)</t>
  </si>
  <si>
    <t>dozdívky kavern:0,3*(3,4+0,6+1+2+1+2,5)</t>
  </si>
  <si>
    <t>dozdívky ostění :0,3*1,2*15,5</t>
  </si>
  <si>
    <t>114203301R00</t>
  </si>
  <si>
    <t xml:space="preserve">Třídění lomového kamene nebo betonových tvárnic </t>
  </si>
  <si>
    <t>139811101R00</t>
  </si>
  <si>
    <t xml:space="preserve">Vykopávka v uzavřených prostorách v hor.5-7 </t>
  </si>
  <si>
    <t>základové patky:0,7*(0,8*0,8+0,8*0,5*2)</t>
  </si>
  <si>
    <t>0,9*(0,45*0,5+0,5*0,5+0,8*0,5*6+0,6*0,5*2)</t>
  </si>
  <si>
    <t>162201152R00</t>
  </si>
  <si>
    <t xml:space="preserve">Vodorovné přemístění výkopku z hor.5-7 do 50 m </t>
  </si>
  <si>
    <t>171101121R00</t>
  </si>
  <si>
    <t xml:space="preserve">Uložení sypaniny z hornin nesoudržných kamenitých </t>
  </si>
  <si>
    <t>180406111R00</t>
  </si>
  <si>
    <t xml:space="preserve">Založení trávníku parkového drnováním v rovině </t>
  </si>
  <si>
    <t>m2</t>
  </si>
  <si>
    <t>koruny zdí :1,2*(7,46+10,6+48)</t>
  </si>
  <si>
    <t>180501111R00</t>
  </si>
  <si>
    <t xml:space="preserve">Zpevnění ploch drnováním plošným v rovině </t>
  </si>
  <si>
    <t>1-100</t>
  </si>
  <si>
    <t>Příplatek za pracnost - zřízení drnové vrstvy na zdivu</t>
  </si>
  <si>
    <t>2</t>
  </si>
  <si>
    <t>Základy a zvláštní zakládání</t>
  </si>
  <si>
    <t>2 Základy a zvláštní zakládání</t>
  </si>
  <si>
    <t>216904391R00</t>
  </si>
  <si>
    <t xml:space="preserve">Příplatek za ruční dočištění ocelovými kartáči </t>
  </si>
  <si>
    <t>spárování-zdrsnění spár :148,01*0,1</t>
  </si>
  <si>
    <t>271531111RK1</t>
  </si>
  <si>
    <t>Polštář základu z kameniva hr. drceného 16-63 mm kraj Jihomoravský</t>
  </si>
  <si>
    <t>základové patky:0,05*(0,8*0,8+0,8*0,5*2)</t>
  </si>
  <si>
    <t>0,05*(0,45*0,5+0,5*0,5+0,8*0,5*6+0,6*0,5*2)</t>
  </si>
  <si>
    <t>275313511R00</t>
  </si>
  <si>
    <t xml:space="preserve">Beton základových patek prostý C 12/15 </t>
  </si>
  <si>
    <t>základové patky:0,6*(0,8*0,8+0,8*0,5*2)</t>
  </si>
  <si>
    <t>0,6*(0,45*0,5+0,5*0,5+0,8*0,5*6+0,6*0,5*2)</t>
  </si>
  <si>
    <t>275351215R00</t>
  </si>
  <si>
    <t xml:space="preserve">Bednění stěn základových patek - zřízení </t>
  </si>
  <si>
    <t>0,15*(0,5*2*2+0,8*12+0,5*24)</t>
  </si>
  <si>
    <t>275351216R00</t>
  </si>
  <si>
    <t xml:space="preserve">Bednění stěn základových patek - odstranění </t>
  </si>
  <si>
    <t>289972114R00</t>
  </si>
  <si>
    <t xml:space="preserve">Položení geobuněk, ochrana svahů a skalních těles </t>
  </si>
  <si>
    <t>ochrana zdiva u základů geotextilií:0,6*(0,8+0,8*2)</t>
  </si>
  <si>
    <t>0,6*(0,5+0,5+0,86+0,6*2)</t>
  </si>
  <si>
    <t>69365026</t>
  </si>
  <si>
    <t>Geotextilie 400g/m2  2x50 m</t>
  </si>
  <si>
    <t>3,276*1,2</t>
  </si>
  <si>
    <t>3</t>
  </si>
  <si>
    <t>Svislé a kompletní konstrukce</t>
  </si>
  <si>
    <t>3 Svislé a kompletní konstrukce</t>
  </si>
  <si>
    <t>317145330R00</t>
  </si>
  <si>
    <t xml:space="preserve">Překlad porobeton. plochý  150x124x1150 </t>
  </si>
  <si>
    <t>kus</t>
  </si>
  <si>
    <t>317147300R00</t>
  </si>
  <si>
    <t xml:space="preserve">Překlad nenosný z pórobetonu 100x250x1000 </t>
  </si>
  <si>
    <t>319201319R00</t>
  </si>
  <si>
    <t xml:space="preserve">Vyrovnání zdiva pod omítku maltou ze SMS tl. 50 mm </t>
  </si>
  <si>
    <t>pod ukočovací lemování střechy:0,3*(6,4+8,3+4,2+4,2+4,8)</t>
  </si>
  <si>
    <t>319202331R00</t>
  </si>
  <si>
    <t xml:space="preserve">Vyrovnání povrchu zdiva přizděním do tl. 15 cm </t>
  </si>
  <si>
    <t>342255024R00</t>
  </si>
  <si>
    <t xml:space="preserve">Příčky z desek porobeton. tl. 10 cm </t>
  </si>
  <si>
    <t>3,1*(3+2,4+1,65+0,9+4+1,55*3+4,9+1,9+1,8)</t>
  </si>
  <si>
    <t>-(0,6*2*6+0,9*2+0,8*2*2+0,7*2)</t>
  </si>
  <si>
    <t>-(3,1-2,2)*(3,9+1,55*3+1,8+0,9)</t>
  </si>
  <si>
    <t>342255028R00</t>
  </si>
  <si>
    <t xml:space="preserve">Příčky z desek porobeton. tl. 15 cm </t>
  </si>
  <si>
    <t>3,1*(8,4+6,3+4,9+4,1+4,2+4,1+2)</t>
  </si>
  <si>
    <t>-(0,9*2+0,45*0,45*3)</t>
  </si>
  <si>
    <t>342264051RT3</t>
  </si>
  <si>
    <t>Podhled sádrokartonový na zavěšenou ocel. konstr. desky standard impreg. tl. 12,5 mm, bez izolace</t>
  </si>
  <si>
    <t>50</t>
  </si>
  <si>
    <t>342265192R00</t>
  </si>
  <si>
    <t xml:space="preserve">Příplatek za otvor v podhledu podkroví pl. 0,50 m2 </t>
  </si>
  <si>
    <t>349231811R00</t>
  </si>
  <si>
    <t xml:space="preserve">Přizdívka ostění s ozubem z cihel, kapsy do 15 cm </t>
  </si>
  <si>
    <t>přizdívka za sprchovým koutem:0,9*2</t>
  </si>
  <si>
    <t>3112111V1</t>
  </si>
  <si>
    <t>Zdivo nadzákladové z lomového kamene na MC 10 bez kamene ( za použití vybour. materiálu)</t>
  </si>
  <si>
    <t>4</t>
  </si>
  <si>
    <t>Vodorovné konstrukce</t>
  </si>
  <si>
    <t>4 Vodorovné konstrukce</t>
  </si>
  <si>
    <t>411321315R00</t>
  </si>
  <si>
    <t xml:space="preserve">Stropy deskové ze železobetonu C 20/25 </t>
  </si>
  <si>
    <t>konstrukce podlahy :0,05*50+0,05*50/2</t>
  </si>
  <si>
    <t>411354236R00</t>
  </si>
  <si>
    <t xml:space="preserve">Bednění stropů plech lesklý, vlna 50 mm tl. 1,0 mm </t>
  </si>
  <si>
    <t>411361921RT2</t>
  </si>
  <si>
    <t>Výztuž stropů svařovanou sítí průměr drátu  5,0, oka 100/100 mm KD35</t>
  </si>
  <si>
    <t>t</t>
  </si>
  <si>
    <t>podlaha:3,08*50*1,2/1000</t>
  </si>
  <si>
    <t>61</t>
  </si>
  <si>
    <t>Upravy povrchů vnitřní</t>
  </si>
  <si>
    <t>61 Upravy povrchů vnitřní</t>
  </si>
  <si>
    <t>612471413R00</t>
  </si>
  <si>
    <t xml:space="preserve">Úprava vnitřních stěn aktivovaným štukem s přísad. </t>
  </si>
  <si>
    <t>příčky:54,4*2</t>
  </si>
  <si>
    <t>109,2+3,1*(4,1+2,1)</t>
  </si>
  <si>
    <t>1,5*2,5-0,9*2</t>
  </si>
  <si>
    <t>odpočet plochy obkladu:-126,66</t>
  </si>
  <si>
    <t>612481211RT2</t>
  </si>
  <si>
    <t>Montáž výztužné sítě (perlinky) do stěrky-stěny včetně výztužné sítě a stěrkového tmelu</t>
  </si>
  <si>
    <t>venovní:1,5*2,5-0,9*2</t>
  </si>
  <si>
    <t>1,2*3*2+0,8*3-0,45*0,45*3</t>
  </si>
  <si>
    <t>62</t>
  </si>
  <si>
    <t>Úpravy povrchů vnější</t>
  </si>
  <si>
    <t>62 Úpravy povrchů vnější</t>
  </si>
  <si>
    <t>627452101RT1</t>
  </si>
  <si>
    <t>Spárování maltou MCs zapuštěné rovné, zdí z kamene cementovou maltou, nové zazdívky</t>
  </si>
  <si>
    <t>koruny zdí :(1,2+0,3*2)*(7,46+10,6+48)</t>
  </si>
  <si>
    <t>dozdívky kavern:(3,4+0,6+1+2+1+2,5)</t>
  </si>
  <si>
    <t>dozdívky ostění :1,2*15,5</t>
  </si>
  <si>
    <t>627-45</t>
  </si>
  <si>
    <t xml:space="preserve">Příplatek za tónování spárovací hmoty </t>
  </si>
  <si>
    <t>148,01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</si>
  <si>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</si>
  <si>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</si>
  <si>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</si>
  <si>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</si>
  <si>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</si>
  <si>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pod parapety:0,15*0,45*3</t>
  </si>
  <si>
    <t>64</t>
  </si>
  <si>
    <t>Výplně otvorů</t>
  </si>
  <si>
    <t>64 Výplně otvorů</t>
  </si>
  <si>
    <t>642942111RT2</t>
  </si>
  <si>
    <t>Osazení zárubní dveřních ocelových, pl. do 2,5 m2 včetně dodávky zárubně  60 x 197 x 11 cm</t>
  </si>
  <si>
    <t>5+1</t>
  </si>
  <si>
    <t>642942111RT3</t>
  </si>
  <si>
    <t>Osazení zárubní dveřních ocelových, pl. do 2,5 m2 včetně dodávky zárubně  70 x 197 x 11 cm</t>
  </si>
  <si>
    <t>642942111RT4</t>
  </si>
  <si>
    <t>Osazení zárubní dveřních ocelových, pl. do 2,5 m2 včetně dodávky zárubně  80 x 197 x 11 cm</t>
  </si>
  <si>
    <t>1+2</t>
  </si>
  <si>
    <t>642942111RT5</t>
  </si>
  <si>
    <t>Osazení zárubní dveřních ocelových, pl. do 2,5 m2 včetně dodávky zárubně  90 x 197 x 11 cm</t>
  </si>
  <si>
    <t>648951411RT2</t>
  </si>
  <si>
    <t>Osazení parapetních desek dřevěných š. do 25 cm včetně dodávky parapetní desky š. 20 cm</t>
  </si>
  <si>
    <t>m</t>
  </si>
  <si>
    <t>vnější+vnitřní:0,45*2*3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</si>
  <si>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</si>
  <si>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</si>
  <si>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</si>
  <si>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</si>
  <si>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</si>
  <si>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pro úpravu koruny zdiva:5*(4,8+13+7,5)</t>
  </si>
  <si>
    <t>941941291R00</t>
  </si>
  <si>
    <t xml:space="preserve">Příplatek za každý měsíc použití lešení k pol.1041 </t>
  </si>
  <si>
    <t>941944841R00</t>
  </si>
  <si>
    <t xml:space="preserve">Demontáž lešení leh.řad.bez podlah,š.1,2 m,H 10 m </t>
  </si>
  <si>
    <t>941955003R00</t>
  </si>
  <si>
    <t xml:space="preserve">Lešení lehké pomocné, výška podlahy do 2,5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</si>
  <si>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</si>
  <si>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</si>
  <si>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</si>
  <si>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</si>
  <si>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</si>
  <si>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953761161R00</t>
  </si>
  <si>
    <t xml:space="preserve">Odvětrání troubami z PVC, svislé, Js 100 mm </t>
  </si>
  <si>
    <t>0,5</t>
  </si>
  <si>
    <t>953941212R00</t>
  </si>
  <si>
    <t xml:space="preserve">Osazování mříží v rámu nebo z jednotlivých tyčí </t>
  </si>
  <si>
    <t>mříže oken:4*3</t>
  </si>
  <si>
    <t>953942421R00</t>
  </si>
  <si>
    <t xml:space="preserve">Osazení ocelového rámu velikosti do 1000 x 1000 mm </t>
  </si>
  <si>
    <t>v podlaze:1</t>
  </si>
  <si>
    <t>95-100</t>
  </si>
  <si>
    <t>Mříž okenní 80x190cm kovaná</t>
  </si>
  <si>
    <t>95-101</t>
  </si>
  <si>
    <t>Mříž okenní 50x90cm kovaná</t>
  </si>
  <si>
    <t>Mříž okenní 44x95cm kovaná</t>
  </si>
  <si>
    <t>55340020</t>
  </si>
  <si>
    <t>Poklop ocelový  600x600 mm vč. rámu</t>
  </si>
  <si>
    <t>96</t>
  </si>
  <si>
    <t>Bourání konstrukcí</t>
  </si>
  <si>
    <t>96 Bourání konstrukcí</t>
  </si>
  <si>
    <t>962022391R00</t>
  </si>
  <si>
    <t xml:space="preserve">Bourání zdiva nadzákladového kamenného na MVC </t>
  </si>
  <si>
    <t>99</t>
  </si>
  <si>
    <t>Staveništní přesun hmot</t>
  </si>
  <si>
    <t>99 Staveništní přesun hmot</t>
  </si>
  <si>
    <t>999281108V1</t>
  </si>
  <si>
    <t>Přesun hmot-přípl. za vodor. přesun nošením,200m ztížené podmínky</t>
  </si>
  <si>
    <t>129,712</t>
  </si>
  <si>
    <t>kámen pro opravu zdiva - původní materiál:-84,52</t>
  </si>
  <si>
    <t>díly PSV:18,08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</si>
  <si>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</si>
  <si>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</si>
  <si>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</si>
  <si>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</si>
  <si>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</si>
  <si>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711212000R00</t>
  </si>
  <si>
    <t xml:space="preserve">Penetrace podkladu pod hydroizolační nátěr,vč.dod. </t>
  </si>
  <si>
    <t>podlaha:50</t>
  </si>
  <si>
    <t>za sprchou :1*2,2*2</t>
  </si>
  <si>
    <t>711212003R00</t>
  </si>
  <si>
    <t xml:space="preserve">Stěrka protiradonová a hydroizolační, hmotou </t>
  </si>
  <si>
    <t>998711201R00</t>
  </si>
  <si>
    <t xml:space="preserve">Přesun hmot pro izolace proti vodě, výšky do 6 m </t>
  </si>
  <si>
    <t>712</t>
  </si>
  <si>
    <t>Živičné krytiny</t>
  </si>
  <si>
    <t>712 Živičné krytiny</t>
  </si>
  <si>
    <t>712371801RZ3</t>
  </si>
  <si>
    <t>Povlaková krytina střech do 10°, fólií PVC 1 vrstva - včetně dod. PVC fólie tl.1,2mm</t>
  </si>
  <si>
    <t>pod plechovou krytinu:50*1,2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</si>
  <si>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</si>
  <si>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</si>
  <si>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</si>
  <si>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</si>
  <si>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</si>
  <si>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713111121RT2</t>
  </si>
  <si>
    <t>Izolace tepelné stropů rovných spodem, drátem 2 vrstvy - materiál ve specifikaci</t>
  </si>
  <si>
    <t>713111221RK2</t>
  </si>
  <si>
    <t>Montáž parozábrany, zavěšené podhl., přelep. spojů vč. parotěs. fólie</t>
  </si>
  <si>
    <t>50*1,2</t>
  </si>
  <si>
    <t>63151406</t>
  </si>
  <si>
    <t>Deska z minerální plsti  tl. 100 mm</t>
  </si>
  <si>
    <t>střecha:50*2*1,05</t>
  </si>
  <si>
    <t>998713201R00</t>
  </si>
  <si>
    <t xml:space="preserve">Přesun hmot pro izolace tepelné, výšky do 6 m </t>
  </si>
  <si>
    <t>721</t>
  </si>
  <si>
    <t>Vnitřní kanalizace</t>
  </si>
  <si>
    <t>721 Vnitřní kanalizace</t>
  </si>
  <si>
    <t>721152220R00</t>
  </si>
  <si>
    <t xml:space="preserve">Čisticí kus ,pro odpadní svislé D 160 mm </t>
  </si>
  <si>
    <t>721171219R00</t>
  </si>
  <si>
    <t xml:space="preserve">Trubka pro připojení WC, HL202G, DN 100 </t>
  </si>
  <si>
    <t>7</t>
  </si>
  <si>
    <t>721176103R00</t>
  </si>
  <si>
    <t xml:space="preserve">Potrubí HT připojovací D 50 x 1,8 mm </t>
  </si>
  <si>
    <t>1,5*2+1*2+1+1*3</t>
  </si>
  <si>
    <t>721176117R00</t>
  </si>
  <si>
    <t xml:space="preserve">Potrubí HT odpadní svislé D 160 x 3,9 mm </t>
  </si>
  <si>
    <t>721176134R00</t>
  </si>
  <si>
    <t xml:space="preserve">Potrubí HT svodné (ležaté) zavěšené D 75 x 1,9 mm </t>
  </si>
  <si>
    <t>1,5+1+1,5+1+0,5+1+1,5</t>
  </si>
  <si>
    <t>721176232R00</t>
  </si>
  <si>
    <t xml:space="preserve">Potrubí KG svodné (ležaté) zavěšené D 110 x 3,2 mm </t>
  </si>
  <si>
    <t>1,1+4,2+1+0,5+3,3+1,5*4+0,8+4+1,5+1,5</t>
  </si>
  <si>
    <t>721176233R00</t>
  </si>
  <si>
    <t xml:space="preserve">Potrubí KG svodné (ležaté) zavěšené D 125 x 3,2 mm </t>
  </si>
  <si>
    <t>4,5+1,5</t>
  </si>
  <si>
    <t>721176234R00</t>
  </si>
  <si>
    <t xml:space="preserve">Potrubí KG svodné (ležaté) zavěšené D 160 x 4,0 mm </t>
  </si>
  <si>
    <t>721194105R00</t>
  </si>
  <si>
    <t xml:space="preserve">Vyvedení odpadních výpustek D 50 x 1,8 </t>
  </si>
  <si>
    <t>9+1+1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</si>
  <si>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</si>
  <si>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</si>
  <si>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</si>
  <si>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</si>
  <si>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6+1+1</t>
  </si>
  <si>
    <t>721273200RT2</t>
  </si>
  <si>
    <t>Souprava ventilační střešní souprava větrací hlavice   D 75 mm</t>
  </si>
  <si>
    <t>odvětrání podstřešního prostoru:4</t>
  </si>
  <si>
    <t>721273200RT3</t>
  </si>
  <si>
    <t>Souprava ventilační střešní souprava větrací hlavice   D 110 mm</t>
  </si>
  <si>
    <t>721290111R00</t>
  </si>
  <si>
    <t xml:space="preserve">Zkouška těsnosti kanalizace vodou DN 125 </t>
  </si>
  <si>
    <t>3+6+23,9</t>
  </si>
  <si>
    <t>721-100</t>
  </si>
  <si>
    <t>Vnitřní kanalizace - zednické výpomoci (20%)</t>
  </si>
  <si>
    <t>proc</t>
  </si>
  <si>
    <t>99872120R00</t>
  </si>
  <si>
    <t xml:space="preserve">Přesun hmot pro vnitřní kanalizaci, výšky do 6 m </t>
  </si>
  <si>
    <t>722</t>
  </si>
  <si>
    <t>Vnitřní vodovod</t>
  </si>
  <si>
    <t>722 Vnitřní vodovod</t>
  </si>
  <si>
    <t>722201202R00</t>
  </si>
  <si>
    <t xml:space="preserve">Nástěnka  pro trubky multi a flexi 20xR1/2 </t>
  </si>
  <si>
    <t>722223141R00</t>
  </si>
  <si>
    <t xml:space="preserve">Kohout kul.vypouštěcí,komplet, DN 20 </t>
  </si>
  <si>
    <t>722234267U00</t>
  </si>
  <si>
    <t xml:space="preserve">Filtr mosaz G6/4 PN16-120°C 2xzá </t>
  </si>
  <si>
    <t>722300021RA0</t>
  </si>
  <si>
    <t>Vodovod, potrubí PP - PN 16, DN 20 vč. tvarovek, tlak zkoušky, izolace apod.</t>
  </si>
  <si>
    <t>4+0,5*2*4+1,6*2+0,5*5+1,5</t>
  </si>
  <si>
    <t>722300022RA0</t>
  </si>
  <si>
    <t>Vodovod, potrubí PP - PN 16, DN 25-32 vč. tvarovek, tlak zkoušky, izolace apod.</t>
  </si>
  <si>
    <t>3*2+1,5*2+4,5*2+1,5*2+3+4*2+1,5*2+1,5*2+3,5+2,5</t>
  </si>
  <si>
    <t>7221-107</t>
  </si>
  <si>
    <t>Vnitřní vodovod - zednické výpomoci (20%)</t>
  </si>
  <si>
    <t>998722201R00</t>
  </si>
  <si>
    <t xml:space="preserve">Přesun hmot pro vnitřní vodovod, výšky do 6 m </t>
  </si>
  <si>
    <t>725</t>
  </si>
  <si>
    <t>Zařizovací předměty</t>
  </si>
  <si>
    <t>725 Zařizovací předměty</t>
  </si>
  <si>
    <t>725119305R00</t>
  </si>
  <si>
    <t xml:space="preserve">Montáž klozetových mís kombinovaných </t>
  </si>
  <si>
    <t>soubor</t>
  </si>
  <si>
    <t>6+1</t>
  </si>
  <si>
    <t>725139101R00</t>
  </si>
  <si>
    <t xml:space="preserve">Montáž pisoárových stání ostatních </t>
  </si>
  <si>
    <t>725219401R00</t>
  </si>
  <si>
    <t xml:space="preserve">Montáž umyvadel na šrouby do zdiva </t>
  </si>
  <si>
    <t>9+1</t>
  </si>
  <si>
    <t>725241142U00</t>
  </si>
  <si>
    <t xml:space="preserve">Vanička sprch akryl 900x900 1/4kruh </t>
  </si>
  <si>
    <t>725245131U00</t>
  </si>
  <si>
    <t xml:space="preserve">Zástěna sprch van čtvrtkruh 900 mm </t>
  </si>
  <si>
    <t>725291142R00</t>
  </si>
  <si>
    <t xml:space="preserve">Madlo dvojité pevné nerez dl. 813 mm </t>
  </si>
  <si>
    <t>725291146R00</t>
  </si>
  <si>
    <t xml:space="preserve">Madlo dvojité sklopné nerez  dl. 813 mm </t>
  </si>
  <si>
    <t>725339101R00</t>
  </si>
  <si>
    <t xml:space="preserve">Montáž výlevky diturvitové, bez nádrže a armatur </t>
  </si>
  <si>
    <t>725534224R00</t>
  </si>
  <si>
    <t xml:space="preserve">Ohřívač elek. zásob. závěsný  100l </t>
  </si>
  <si>
    <t>725810405R00</t>
  </si>
  <si>
    <t>Ventil rohový s přípoj. trubičkou  G 1/2 dod+mont.</t>
  </si>
  <si>
    <t>2*(9+1)</t>
  </si>
  <si>
    <t>725823611R00</t>
  </si>
  <si>
    <t xml:space="preserve">Baterie umyvadl.stojánk.samouzavírací,bez regulace </t>
  </si>
  <si>
    <t>10</t>
  </si>
  <si>
    <t>725825114RT1</t>
  </si>
  <si>
    <t>Baterie dřezová nástěnná ruční standardní</t>
  </si>
  <si>
    <t>725845111RT1</t>
  </si>
  <si>
    <t xml:space="preserve">Baterie sprchová nástěnná ruční, s příslušenstvím </t>
  </si>
  <si>
    <t>725859102R00</t>
  </si>
  <si>
    <t xml:space="preserve">Montáž ventilu odpadního do D 50 mm </t>
  </si>
  <si>
    <t>umyvadla:9+1</t>
  </si>
  <si>
    <t>pisoár:1</t>
  </si>
  <si>
    <t>725-104</t>
  </si>
  <si>
    <t>Zařizovací předměty - zednické výpomoci (2%)</t>
  </si>
  <si>
    <t>55161204</t>
  </si>
  <si>
    <t>Výpusť umyvadlová chrom</t>
  </si>
  <si>
    <t>55230500</t>
  </si>
  <si>
    <t>Umyvadlo nerez s opláštěním</t>
  </si>
  <si>
    <t xml:space="preserve"> Nerezové umyvadlo (560 x 435 185)</t>
  </si>
  <si>
    <t>nerezové závěsné umyvadlo</t>
  </si>
  <si>
    <t>s otvorem pro baterii</t>
  </si>
  <si>
    <t>přepad</t>
  </si>
  <si>
    <t>materiál CrNi 18/10 (AISI-304)</t>
  </si>
  <si>
    <t>povrch matný</t>
  </si>
  <si>
    <t>55230552</t>
  </si>
  <si>
    <t>Umyvadlo nerez antivandal</t>
  </si>
  <si>
    <t xml:space="preserve">    umyvadlo pro tělesně postižené</t>
  </si>
  <si>
    <t xml:space="preserve">    nerezové závěsné lisované umyvadlo</t>
  </si>
  <si>
    <t xml:space="preserve">    bez otvoru pro baterii (možnost jeho zhotovení na objednávku)</t>
  </si>
  <si>
    <t xml:space="preserve">    přepad</t>
  </si>
  <si>
    <t xml:space="preserve">    moderní design</t>
  </si>
  <si>
    <t xml:space="preserve">    materiál CrNi 18/10 (AISI-304)</t>
  </si>
  <si>
    <t xml:space="preserve">    povrch matný</t>
  </si>
  <si>
    <t>55231404</t>
  </si>
  <si>
    <t>Výlevka nerez  stojící s mřížkou (500 x 700 x 310)</t>
  </si>
  <si>
    <t>55231503</t>
  </si>
  <si>
    <t>WC nerez na podlahu antivandalové typ. vzor SLWN 05-Sanela</t>
  </si>
  <si>
    <t xml:space="preserve"> Nerezové antivandalové WC na podlahu k uchycení na stěnu (360 x 450 x 410)</t>
  </si>
  <si>
    <t xml:space="preserve">na podlaze stojící antivandalová WC mísa k uchycení na stěnu, kuželovitého tvaru, speciálně navržená do věznic </t>
  </si>
  <si>
    <t xml:space="preserve">vyrobená z ocelového plechu 18/10 (AISI-304), tloušťka 1,2 mm </t>
  </si>
  <si>
    <t xml:space="preserve">přívod při splachování je pod vnitřní hranou pro jednoduché čištění </t>
  </si>
  <si>
    <t xml:space="preserve">se čtyřmi závitovými tyčemi M10, délky 120 mm, k uchycení z druhé strany stěny </t>
  </si>
  <si>
    <t xml:space="preserve">celá jednotka je plněná polyurethanovou pěnou aby se zabránilo promáčknutí a typickému zvuku kovu </t>
  </si>
  <si>
    <t xml:space="preserve">jako splachovací systém je možné použít automatický splachovač SLW 01NK na tlakovou vodu nebo SLW 02GR, GT na splachování z nádržky </t>
  </si>
  <si>
    <t>55231505V</t>
  </si>
  <si>
    <t>WC nerez na podlahu antivandalové pro tělesně postižené (typ.vzor SLWN 16-Sanela)</t>
  </si>
  <si>
    <t xml:space="preserve">    pro tělesně postižené</t>
  </si>
  <si>
    <t xml:space="preserve">    antivandalové provedení</t>
  </si>
  <si>
    <t xml:space="preserve">    na podlaze stojící WC kónického tvaru s nádržkou k uchycení na stěnu a podlahu</t>
  </si>
  <si>
    <t xml:space="preserve">    špičkový design</t>
  </si>
  <si>
    <t xml:space="preserve">    manuální splachování 4/6 l.</t>
  </si>
  <si>
    <t xml:space="preserve">    montáž přes servisní otvor</t>
  </si>
  <si>
    <t xml:space="preserve">    materiál CrNi 18/10 (AISI - 304)</t>
  </si>
  <si>
    <t xml:space="preserve">    vyztužené polyuretanem (snížená hlučnost, zvýšená pevnost)</t>
  </si>
  <si>
    <t>55231605</t>
  </si>
  <si>
    <t>Žlab pisoárový nerez , 4 aut. splachovače typ. vzor SLPN 05E-Sanela</t>
  </si>
  <si>
    <t xml:space="preserve"> Nerezový pisoárový žlab, délka 2400 mm, se čtyřmi automatickými splachovacími systémy (2400 x 260 x 520)</t>
  </si>
  <si>
    <t xml:space="preserve">nerezové automatické pisoárové žlaby jsou vzhledem ke svému antivandalovému provedení určeny pro zavěšení na zeď do veřejných sociálních zařízení - sportoviště, kempy, školy atd </t>
  </si>
  <si>
    <t xml:space="preserve">žlaby jsou dodávány ve třech základních délkách 1200 mm, 1800 mm a 2400 mm </t>
  </si>
  <si>
    <t xml:space="preserve">těmto délkám odpovídá i počet vestavěných automatických splachovačů umístěných v horní části žlabu </t>
  </si>
  <si>
    <t xml:space="preserve">spláchnutí provede pouze ta automatická sprška, v jejíž snímací zóně byla osoba po dobu minimálně 7,5 s </t>
  </si>
  <si>
    <t xml:space="preserve">doba splachování je nastavitelná od 0,5 do 15,5 s </t>
  </si>
  <si>
    <t xml:space="preserve">splachovače jsou vybaveny funkcí samočinného spláchnutí po 24 hodinách od posledního sepnutí ventilu </t>
  </si>
  <si>
    <t>žlaby je možné na zakázku vyrobit v požadované délce</t>
  </si>
  <si>
    <t>998725201R00</t>
  </si>
  <si>
    <t xml:space="preserve">Přesun hmot pro zařizovací předměty, výšky do 6 m </t>
  </si>
  <si>
    <t>762</t>
  </si>
  <si>
    <t>Konstrukce tesařské</t>
  </si>
  <si>
    <t>762 Konstrukce tesařské</t>
  </si>
  <si>
    <t>762332120R00</t>
  </si>
  <si>
    <t xml:space="preserve">Montáž vázaných krovů pravidelných do 224 cm2 </t>
  </si>
  <si>
    <t>krokve 8/16:3,5*12+3*12</t>
  </si>
  <si>
    <t>762341210RT2</t>
  </si>
  <si>
    <t>Montáž bednění střech rovných, prkna hrubá na sraz včetně dodávky řeziva, prkna tl. 24 mm</t>
  </si>
  <si>
    <t>762341410RT2</t>
  </si>
  <si>
    <t>Montáž bednění střešních žlabů, prkna hrubá 32 mm včetně dodávky řeziva, prkna tl. 24 mm</t>
  </si>
  <si>
    <t>(0,3*2+0,25)*10</t>
  </si>
  <si>
    <t>762395000R00</t>
  </si>
  <si>
    <t xml:space="preserve">Spojovací a ochranné prostředky pro střechy </t>
  </si>
  <si>
    <t>1,098</t>
  </si>
  <si>
    <t>50*0,024</t>
  </si>
  <si>
    <t>8,5*0,024</t>
  </si>
  <si>
    <t>762911111R00</t>
  </si>
  <si>
    <t xml:space="preserve">Impregnace řeziva máčením </t>
  </si>
  <si>
    <t>8/16:(0,08*2+0,16*2)*(3,5*12+3*12)*1,1</t>
  </si>
  <si>
    <t>50*2</t>
  </si>
  <si>
    <t>8,5*2</t>
  </si>
  <si>
    <t>obklad vnějších stěn:(0,03*2+0,05*2)*(3*2*4+1,2*2+0,8+1,5+0,45*3*3+0,9+2*2)*1,1</t>
  </si>
  <si>
    <t>60515001</t>
  </si>
  <si>
    <t>Hranolek SM/JD</t>
  </si>
  <si>
    <t>8/16:0,08*0,16*(3,5*12+3*12)*1,1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</si>
  <si>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</si>
  <si>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</si>
  <si>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</si>
  <si>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</si>
  <si>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</si>
  <si>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764311201R00</t>
  </si>
  <si>
    <t xml:space="preserve">Krytina hladká z Pz, tabule 2 x 1 m, do 30° </t>
  </si>
  <si>
    <t>764331291R00</t>
  </si>
  <si>
    <t xml:space="preserve">Montáž lemování zdí Pz, tvrdá krytina </t>
  </si>
  <si>
    <t>lemování střechy - Pb plech:8,36+3,18*2+4,8+4,1+4,3</t>
  </si>
  <si>
    <t>764357201R00</t>
  </si>
  <si>
    <t xml:space="preserve">Žlaby z Pz, mezistřešní bez háků, rš 1100 mm </t>
  </si>
  <si>
    <t>764359232R00</t>
  </si>
  <si>
    <t xml:space="preserve">Kotlík z Pz plechu čtyřhranný 200 x 300 x 400 mm </t>
  </si>
  <si>
    <t>764814220R00</t>
  </si>
  <si>
    <t xml:space="preserve">Lemování trub,lak.Pz plech,hl.krytina,D do 100 mm </t>
  </si>
  <si>
    <t>odvětrání :4</t>
  </si>
  <si>
    <t>VZT:1</t>
  </si>
  <si>
    <t>764841211R00</t>
  </si>
  <si>
    <t xml:space="preserve">Odvětrání Pz plech, trouby kruhové, D do 100 mm </t>
  </si>
  <si>
    <t>překrytí plastových odvětrávacích potrubí:0,5*(4+1)</t>
  </si>
  <si>
    <t>19162510</t>
  </si>
  <si>
    <t>Plech z měkkého olova Pb 99,97  1x1000x2000 mm</t>
  </si>
  <si>
    <t>kg</t>
  </si>
  <si>
    <t>lemování střechy - Pb plech:0,25*(8,36+3,18*2+4,8+4,1+4,3)*11,4*1,08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</si>
  <si>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</si>
  <si>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</si>
  <si>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</si>
  <si>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</si>
  <si>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</si>
  <si>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766411123R00</t>
  </si>
  <si>
    <t xml:space="preserve">Obložení stěn pl. do 1 m2 palubkami MD, š. 10 cm </t>
  </si>
  <si>
    <t>obklad vnějších stěn v místě oken a dveří:1,5*2,5-0,9*2</t>
  </si>
  <si>
    <t>ostění:0,2*0,45*3*3</t>
  </si>
  <si>
    <t>766417111R00</t>
  </si>
  <si>
    <t xml:space="preserve">Podkladový rošt pod obložení stěn </t>
  </si>
  <si>
    <t>obklad vnějších stěn:3*2*4+1,2*2+0,8+1,5+0,45*3*3+0,9+2*2</t>
  </si>
  <si>
    <t>766624051R00</t>
  </si>
  <si>
    <t xml:space="preserve">Montáž světlovodu, otvor v krytině a v podhledu </t>
  </si>
  <si>
    <t>766711001R00</t>
  </si>
  <si>
    <t xml:space="preserve">Montáž oken a balkonových dveří s vypěněním </t>
  </si>
  <si>
    <t>0,45*4*3</t>
  </si>
  <si>
    <t>55341454V</t>
  </si>
  <si>
    <t>Dveře kovové obložené dřevěm  90/197 , zateplené s cylindr. vložkou, vč. zárubně a povrch úpravy</t>
  </si>
  <si>
    <t>60517100</t>
  </si>
  <si>
    <t>Lať SM/JD 1 pod 25 cm2 délka 50-75 cm</t>
  </si>
  <si>
    <t>obklad vnějších stěn:0,03*0,05*(3*2*4+1,2*2+0,8+1,5+0,45*3*3+0,9+2*2)*1,1</t>
  </si>
  <si>
    <t>61110301V</t>
  </si>
  <si>
    <t>Okno dřevěné  1kříd. OS1 450x450mm specifikace viz PD</t>
  </si>
  <si>
    <t>611405941</t>
  </si>
  <si>
    <t>Světlovod   60x60 cm, d=35 cm</t>
  </si>
  <si>
    <t>specifikace viz PD.</t>
  </si>
  <si>
    <t>cena zahrnuje veškeré součásti pro osazení světlovodu</t>
  </si>
  <si>
    <t>61191741</t>
  </si>
  <si>
    <t>Palubka obkladová MD tloušťka 20 šíře do 80 mm</t>
  </si>
  <si>
    <t>obklad vnějších stěn:11,7525*1,1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</si>
  <si>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</si>
  <si>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</si>
  <si>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</si>
  <si>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</si>
  <si>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</si>
  <si>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767681120R00</t>
  </si>
  <si>
    <t xml:space="preserve">Montáž zárubní montovat.1kř. hl. 8,5, š. přes 80cm </t>
  </si>
  <si>
    <t>vstupní dveře:1</t>
  </si>
  <si>
    <t>767995105R00</t>
  </si>
  <si>
    <t xml:space="preserve">Výroba a montáž kov. atypických konstr. do 100 kg </t>
  </si>
  <si>
    <t>konstrukce podlahy:138+368+149+160+439+376</t>
  </si>
  <si>
    <t>konstrukce střechy:67+373+81+86</t>
  </si>
  <si>
    <t>13380530</t>
  </si>
  <si>
    <t>Tyč průřezu I 160, střední, jakost oceli 11373</t>
  </si>
  <si>
    <t>(149+160+439+376)/1000*1,08</t>
  </si>
  <si>
    <t>13384425</t>
  </si>
  <si>
    <t>Tyč průřezu U 100, střední, jakost oceli S235</t>
  </si>
  <si>
    <t>138/1000*1,08</t>
  </si>
  <si>
    <t>13480810</t>
  </si>
  <si>
    <t>Tyč průřezu I 180, hrubé, jakost oceli 11373</t>
  </si>
  <si>
    <t>podlaha:368/1000*1,08</t>
  </si>
  <si>
    <t>střecha:373/1000*1,08</t>
  </si>
  <si>
    <t>14587192</t>
  </si>
  <si>
    <t>Profil čtvercový uzavřený 11 343.0  80x4 mm</t>
  </si>
  <si>
    <t>T</t>
  </si>
  <si>
    <t>střecha:(67+81+86)/1000*1,08</t>
  </si>
  <si>
    <t>31731250</t>
  </si>
  <si>
    <t>Řetěz svařovaný dlouhočlánk 02 3272  5x31 mm</t>
  </si>
  <si>
    <t>3,5*0,5</t>
  </si>
  <si>
    <t>998767201R00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</si>
  <si>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</si>
  <si>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</si>
  <si>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</si>
  <si>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</si>
  <si>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771473113U00</t>
  </si>
  <si>
    <t xml:space="preserve">Mtž sokl keram rovný lepidlo -120 </t>
  </si>
  <si>
    <t>3,5*2+1,9*2-0,9*-0,8*3-0,7</t>
  </si>
  <si>
    <t>771479001R00</t>
  </si>
  <si>
    <t xml:space="preserve">Řezání dlaždic keramických pro soklíky </t>
  </si>
  <si>
    <t>771575109R00</t>
  </si>
  <si>
    <t xml:space="preserve">Montáž podlah keram.,hladké, tmel, 30x30 cm </t>
  </si>
  <si>
    <t>8+1,5+2,7+4+3,1+6,2+1,4*3+1,5+8,5+1,4</t>
  </si>
  <si>
    <t>771577924R00</t>
  </si>
  <si>
    <t>Podlahový profil koutový  11/ O 7 mm hliníkový, dod.+mont.</t>
  </si>
  <si>
    <t>12,6</t>
  </si>
  <si>
    <t>771578011R00</t>
  </si>
  <si>
    <t xml:space="preserve">Spára podlaha - stěna, silikonem </t>
  </si>
  <si>
    <t>771579793R00</t>
  </si>
  <si>
    <t xml:space="preserve">Příplatek za spárovací hmotu - plošně </t>
  </si>
  <si>
    <t>41,1+12,6*0,1</t>
  </si>
  <si>
    <t>771589791R00</t>
  </si>
  <si>
    <t xml:space="preserve">Příplatek za plochu do 5 m2 jednotlivě </t>
  </si>
  <si>
    <t>1,5+2,7+4+3,1+1,4*3+1,5+1,4</t>
  </si>
  <si>
    <t>781491001RT1</t>
  </si>
  <si>
    <t>Montáž lišt k obkladům rohových, koutových i dilatačních</t>
  </si>
  <si>
    <t>59760103.A</t>
  </si>
  <si>
    <t>Lišta rohová plastová na obklad ukončovací 9 mm</t>
  </si>
  <si>
    <t>12,6*1,1</t>
  </si>
  <si>
    <t>597642031</t>
  </si>
  <si>
    <t>Dlažba slinutá protiskluz. SB 300x300x9 mm</t>
  </si>
  <si>
    <t>(41,1+12,6*0,1)*1,05</t>
  </si>
  <si>
    <t>998771202R00</t>
  </si>
  <si>
    <t xml:space="preserve">Přesun hmot pro podlahy z dlaždic, výšky do 12 m </t>
  </si>
  <si>
    <t>781</t>
  </si>
  <si>
    <t>Obklady keramické</t>
  </si>
  <si>
    <t>781 Obklady keramické</t>
  </si>
  <si>
    <t>781419706R00</t>
  </si>
  <si>
    <t xml:space="preserve">Příplatek za spárovací vodotěsnou hmotu - plošně </t>
  </si>
  <si>
    <t>sprcha:1*2*2</t>
  </si>
  <si>
    <t>781471107RT1</t>
  </si>
  <si>
    <t>Obklad vnitř.stěn,keram.režný,hladký, MC, 20x20 cm lepidlo CL- S</t>
  </si>
  <si>
    <t>1.02:2*(1,7+1,53+0,9*2)-0,6*2</t>
  </si>
  <si>
    <t>1.03:2*(1,45*2+2+1,8)-0,7*2</t>
  </si>
  <si>
    <t>1.04:2*(2,1+2,4+2,6+1,3)-0,8*2</t>
  </si>
  <si>
    <t>1.05:2*(1,9+1,9+0,6+1,2)-0,9*2</t>
  </si>
  <si>
    <t>1.6-1.10:2*(4+1,35+1,7+3,9+1,5*2*4+0,9*2*4)-(0,8*2+0,6*2*2*4)</t>
  </si>
  <si>
    <t>1.11:2*(4,1+2,4+2,6+1+1,65+1,4)-0,8*2-0,6*2</t>
  </si>
  <si>
    <t>1.12:2*(1,55*2+0,9*2)-0,6*2</t>
  </si>
  <si>
    <t>1.02:(1,7+1,53+0,9*2)</t>
  </si>
  <si>
    <t>1.03:(1,45*2+2+1,8)</t>
  </si>
  <si>
    <t>1.04:(2,1+2,4+2,6+1,3)</t>
  </si>
  <si>
    <t>1.05:(1,9+1,9+0,6+1,2)</t>
  </si>
  <si>
    <t>1.6-1.10:(4+1,35+1,7+3,9+1,5*2*4+0,9*2*4)</t>
  </si>
  <si>
    <t>1.11:(4,1+2,4+2,6+1+1,65+1,4)</t>
  </si>
  <si>
    <t>1.12:(1,55*2+0,9*2)</t>
  </si>
  <si>
    <t>781779705R00</t>
  </si>
  <si>
    <t>126,66-4</t>
  </si>
  <si>
    <t>59760101.A</t>
  </si>
  <si>
    <t>Lišta rohová plastová na obklad ukončovací 6-7 mm</t>
  </si>
  <si>
    <t>73,93*1,1</t>
  </si>
  <si>
    <t>597813663</t>
  </si>
  <si>
    <t>Obkládačka 20x25 světle šedá mat</t>
  </si>
  <si>
    <t>126,66*1,05</t>
  </si>
  <si>
    <t>998781202R00</t>
  </si>
  <si>
    <t xml:space="preserve">Přesun hmot pro obklady keramické, výšky do 12 m </t>
  </si>
  <si>
    <t>783</t>
  </si>
  <si>
    <t>Nátěry</t>
  </si>
  <si>
    <t>783 Nátěry</t>
  </si>
  <si>
    <t>783122110R00</t>
  </si>
  <si>
    <t xml:space="preserve">Nátěr syntetický OK "A" dvojnásobný </t>
  </si>
  <si>
    <t>konstukce podlahy :0,1*4*13</t>
  </si>
  <si>
    <t>(0,16*2+0,074*4)*(8,3+8,9+24,5+21)</t>
  </si>
  <si>
    <t>(0,18*2+0,082*4)*16,8</t>
  </si>
  <si>
    <t>konstrukce střechy:(0,18*2+0,082*4)*17</t>
  </si>
  <si>
    <t>0,08*4*(7+8,5+9)</t>
  </si>
  <si>
    <t>783225100R00</t>
  </si>
  <si>
    <t xml:space="preserve">Nátěr syntetický kovových konstrukcí 2x + 1x email </t>
  </si>
  <si>
    <t>mříže:0,44*0,95*2+0,8*1,9*2+0,5*0,92*2</t>
  </si>
  <si>
    <t>poklop:0,6*0,6*2</t>
  </si>
  <si>
    <t>zárubně:(0,9+1,97*2)*(0,11+0,05)</t>
  </si>
  <si>
    <t>(0,8+1,97*2)*(0,11+0,05)*3</t>
  </si>
  <si>
    <t>(0,7+1,97*2)*(0,11+0,05)</t>
  </si>
  <si>
    <t>(0,6+1,97*2)*(0,11+0,05)*3</t>
  </si>
  <si>
    <t>783521000R00</t>
  </si>
  <si>
    <t xml:space="preserve">Nátěr syntet. klempířských konstrukcí  Z + 1x </t>
  </si>
  <si>
    <t>žlab + kotlík :0,5*10+1,5*0,5+0,5*0,5</t>
  </si>
  <si>
    <t>odvětrání střechy:0,5*(2*Pi*0,05)*5</t>
  </si>
  <si>
    <t>783614200R00</t>
  </si>
  <si>
    <t xml:space="preserve">Nátěr olejový truhlář.výrobků 2x+1x email+1x tmel </t>
  </si>
  <si>
    <t>obklad vnějších stěn:11,7525*2</t>
  </si>
  <si>
    <t>783624200R00</t>
  </si>
  <si>
    <t xml:space="preserve">Nátěr synt. truhl. výrobků 2x + 1x email + 1x tmel </t>
  </si>
  <si>
    <t>parapety :0,2*0,45*2*3</t>
  </si>
  <si>
    <t>784</t>
  </si>
  <si>
    <t>Malby</t>
  </si>
  <si>
    <t>784 Malby</t>
  </si>
  <si>
    <t>784161101R00</t>
  </si>
  <si>
    <t xml:space="preserve">Penetrace podkladu nátěrem  1x </t>
  </si>
  <si>
    <t>50+112,51</t>
  </si>
  <si>
    <t>784165332R00</t>
  </si>
  <si>
    <t xml:space="preserve">Malba , bílá, bez penetrace, 2x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</si>
  <si>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</si>
  <si>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</si>
  <si>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</si>
  <si>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</si>
  <si>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</si>
  <si>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</si>
  <si>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</si>
  <si>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</si>
  <si>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Záchranný archeologický průzkum</t>
  </si>
  <si>
    <t>Jihomoravské muzeum ve Znojmě, příspěvková organ.</t>
  </si>
  <si>
    <t>2017/55,k Hygienické zázemí (CÚ II/2018)</t>
  </si>
  <si>
    <t>07</t>
  </si>
  <si>
    <t>Elektroinstalce vnitřní</t>
  </si>
  <si>
    <t>07 Elektroinstalce vnitřní</t>
  </si>
  <si>
    <t>M21</t>
  </si>
  <si>
    <t>Elektromontáže</t>
  </si>
  <si>
    <t>kpl</t>
  </si>
  <si>
    <t>2017/55 Elektroinstalce vnitřní</t>
  </si>
  <si>
    <t>Slepý rozpočet stavby</t>
  </si>
  <si>
    <t>Přemyslovců 8</t>
  </si>
  <si>
    <t>Znojmo</t>
  </si>
  <si>
    <t>Rozpočet stavebního objektu:</t>
  </si>
  <si>
    <t>Stavba:</t>
  </si>
  <si>
    <t>Hygienické zázemí hradu Cornštejna</t>
  </si>
  <si>
    <t>parc. č. 68, 507/1, k. ú. Bítov</t>
  </si>
  <si>
    <t>Objekt:</t>
  </si>
  <si>
    <t>El. instalace - vnitřní</t>
  </si>
  <si>
    <t>Rekapitulace montážních prací</t>
  </si>
  <si>
    <t>Hodinové sazby</t>
  </si>
  <si>
    <t>Montážní práce - vnitřní el. instalace</t>
  </si>
  <si>
    <t>Materiál - vnitřní el. instalace</t>
  </si>
  <si>
    <t>Svítidla</t>
  </si>
  <si>
    <t>Rozvaděče</t>
  </si>
  <si>
    <t>Pomocné práce</t>
  </si>
  <si>
    <t>Celkem:</t>
  </si>
  <si>
    <t>Celkem (dodávka + montáž + HS) :</t>
  </si>
  <si>
    <t>(bez DPH)</t>
  </si>
  <si>
    <t>Hodinové zúčtovací sazby (technický odhad):</t>
  </si>
  <si>
    <t>Množství</t>
  </si>
  <si>
    <t>Cena</t>
  </si>
  <si>
    <t>Celkem</t>
  </si>
  <si>
    <t>Výchozí revize el. rozvodů</t>
  </si>
  <si>
    <t>Součet:</t>
  </si>
  <si>
    <t>Vnitřní el. instalace</t>
  </si>
  <si>
    <t>Montážní práce</t>
  </si>
  <si>
    <t>Materiál</t>
  </si>
  <si>
    <t>Trubka elektroinst. ohebná 25mm</t>
  </si>
  <si>
    <t>Trubka elektroinst. tuhá 40mm</t>
  </si>
  <si>
    <t>Krabice s víčkem KO125</t>
  </si>
  <si>
    <t>Krabice s víčkem a svorkovnicí (plast. IP44)</t>
  </si>
  <si>
    <t>Spínač napovrch řaz. 1, IP44 (V01)</t>
  </si>
  <si>
    <t>Sporáková přípojka pod om., 25A, 400V (V25)</t>
  </si>
  <si>
    <t>Tlačítko TL-antivandal</t>
  </si>
  <si>
    <t>Ventilátorové relé pod vypínač 2-10min.</t>
  </si>
  <si>
    <t>Zásuvka nástěnná 2P+Z, IP44 (Z01)</t>
  </si>
  <si>
    <t>Vodič uzemňovací CYA1PEx6</t>
  </si>
  <si>
    <t>Kabel CYKY-O 3x1,5 ulož. volně</t>
  </si>
  <si>
    <t>Kabel CYKY-J 3x1,5 ulož. volně</t>
  </si>
  <si>
    <t>Kabel CYKY-J 3x2,5 ulož. volně</t>
  </si>
  <si>
    <t>Výstražná tab. č. 0146 do koupelny</t>
  </si>
  <si>
    <t>Svorka pospojování "Bernard"</t>
  </si>
  <si>
    <t>Zapojení vodičů v rozvaděčích do 2,5mm2</t>
  </si>
  <si>
    <t>-</t>
  </si>
  <si>
    <t>Montáž rozvaděče do 20kg</t>
  </si>
  <si>
    <t>Montáž svítidla EL2</t>
  </si>
  <si>
    <t>Montáž svítidla EL3</t>
  </si>
  <si>
    <t>Montáž svítidla EL4</t>
  </si>
  <si>
    <t>Jímací tyč JT 1,0m</t>
  </si>
  <si>
    <t>Svorka SS</t>
  </si>
  <si>
    <t>Svorka SRO3</t>
  </si>
  <si>
    <t>Součet montáž:</t>
  </si>
  <si>
    <t>Součet materiál:</t>
  </si>
  <si>
    <t>Prořez (5%-m):</t>
  </si>
  <si>
    <t>Podružný materiál (5%-ks):</t>
  </si>
  <si>
    <t>Materiál celkem:</t>
  </si>
  <si>
    <t>Svítidlo EL2</t>
  </si>
  <si>
    <t>Svítidlo EL3</t>
  </si>
  <si>
    <t>Svítidlo EL4</t>
  </si>
  <si>
    <t>Svítidla budou dodána kompletní, vč. světelných zdrojů, startérů, stínidel apod. Parametry dle tabulky svítidel.</t>
  </si>
  <si>
    <t>Předpokládá se použití zářivkových svítidel s elektronickým předřadníkem.</t>
  </si>
  <si>
    <t>Svítidla celkem:</t>
  </si>
  <si>
    <t>Rozvaděč R2</t>
  </si>
  <si>
    <t>Skříň plast. P350x570x100mm</t>
  </si>
  <si>
    <t>Jistič B2/1</t>
  </si>
  <si>
    <t>Jistič B13/1</t>
  </si>
  <si>
    <t>Jistič C10/3</t>
  </si>
  <si>
    <t>Proudový chránič s jističem FI10/003/2</t>
  </si>
  <si>
    <t>Proudový chránič FI25/003/4</t>
  </si>
  <si>
    <t>Stykač 16A, 230V</t>
  </si>
  <si>
    <t>Spínač, 25A, 400V</t>
  </si>
  <si>
    <t>Napájecí lišta</t>
  </si>
  <si>
    <t>Nul. lišta</t>
  </si>
  <si>
    <t xml:space="preserve">Bezp. tabulka </t>
  </si>
  <si>
    <t>Nápis na dveře - počet písmen</t>
  </si>
  <si>
    <t>Obal na schema</t>
  </si>
  <si>
    <t>Dopravné 5%</t>
  </si>
  <si>
    <t xml:space="preserve">Provedení průrazů vč. utěsnění, úprava u stáv. </t>
  </si>
  <si>
    <t>skříně SR2, osazení základu pilíře SS300</t>
  </si>
  <si>
    <t>Pozn.</t>
  </si>
  <si>
    <t>Rozpočet je vyhotoven v rozsahu dle projektu el. instalace.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</si>
</sst>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5" fillId="0" borderId="0" xfId="20" applyNumberFormat="1" applyFont="1" applyAlignment="1">
      <alignment wrapText="1"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4" fontId="1" fillId="0" borderId="0" xfId="21" applyNumberFormat="1">
      <alignment/>
      <protection/>
    </xf>
    <xf numFmtId="0" fontId="1" fillId="0" borderId="0" xfId="21" applyFont="1">
      <alignment/>
      <protection/>
    </xf>
    <xf numFmtId="169" fontId="1" fillId="0" borderId="0" xfId="21" applyNumberFormat="1">
      <alignment/>
      <protection/>
    </xf>
    <xf numFmtId="0" fontId="21" fillId="0" borderId="0" xfId="21" applyFont="1">
      <alignment/>
      <protection/>
    </xf>
    <xf numFmtId="167" fontId="1" fillId="0" borderId="0" xfId="21" applyNumberFormat="1">
      <alignment/>
      <protection/>
    </xf>
    <xf numFmtId="167" fontId="7" fillId="0" borderId="0" xfId="21" applyNumberFormat="1" applyFont="1">
      <alignment/>
      <protection/>
    </xf>
    <xf numFmtId="167" fontId="22" fillId="0" borderId="0" xfId="21" applyNumberFormat="1" applyFont="1">
      <alignment/>
      <protection/>
    </xf>
    <xf numFmtId="4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1" fillId="0" borderId="0" xfId="21" applyAlignment="1">
      <alignment horizontal="left"/>
      <protection/>
    </xf>
    <xf numFmtId="2" fontId="1" fillId="0" borderId="0" xfId="21" applyNumberFormat="1">
      <alignment/>
      <protection/>
    </xf>
    <xf numFmtId="4" fontId="1" fillId="0" borderId="0" xfId="21" applyNumberFormat="1" applyAlignment="1">
      <alignment horizontal="center"/>
      <protection/>
    </xf>
    <xf numFmtId="0" fontId="1" fillId="0" borderId="0" xfId="21" applyNumberFormat="1" applyAlignment="1">
      <alignment horizontal="left"/>
      <protection/>
    </xf>
    <xf numFmtId="0" fontId="1" fillId="0" borderId="0" xfId="21" applyFont="1" applyAlignment="1">
      <alignment horizontal="left"/>
      <protection/>
    </xf>
    <xf numFmtId="4" fontId="1" fillId="0" borderId="0" xfId="21" applyNumberFormat="1" applyAlignment="1">
      <alignment horizontal="right"/>
      <protection/>
    </xf>
    <xf numFmtId="4" fontId="1" fillId="0" borderId="0" xfId="21" applyNumberFormat="1" applyFont="1" applyAlignment="1">
      <alignment horizontal="right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6"/>
  <sheetViews>
    <sheetView showGridLines="0" zoomScaleSheetLayoutView="75" workbookViewId="0" topLeftCell="B1">
      <selection activeCell="H41" sqref="H4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720</v>
      </c>
      <c r="E2" s="5"/>
      <c r="F2" s="4"/>
      <c r="G2" s="6"/>
      <c r="H2" s="7" t="s">
        <v>0</v>
      </c>
      <c r="I2" s="8">
        <f ca="1">TODAY()</f>
        <v>43520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711</v>
      </c>
      <c r="H7" s="18" t="s">
        <v>4</v>
      </c>
      <c r="J7" s="17"/>
      <c r="K7" s="17"/>
    </row>
    <row r="8" spans="4:11" ht="12.75">
      <c r="D8" s="17" t="s">
        <v>721</v>
      </c>
      <c r="H8" s="18" t="s">
        <v>5</v>
      </c>
      <c r="J8" s="17"/>
      <c r="K8" s="17"/>
    </row>
    <row r="9" spans="3:10" ht="12.75">
      <c r="C9" s="18"/>
      <c r="D9" s="17" t="s">
        <v>722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17">
        <f>ROUND(G32,0)</f>
        <v>0</v>
      </c>
      <c r="J19" s="318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19">
        <f>ROUND(I19*D20/100,0)</f>
        <v>0</v>
      </c>
      <c r="J20" s="320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19">
        <f>ROUND(H32,0)</f>
        <v>0</v>
      </c>
      <c r="J21" s="320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21">
        <f>ROUND(I21*D21/100,0)</f>
        <v>0</v>
      </c>
      <c r="J22" s="322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23">
        <f>SUM(I19:I22)</f>
        <v>0</v>
      </c>
      <c r="J23" s="324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f>'01 201755,k KL'!C23</f>
        <v>0</v>
      </c>
      <c r="I30" s="58">
        <f aca="true" t="shared" si="0" ref="I30:I31">(G30*SazbaDPH1)/100+(H30*SazbaDPH2)/100</f>
        <v>0</v>
      </c>
      <c r="J30" s="59" t="str">
        <f aca="true" t="shared" si="1" ref="J30:J31">IF(CelkemObjekty=0,"",F30/CelkemObjekty*100)</f>
        <v/>
      </c>
    </row>
    <row r="31" spans="2:10" ht="12.75">
      <c r="B31" s="60" t="s">
        <v>713</v>
      </c>
      <c r="C31" s="61" t="s">
        <v>714</v>
      </c>
      <c r="D31" s="62"/>
      <c r="E31" s="63"/>
      <c r="F31" s="64">
        <f aca="true" t="shared" si="2" ref="F31">G31+H31+I31</f>
        <v>0</v>
      </c>
      <c r="G31" s="65">
        <v>0</v>
      </c>
      <c r="H31" s="66">
        <f>'07 201755 KL'!C23</f>
        <v>0</v>
      </c>
      <c r="I31" s="66">
        <f t="shared" si="0"/>
        <v>0</v>
      </c>
      <c r="J31" s="59" t="str">
        <f t="shared" si="1"/>
        <v/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aca="true" t="shared" si="3" ref="J32">IF(CelkemObjekty=0,"",F32/CelkemObjekty*100)</f>
        <v/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107</v>
      </c>
      <c r="C39" s="77" t="s">
        <v>712</v>
      </c>
      <c r="D39" s="54"/>
      <c r="E39" s="55"/>
      <c r="F39" s="56">
        <f>G39+H39+I39</f>
        <v>0</v>
      </c>
      <c r="G39" s="57">
        <v>0</v>
      </c>
      <c r="H39" s="58">
        <f>H30</f>
        <v>0</v>
      </c>
      <c r="I39" s="65">
        <f aca="true" t="shared" si="4" ref="I39:I40">(G39*SazbaDPH1)/100+(H39*SazbaDPH2)/100</f>
        <v>0</v>
      </c>
      <c r="J39" s="59" t="str">
        <f aca="true" t="shared" si="5" ref="J39:J40">IF(CelkemObjekty=0,"",F39/CelkemObjekty*100)</f>
        <v/>
      </c>
    </row>
    <row r="40" spans="2:10" ht="12.75">
      <c r="B40" s="78" t="s">
        <v>713</v>
      </c>
      <c r="C40" s="79" t="s">
        <v>719</v>
      </c>
      <c r="D40" s="62"/>
      <c r="E40" s="63"/>
      <c r="F40" s="64">
        <f aca="true" t="shared" si="6" ref="F40">G40+H40+I40</f>
        <v>0</v>
      </c>
      <c r="G40" s="65">
        <v>0</v>
      </c>
      <c r="H40" s="66">
        <f>H31</f>
        <v>0</v>
      </c>
      <c r="I40" s="65">
        <f t="shared" si="4"/>
        <v>0</v>
      </c>
      <c r="J40" s="59" t="str">
        <f t="shared" si="5"/>
        <v/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98</v>
      </c>
      <c r="C49" s="53" t="s">
        <v>99</v>
      </c>
      <c r="D49" s="54"/>
      <c r="E49" s="82" t="str">
        <f aca="true" t="shared" si="8" ref="E49:E76">IF(SUM(SoucetDilu)=0,"",SUM(F49:J49)/SUM(SoucetDilu)*100)</f>
        <v/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137</v>
      </c>
      <c r="C50" s="61" t="s">
        <v>138</v>
      </c>
      <c r="D50" s="62"/>
      <c r="E50" s="83" t="str">
        <f t="shared" si="8"/>
        <v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163</v>
      </c>
      <c r="C51" s="61" t="s">
        <v>164</v>
      </c>
      <c r="D51" s="62"/>
      <c r="E51" s="83" t="str">
        <f t="shared" si="8"/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195</v>
      </c>
      <c r="C52" s="61" t="s">
        <v>196</v>
      </c>
      <c r="D52" s="62"/>
      <c r="E52" s="83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207</v>
      </c>
      <c r="C53" s="61" t="s">
        <v>208</v>
      </c>
      <c r="D53" s="62"/>
      <c r="E53" s="83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220</v>
      </c>
      <c r="C54" s="61" t="s">
        <v>221</v>
      </c>
      <c r="D54" s="62"/>
      <c r="E54" s="83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231</v>
      </c>
      <c r="C55" s="61" t="s">
        <v>232</v>
      </c>
      <c r="D55" s="62"/>
      <c r="E55" s="83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237</v>
      </c>
      <c r="C56" s="61" t="s">
        <v>238</v>
      </c>
      <c r="D56" s="62"/>
      <c r="E56" s="83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302</v>
      </c>
      <c r="C57" s="61" t="s">
        <v>303</v>
      </c>
      <c r="D57" s="62"/>
      <c r="E57" s="83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313</v>
      </c>
      <c r="C58" s="61" t="s">
        <v>314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321</v>
      </c>
      <c r="C59" s="61" t="s">
        <v>322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334</v>
      </c>
      <c r="C60" s="61" t="s">
        <v>335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379</v>
      </c>
      <c r="C61" s="61" t="s">
        <v>380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398</v>
      </c>
      <c r="C62" s="61" t="s">
        <v>399</v>
      </c>
      <c r="D62" s="62"/>
      <c r="E62" s="83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490</v>
      </c>
      <c r="C63" s="61" t="s">
        <v>491</v>
      </c>
      <c r="D63" s="62"/>
      <c r="E63" s="83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517</v>
      </c>
      <c r="C64" s="61" t="s">
        <v>518</v>
      </c>
      <c r="D64" s="62"/>
      <c r="E64" s="83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542</v>
      </c>
      <c r="C65" s="61" t="s">
        <v>543</v>
      </c>
      <c r="D65" s="62"/>
      <c r="E65" s="83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573</v>
      </c>
      <c r="C66" s="61" t="s">
        <v>574</v>
      </c>
      <c r="D66" s="62"/>
      <c r="E66" s="83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602</v>
      </c>
      <c r="C67" s="61" t="s">
        <v>603</v>
      </c>
      <c r="D67" s="62"/>
      <c r="E67" s="83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634</v>
      </c>
      <c r="C68" s="61" t="s">
        <v>635</v>
      </c>
      <c r="D68" s="62"/>
      <c r="E68" s="83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666</v>
      </c>
      <c r="C69" s="61" t="s">
        <v>667</v>
      </c>
      <c r="D69" s="62"/>
      <c r="E69" s="83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694</v>
      </c>
      <c r="C70" s="61" t="s">
        <v>695</v>
      </c>
      <c r="D70" s="62"/>
      <c r="E70" s="83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254</v>
      </c>
      <c r="C71" s="61" t="s">
        <v>255</v>
      </c>
      <c r="D71" s="62"/>
      <c r="E71" s="83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266</v>
      </c>
      <c r="C72" s="61" t="s">
        <v>267</v>
      </c>
      <c r="D72" s="62"/>
      <c r="E72" s="83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287</v>
      </c>
      <c r="C73" s="61" t="s">
        <v>288</v>
      </c>
      <c r="D73" s="62"/>
      <c r="E73" s="83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292</v>
      </c>
      <c r="C74" s="61" t="s">
        <v>293</v>
      </c>
      <c r="D74" s="62"/>
      <c r="E74" s="83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716</v>
      </c>
      <c r="C75" s="61" t="s">
        <v>717</v>
      </c>
      <c r="D75" s="62"/>
      <c r="E75" s="83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7" t="s">
        <v>19</v>
      </c>
      <c r="C76" s="68"/>
      <c r="D76" s="69"/>
      <c r="E76" s="84" t="str">
        <f t="shared" si="8"/>
        <v/>
      </c>
      <c r="F76" s="71">
        <f>SUM(F49:F75)</f>
        <v>0</v>
      </c>
      <c r="G76" s="80">
        <f>SUM(G49:G75)</f>
        <v>0</v>
      </c>
      <c r="H76" s="71">
        <f>SUM(H49:H75)</f>
        <v>0</v>
      </c>
      <c r="I76" s="80">
        <f>SUM(I49:I75)</f>
        <v>0</v>
      </c>
      <c r="J76" s="71">
        <f>SUM(J49:J75)</f>
        <v>0</v>
      </c>
    </row>
    <row r="78" ht="2.25" customHeight="1"/>
    <row r="79" ht="1.5" customHeight="1"/>
    <row r="80" ht="0.75" customHeight="1"/>
    <row r="81" ht="0.75" customHeight="1"/>
    <row r="82" ht="0.75" customHeight="1"/>
    <row r="83" spans="2:10" ht="18">
      <c r="B83" s="13" t="s">
        <v>30</v>
      </c>
      <c r="C83" s="45"/>
      <c r="D83" s="45"/>
      <c r="E83" s="45"/>
      <c r="F83" s="45"/>
      <c r="G83" s="45"/>
      <c r="H83" s="45"/>
      <c r="I83" s="45"/>
      <c r="J83" s="45"/>
    </row>
    <row r="85" spans="2:10" ht="12.75">
      <c r="B85" s="47" t="s">
        <v>31</v>
      </c>
      <c r="C85" s="48"/>
      <c r="D85" s="48"/>
      <c r="E85" s="85"/>
      <c r="F85" s="86"/>
      <c r="G85" s="51"/>
      <c r="H85" s="50" t="s">
        <v>17</v>
      </c>
      <c r="I85" s="1"/>
      <c r="J85" s="1"/>
    </row>
    <row r="86" spans="2:10" ht="12.75">
      <c r="B86" s="52" t="s">
        <v>702</v>
      </c>
      <c r="C86" s="53"/>
      <c r="D86" s="54"/>
      <c r="E86" s="87"/>
      <c r="F86" s="88"/>
      <c r="G86" s="57"/>
      <c r="H86" s="58">
        <v>0</v>
      </c>
      <c r="I86" s="1"/>
      <c r="J86" s="1"/>
    </row>
    <row r="87" spans="2:10" ht="12.75">
      <c r="B87" s="60" t="s">
        <v>703</v>
      </c>
      <c r="C87" s="61"/>
      <c r="D87" s="62"/>
      <c r="E87" s="89"/>
      <c r="F87" s="90"/>
      <c r="G87" s="65"/>
      <c r="H87" s="66">
        <v>0</v>
      </c>
      <c r="I87" s="1"/>
      <c r="J87" s="1"/>
    </row>
    <row r="88" spans="2:10" ht="12.75">
      <c r="B88" s="60" t="s">
        <v>704</v>
      </c>
      <c r="C88" s="61"/>
      <c r="D88" s="62"/>
      <c r="E88" s="89"/>
      <c r="F88" s="90"/>
      <c r="G88" s="65"/>
      <c r="H88" s="66">
        <v>0</v>
      </c>
      <c r="I88" s="1"/>
      <c r="J88" s="1"/>
    </row>
    <row r="89" spans="2:10" ht="12.75">
      <c r="B89" s="60" t="s">
        <v>705</v>
      </c>
      <c r="C89" s="61"/>
      <c r="D89" s="62"/>
      <c r="E89" s="89"/>
      <c r="F89" s="90"/>
      <c r="G89" s="65"/>
      <c r="H89" s="66">
        <v>0</v>
      </c>
      <c r="I89" s="1"/>
      <c r="J89" s="1"/>
    </row>
    <row r="90" spans="2:10" ht="12.75">
      <c r="B90" s="60" t="s">
        <v>706</v>
      </c>
      <c r="C90" s="61"/>
      <c r="D90" s="62"/>
      <c r="E90" s="89"/>
      <c r="F90" s="90"/>
      <c r="G90" s="65"/>
      <c r="H90" s="66">
        <v>0</v>
      </c>
      <c r="I90" s="1"/>
      <c r="J90" s="1"/>
    </row>
    <row r="91" spans="2:10" ht="12.75">
      <c r="B91" s="60" t="s">
        <v>707</v>
      </c>
      <c r="C91" s="61"/>
      <c r="D91" s="62"/>
      <c r="E91" s="89"/>
      <c r="F91" s="90"/>
      <c r="G91" s="65"/>
      <c r="H91" s="66">
        <v>0</v>
      </c>
      <c r="I91" s="1"/>
      <c r="J91" s="1"/>
    </row>
    <row r="92" spans="2:10" ht="12.75">
      <c r="B92" s="60" t="s">
        <v>708</v>
      </c>
      <c r="C92" s="61"/>
      <c r="D92" s="62"/>
      <c r="E92" s="89"/>
      <c r="F92" s="90"/>
      <c r="G92" s="65"/>
      <c r="H92" s="66">
        <v>0</v>
      </c>
      <c r="I92" s="1"/>
      <c r="J92" s="1"/>
    </row>
    <row r="93" spans="2:10" ht="12.75">
      <c r="B93" s="60" t="s">
        <v>709</v>
      </c>
      <c r="C93" s="61"/>
      <c r="D93" s="62"/>
      <c r="E93" s="89"/>
      <c r="F93" s="90"/>
      <c r="G93" s="65"/>
      <c r="H93" s="66">
        <v>0</v>
      </c>
      <c r="I93" s="1"/>
      <c r="J93" s="1"/>
    </row>
    <row r="94" spans="2:10" ht="12.75">
      <c r="B94" s="60" t="s">
        <v>710</v>
      </c>
      <c r="C94" s="61"/>
      <c r="D94" s="62"/>
      <c r="E94" s="89"/>
      <c r="F94" s="90"/>
      <c r="G94" s="65"/>
      <c r="H94" s="66">
        <v>0</v>
      </c>
      <c r="I94" s="1"/>
      <c r="J94" s="1"/>
    </row>
    <row r="95" spans="2:10" ht="12.75">
      <c r="B95" s="67" t="s">
        <v>19</v>
      </c>
      <c r="C95" s="68"/>
      <c r="D95" s="69"/>
      <c r="E95" s="91"/>
      <c r="F95" s="92"/>
      <c r="G95" s="80"/>
      <c r="H95" s="71">
        <f>SUM(H86:H94)</f>
        <v>0</v>
      </c>
      <c r="I95" s="1"/>
      <c r="J95" s="1"/>
    </row>
    <row r="96" spans="9:10" ht="12.75">
      <c r="I96" s="1"/>
      <c r="J96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110</v>
      </c>
      <c r="D2" s="97" t="s">
        <v>111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107</v>
      </c>
      <c r="B5" s="110"/>
      <c r="C5" s="111" t="s">
        <v>108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31"/>
      <c r="D8" s="331"/>
      <c r="E8" s="33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31"/>
      <c r="D9" s="331"/>
      <c r="E9" s="332"/>
      <c r="F9" s="105"/>
      <c r="G9" s="126"/>
      <c r="H9" s="127"/>
    </row>
    <row r="10" spans="1:8" ht="12.75">
      <c r="A10" s="121" t="s">
        <v>43</v>
      </c>
      <c r="B10" s="105"/>
      <c r="C10" s="331" t="s">
        <v>711</v>
      </c>
      <c r="D10" s="331"/>
      <c r="E10" s="331"/>
      <c r="F10" s="128"/>
      <c r="G10" s="129"/>
      <c r="H10" s="130"/>
    </row>
    <row r="11" spans="1:57" ht="13.5" customHeight="1">
      <c r="A11" s="121" t="s">
        <v>44</v>
      </c>
      <c r="B11" s="105"/>
      <c r="C11" s="331"/>
      <c r="D11" s="331"/>
      <c r="E11" s="33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33"/>
      <c r="D12" s="333"/>
      <c r="E12" s="33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'01 201755,k Rek'!E33</f>
        <v>0</v>
      </c>
      <c r="D15" s="149" t="str">
        <f>'01 201755,k Rek'!A38</f>
        <v>Ztížené výrobní podmínky</v>
      </c>
      <c r="E15" s="150"/>
      <c r="F15" s="151"/>
      <c r="G15" s="148">
        <f>'01 201755,k Rek'!I38</f>
        <v>0</v>
      </c>
    </row>
    <row r="16" spans="1:7" ht="15.95" customHeight="1">
      <c r="A16" s="146" t="s">
        <v>52</v>
      </c>
      <c r="B16" s="147" t="s">
        <v>53</v>
      </c>
      <c r="C16" s="148">
        <f>'01 201755,k Rek'!F33</f>
        <v>0</v>
      </c>
      <c r="D16" s="101" t="str">
        <f>'01 201755,k Rek'!A39</f>
        <v>Oborová přirážka</v>
      </c>
      <c r="E16" s="152"/>
      <c r="F16" s="153"/>
      <c r="G16" s="148">
        <f>'01 201755,k Rek'!I39</f>
        <v>0</v>
      </c>
    </row>
    <row r="17" spans="1:7" ht="15.95" customHeight="1">
      <c r="A17" s="146" t="s">
        <v>54</v>
      </c>
      <c r="B17" s="147" t="s">
        <v>55</v>
      </c>
      <c r="C17" s="148">
        <f>'01 201755,k Rek'!H33</f>
        <v>0</v>
      </c>
      <c r="D17" s="101" t="str">
        <f>'01 201755,k Rek'!A40</f>
        <v>Přesun stavebních kapacit</v>
      </c>
      <c r="E17" s="152"/>
      <c r="F17" s="153"/>
      <c r="G17" s="148">
        <f>'01 201755,k Rek'!I40</f>
        <v>0</v>
      </c>
    </row>
    <row r="18" spans="1:7" ht="15.95" customHeight="1">
      <c r="A18" s="154" t="s">
        <v>56</v>
      </c>
      <c r="B18" s="155" t="s">
        <v>57</v>
      </c>
      <c r="C18" s="148">
        <f>'01 201755,k Rek'!G33</f>
        <v>0</v>
      </c>
      <c r="D18" s="101" t="str">
        <f>'01 201755,k Rek'!A41</f>
        <v>Mimostaveništní doprava</v>
      </c>
      <c r="E18" s="152"/>
      <c r="F18" s="153"/>
      <c r="G18" s="148">
        <f>'01 201755,k Rek'!I41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'01 201755,k Rek'!A42</f>
        <v>Zařízení staveniště</v>
      </c>
      <c r="E19" s="152"/>
      <c r="F19" s="153"/>
      <c r="G19" s="148">
        <f>'01 201755,k Rek'!I42</f>
        <v>0</v>
      </c>
    </row>
    <row r="20" spans="1:7" ht="15.95" customHeight="1">
      <c r="A20" s="156"/>
      <c r="B20" s="147"/>
      <c r="C20" s="148"/>
      <c r="D20" s="101" t="str">
        <f>'01 201755,k Rek'!A43</f>
        <v>Provoz investora</v>
      </c>
      <c r="E20" s="152"/>
      <c r="F20" s="153"/>
      <c r="G20" s="148">
        <f>'01 201755,k Rek'!I43</f>
        <v>0</v>
      </c>
    </row>
    <row r="21" spans="1:7" ht="15.95" customHeight="1">
      <c r="A21" s="156" t="s">
        <v>29</v>
      </c>
      <c r="B21" s="147"/>
      <c r="C21" s="148">
        <f>'01 201755,k Rek'!I33</f>
        <v>0</v>
      </c>
      <c r="D21" s="101" t="str">
        <f>'01 201755,k Rek'!A44</f>
        <v>Kompletační činnost (IČD)</v>
      </c>
      <c r="E21" s="152"/>
      <c r="F21" s="153"/>
      <c r="G21" s="148">
        <f>'01 201755,k Rek'!I44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34" t="s">
        <v>61</v>
      </c>
      <c r="B23" s="335"/>
      <c r="C23" s="158">
        <f>C22+G23</f>
        <v>0</v>
      </c>
      <c r="D23" s="159" t="s">
        <v>62</v>
      </c>
      <c r="E23" s="160"/>
      <c r="F23" s="161"/>
      <c r="G23" s="148">
        <f>'01 201755,k Rek'!H47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26">
        <f>C23-F32</f>
        <v>0</v>
      </c>
      <c r="G30" s="32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26">
        <f>ROUND(PRODUCT(F30,C31/100),0)</f>
        <v>0</v>
      </c>
      <c r="G31" s="32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26">
        <v>0</v>
      </c>
      <c r="G32" s="32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26">
        <f>ROUND(PRODUCT(F32,C33/100),0)</f>
        <v>0</v>
      </c>
      <c r="G33" s="32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28">
        <f>ROUND(SUM(F30:F33),0)</f>
        <v>0</v>
      </c>
      <c r="G34" s="32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0"/>
      <c r="C37" s="330"/>
      <c r="D37" s="330"/>
      <c r="E37" s="330"/>
      <c r="F37" s="330"/>
      <c r="G37" s="330"/>
      <c r="H37" s="1" t="s">
        <v>1</v>
      </c>
    </row>
    <row r="38" spans="1:8" ht="12.75" customHeight="1">
      <c r="A38" s="185"/>
      <c r="B38" s="330"/>
      <c r="C38" s="330"/>
      <c r="D38" s="330"/>
      <c r="E38" s="330"/>
      <c r="F38" s="330"/>
      <c r="G38" s="330"/>
      <c r="H38" s="1" t="s">
        <v>1</v>
      </c>
    </row>
    <row r="39" spans="1:8" ht="12.75">
      <c r="A39" s="185"/>
      <c r="B39" s="330"/>
      <c r="C39" s="330"/>
      <c r="D39" s="330"/>
      <c r="E39" s="330"/>
      <c r="F39" s="330"/>
      <c r="G39" s="330"/>
      <c r="H39" s="1" t="s">
        <v>1</v>
      </c>
    </row>
    <row r="40" spans="1:8" ht="12.75">
      <c r="A40" s="185"/>
      <c r="B40" s="330"/>
      <c r="C40" s="330"/>
      <c r="D40" s="330"/>
      <c r="E40" s="330"/>
      <c r="F40" s="330"/>
      <c r="G40" s="330"/>
      <c r="H40" s="1" t="s">
        <v>1</v>
      </c>
    </row>
    <row r="41" spans="1:8" ht="12.75">
      <c r="A41" s="185"/>
      <c r="B41" s="330"/>
      <c r="C41" s="330"/>
      <c r="D41" s="330"/>
      <c r="E41" s="330"/>
      <c r="F41" s="330"/>
      <c r="G41" s="330"/>
      <c r="H41" s="1" t="s">
        <v>1</v>
      </c>
    </row>
    <row r="42" spans="1:8" ht="12.75">
      <c r="A42" s="185"/>
      <c r="B42" s="330"/>
      <c r="C42" s="330"/>
      <c r="D42" s="330"/>
      <c r="E42" s="330"/>
      <c r="F42" s="330"/>
      <c r="G42" s="330"/>
      <c r="H42" s="1" t="s">
        <v>1</v>
      </c>
    </row>
    <row r="43" spans="1:8" ht="12.75">
      <c r="A43" s="185"/>
      <c r="B43" s="330"/>
      <c r="C43" s="330"/>
      <c r="D43" s="330"/>
      <c r="E43" s="330"/>
      <c r="F43" s="330"/>
      <c r="G43" s="330"/>
      <c r="H43" s="1" t="s">
        <v>1</v>
      </c>
    </row>
    <row r="44" spans="1:8" ht="12.75" customHeight="1">
      <c r="A44" s="185"/>
      <c r="B44" s="330"/>
      <c r="C44" s="330"/>
      <c r="D44" s="330"/>
      <c r="E44" s="330"/>
      <c r="F44" s="330"/>
      <c r="G44" s="330"/>
      <c r="H44" s="1" t="s">
        <v>1</v>
      </c>
    </row>
    <row r="45" spans="1:8" ht="12.75" customHeight="1">
      <c r="A45" s="185"/>
      <c r="B45" s="330"/>
      <c r="C45" s="330"/>
      <c r="D45" s="330"/>
      <c r="E45" s="330"/>
      <c r="F45" s="330"/>
      <c r="G45" s="330"/>
      <c r="H45" s="1" t="s">
        <v>1</v>
      </c>
    </row>
    <row r="46" spans="2:7" ht="12.75">
      <c r="B46" s="325"/>
      <c r="C46" s="325"/>
      <c r="D46" s="325"/>
      <c r="E46" s="325"/>
      <c r="F46" s="325"/>
      <c r="G46" s="325"/>
    </row>
    <row r="47" spans="2:7" ht="12.75">
      <c r="B47" s="325"/>
      <c r="C47" s="325"/>
      <c r="D47" s="325"/>
      <c r="E47" s="325"/>
      <c r="F47" s="325"/>
      <c r="G47" s="325"/>
    </row>
    <row r="48" spans="2:7" ht="12.75">
      <c r="B48" s="325"/>
      <c r="C48" s="325"/>
      <c r="D48" s="325"/>
      <c r="E48" s="325"/>
      <c r="F48" s="325"/>
      <c r="G48" s="325"/>
    </row>
    <row r="49" spans="2:7" ht="12.75">
      <c r="B49" s="325"/>
      <c r="C49" s="325"/>
      <c r="D49" s="325"/>
      <c r="E49" s="325"/>
      <c r="F49" s="325"/>
      <c r="G49" s="325"/>
    </row>
    <row r="50" spans="2:7" ht="12.75">
      <c r="B50" s="325"/>
      <c r="C50" s="325"/>
      <c r="D50" s="325"/>
      <c r="E50" s="325"/>
      <c r="F50" s="325"/>
      <c r="G50" s="325"/>
    </row>
    <row r="51" spans="2:7" ht="12.75">
      <c r="B51" s="325"/>
      <c r="C51" s="325"/>
      <c r="D51" s="325"/>
      <c r="E51" s="325"/>
      <c r="F51" s="325"/>
      <c r="G51" s="32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6" t="s">
        <v>2</v>
      </c>
      <c r="B1" s="337"/>
      <c r="C1" s="186" t="s">
        <v>106</v>
      </c>
      <c r="D1" s="187"/>
      <c r="E1" s="188"/>
      <c r="F1" s="187"/>
      <c r="G1" s="189" t="s">
        <v>75</v>
      </c>
      <c r="H1" s="190" t="s">
        <v>110</v>
      </c>
      <c r="I1" s="191"/>
    </row>
    <row r="2" spans="1:9" ht="13.5" thickBot="1">
      <c r="A2" s="338" t="s">
        <v>76</v>
      </c>
      <c r="B2" s="339"/>
      <c r="C2" s="192" t="s">
        <v>109</v>
      </c>
      <c r="D2" s="193"/>
      <c r="E2" s="194"/>
      <c r="F2" s="193"/>
      <c r="G2" s="340" t="s">
        <v>111</v>
      </c>
      <c r="H2" s="341"/>
      <c r="I2" s="34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4" t="str">
        <f>'01 201755,k Pol'!B7</f>
        <v>1</v>
      </c>
      <c r="B7" s="62" t="str">
        <f>'01 201755,k Pol'!C7</f>
        <v>Zemní práce</v>
      </c>
      <c r="D7" s="204"/>
      <c r="E7" s="295">
        <f>'01 201755,k Pol'!BA27</f>
        <v>0</v>
      </c>
      <c r="F7" s="296">
        <f>'01 201755,k Pol'!BB27</f>
        <v>0</v>
      </c>
      <c r="G7" s="296">
        <f>'01 201755,k Pol'!BC27</f>
        <v>0</v>
      </c>
      <c r="H7" s="296">
        <f>'01 201755,k Pol'!BD27</f>
        <v>0</v>
      </c>
      <c r="I7" s="297">
        <f>'01 201755,k Pol'!BE27</f>
        <v>0</v>
      </c>
    </row>
    <row r="8" spans="1:9" s="127" customFormat="1" ht="12.75">
      <c r="A8" s="294" t="str">
        <f>'01 201755,k Pol'!B28</f>
        <v>2</v>
      </c>
      <c r="B8" s="62" t="str">
        <f>'01 201755,k Pol'!C28</f>
        <v>Základy a zvláštní zakládání</v>
      </c>
      <c r="D8" s="204"/>
      <c r="E8" s="295">
        <f>'01 201755,k Pol'!BA45</f>
        <v>0</v>
      </c>
      <c r="F8" s="296">
        <f>'01 201755,k Pol'!BB45</f>
        <v>0</v>
      </c>
      <c r="G8" s="296">
        <f>'01 201755,k Pol'!BC45</f>
        <v>0</v>
      </c>
      <c r="H8" s="296">
        <f>'01 201755,k Pol'!BD45</f>
        <v>0</v>
      </c>
      <c r="I8" s="297">
        <f>'01 201755,k Pol'!BE45</f>
        <v>0</v>
      </c>
    </row>
    <row r="9" spans="1:9" s="127" customFormat="1" ht="12.75">
      <c r="A9" s="294" t="str">
        <f>'01 201755,k Pol'!B46</f>
        <v>3</v>
      </c>
      <c r="B9" s="62" t="str">
        <f>'01 201755,k Pol'!C46</f>
        <v>Svislé a kompletní konstrukce</v>
      </c>
      <c r="D9" s="204"/>
      <c r="E9" s="295">
        <f>'01 201755,k Pol'!BA70</f>
        <v>0</v>
      </c>
      <c r="F9" s="296">
        <f>'01 201755,k Pol'!BB70</f>
        <v>0</v>
      </c>
      <c r="G9" s="296">
        <f>'01 201755,k Pol'!BC70</f>
        <v>0</v>
      </c>
      <c r="H9" s="296">
        <f>'01 201755,k Pol'!BD70</f>
        <v>0</v>
      </c>
      <c r="I9" s="297">
        <f>'01 201755,k Pol'!BE70</f>
        <v>0</v>
      </c>
    </row>
    <row r="10" spans="1:9" s="127" customFormat="1" ht="12.75">
      <c r="A10" s="294" t="str">
        <f>'01 201755,k Pol'!B71</f>
        <v>4</v>
      </c>
      <c r="B10" s="62" t="str">
        <f>'01 201755,k Pol'!C71</f>
        <v>Vodorovné konstrukce</v>
      </c>
      <c r="D10" s="204"/>
      <c r="E10" s="295">
        <f>'01 201755,k Pol'!BA78</f>
        <v>0</v>
      </c>
      <c r="F10" s="296">
        <f>'01 201755,k Pol'!BB78</f>
        <v>0</v>
      </c>
      <c r="G10" s="296">
        <f>'01 201755,k Pol'!BC78</f>
        <v>0</v>
      </c>
      <c r="H10" s="296">
        <f>'01 201755,k Pol'!BD78</f>
        <v>0</v>
      </c>
      <c r="I10" s="297">
        <f>'01 201755,k Pol'!BE78</f>
        <v>0</v>
      </c>
    </row>
    <row r="11" spans="1:9" s="127" customFormat="1" ht="12.75">
      <c r="A11" s="294" t="str">
        <f>'01 201755,k Pol'!B79</f>
        <v>61</v>
      </c>
      <c r="B11" s="62" t="str">
        <f>'01 201755,k Pol'!C79</f>
        <v>Upravy povrchů vnitřní</v>
      </c>
      <c r="D11" s="204"/>
      <c r="E11" s="295">
        <f>'01 201755,k Pol'!BA90</f>
        <v>0</v>
      </c>
      <c r="F11" s="296">
        <f>'01 201755,k Pol'!BB90</f>
        <v>0</v>
      </c>
      <c r="G11" s="296">
        <f>'01 201755,k Pol'!BC90</f>
        <v>0</v>
      </c>
      <c r="H11" s="296">
        <f>'01 201755,k Pol'!BD90</f>
        <v>0</v>
      </c>
      <c r="I11" s="297">
        <f>'01 201755,k Pol'!BE90</f>
        <v>0</v>
      </c>
    </row>
    <row r="12" spans="1:9" s="127" customFormat="1" ht="12.75">
      <c r="A12" s="294" t="str">
        <f>'01 201755,k Pol'!B91</f>
        <v>62</v>
      </c>
      <c r="B12" s="62" t="str">
        <f>'01 201755,k Pol'!C91</f>
        <v>Úpravy povrchů vnější</v>
      </c>
      <c r="D12" s="204"/>
      <c r="E12" s="295">
        <f>'01 201755,k Pol'!BA98</f>
        <v>0</v>
      </c>
      <c r="F12" s="296">
        <f>'01 201755,k Pol'!BB98</f>
        <v>0</v>
      </c>
      <c r="G12" s="296">
        <f>'01 201755,k Pol'!BC98</f>
        <v>0</v>
      </c>
      <c r="H12" s="296">
        <f>'01 201755,k Pol'!BD98</f>
        <v>0</v>
      </c>
      <c r="I12" s="297">
        <f>'01 201755,k Pol'!BE98</f>
        <v>0</v>
      </c>
    </row>
    <row r="13" spans="1:9" s="127" customFormat="1" ht="12.75">
      <c r="A13" s="294" t="str">
        <f>'01 201755,k Pol'!B99</f>
        <v>63</v>
      </c>
      <c r="B13" s="62" t="str">
        <f>'01 201755,k Pol'!C99</f>
        <v>Podlahy a podlahové konstrukce</v>
      </c>
      <c r="D13" s="204"/>
      <c r="E13" s="295">
        <f>'01 201755,k Pol'!BA102</f>
        <v>0</v>
      </c>
      <c r="F13" s="296">
        <f>'01 201755,k Pol'!BB102</f>
        <v>0</v>
      </c>
      <c r="G13" s="296">
        <f>'01 201755,k Pol'!BC102</f>
        <v>0</v>
      </c>
      <c r="H13" s="296">
        <f>'01 201755,k Pol'!BD102</f>
        <v>0</v>
      </c>
      <c r="I13" s="297">
        <f>'01 201755,k Pol'!BE102</f>
        <v>0</v>
      </c>
    </row>
    <row r="14" spans="1:9" s="127" customFormat="1" ht="12.75">
      <c r="A14" s="294" t="str">
        <f>'01 201755,k Pol'!B103</f>
        <v>64</v>
      </c>
      <c r="B14" s="62" t="str">
        <f>'01 201755,k Pol'!C103</f>
        <v>Výplně otvorů</v>
      </c>
      <c r="D14" s="204"/>
      <c r="E14" s="295">
        <f>'01 201755,k Pol'!BA114</f>
        <v>0</v>
      </c>
      <c r="F14" s="296">
        <f>'01 201755,k Pol'!BB114</f>
        <v>0</v>
      </c>
      <c r="G14" s="296">
        <f>'01 201755,k Pol'!BC114</f>
        <v>0</v>
      </c>
      <c r="H14" s="296">
        <f>'01 201755,k Pol'!BD114</f>
        <v>0</v>
      </c>
      <c r="I14" s="297">
        <f>'01 201755,k Pol'!BE114</f>
        <v>0</v>
      </c>
    </row>
    <row r="15" spans="1:9" s="127" customFormat="1" ht="12.75">
      <c r="A15" s="294" t="str">
        <f>'01 201755,k Pol'!B115</f>
        <v>94</v>
      </c>
      <c r="B15" s="62" t="str">
        <f>'01 201755,k Pol'!C115</f>
        <v>Lešení a stavební výtahy</v>
      </c>
      <c r="D15" s="204"/>
      <c r="E15" s="295">
        <f>'01 201755,k Pol'!BA121</f>
        <v>0</v>
      </c>
      <c r="F15" s="296">
        <f>'01 201755,k Pol'!BB121</f>
        <v>0</v>
      </c>
      <c r="G15" s="296">
        <f>'01 201755,k Pol'!BC121</f>
        <v>0</v>
      </c>
      <c r="H15" s="296">
        <f>'01 201755,k Pol'!BD121</f>
        <v>0</v>
      </c>
      <c r="I15" s="297">
        <f>'01 201755,k Pol'!BE121</f>
        <v>0</v>
      </c>
    </row>
    <row r="16" spans="1:9" s="127" customFormat="1" ht="12.75">
      <c r="A16" s="294" t="str">
        <f>'01 201755,k Pol'!B122</f>
        <v>95</v>
      </c>
      <c r="B16" s="62" t="str">
        <f>'01 201755,k Pol'!C122</f>
        <v>Dokončovací konstrukce na pozemních stavbách</v>
      </c>
      <c r="D16" s="204"/>
      <c r="E16" s="295">
        <f>'01 201755,k Pol'!BA135</f>
        <v>0</v>
      </c>
      <c r="F16" s="296">
        <f>'01 201755,k Pol'!BB135</f>
        <v>0</v>
      </c>
      <c r="G16" s="296">
        <f>'01 201755,k Pol'!BC135</f>
        <v>0</v>
      </c>
      <c r="H16" s="296">
        <f>'01 201755,k Pol'!BD135</f>
        <v>0</v>
      </c>
      <c r="I16" s="297">
        <f>'01 201755,k Pol'!BE135</f>
        <v>0</v>
      </c>
    </row>
    <row r="17" spans="1:9" s="127" customFormat="1" ht="12.75">
      <c r="A17" s="294" t="str">
        <f>'01 201755,k Pol'!B136</f>
        <v>96</v>
      </c>
      <c r="B17" s="62" t="str">
        <f>'01 201755,k Pol'!C136</f>
        <v>Bourání konstrukcí</v>
      </c>
      <c r="D17" s="204"/>
      <c r="E17" s="295">
        <f>'01 201755,k Pol'!BA139</f>
        <v>0</v>
      </c>
      <c r="F17" s="296">
        <f>'01 201755,k Pol'!BB139</f>
        <v>0</v>
      </c>
      <c r="G17" s="296">
        <f>'01 201755,k Pol'!BC139</f>
        <v>0</v>
      </c>
      <c r="H17" s="296">
        <f>'01 201755,k Pol'!BD139</f>
        <v>0</v>
      </c>
      <c r="I17" s="297">
        <f>'01 201755,k Pol'!BE139</f>
        <v>0</v>
      </c>
    </row>
    <row r="18" spans="1:9" s="127" customFormat="1" ht="12.75">
      <c r="A18" s="294" t="str">
        <f>'01 201755,k Pol'!B140</f>
        <v>99</v>
      </c>
      <c r="B18" s="62" t="str">
        <f>'01 201755,k Pol'!C140</f>
        <v>Staveništní přesun hmot</v>
      </c>
      <c r="D18" s="204"/>
      <c r="E18" s="295">
        <f>'01 201755,k Pol'!BA146</f>
        <v>0</v>
      </c>
      <c r="F18" s="296">
        <f>'01 201755,k Pol'!BB146</f>
        <v>0</v>
      </c>
      <c r="G18" s="296">
        <f>'01 201755,k Pol'!BC146</f>
        <v>0</v>
      </c>
      <c r="H18" s="296">
        <f>'01 201755,k Pol'!BD146</f>
        <v>0</v>
      </c>
      <c r="I18" s="297">
        <f>'01 201755,k Pol'!BE146</f>
        <v>0</v>
      </c>
    </row>
    <row r="19" spans="1:9" s="127" customFormat="1" ht="12.75">
      <c r="A19" s="294" t="str">
        <f>'01 201755,k Pol'!B147</f>
        <v>711</v>
      </c>
      <c r="B19" s="62" t="str">
        <f>'01 201755,k Pol'!C147</f>
        <v>Izolace proti vodě</v>
      </c>
      <c r="D19" s="204"/>
      <c r="E19" s="295">
        <f>'01 201755,k Pol'!BA155</f>
        <v>0</v>
      </c>
      <c r="F19" s="296">
        <f>'01 201755,k Pol'!BB155</f>
        <v>0</v>
      </c>
      <c r="G19" s="296">
        <f>'01 201755,k Pol'!BC155</f>
        <v>0</v>
      </c>
      <c r="H19" s="296">
        <f>'01 201755,k Pol'!BD155</f>
        <v>0</v>
      </c>
      <c r="I19" s="297">
        <f>'01 201755,k Pol'!BE155</f>
        <v>0</v>
      </c>
    </row>
    <row r="20" spans="1:9" s="127" customFormat="1" ht="12.75">
      <c r="A20" s="294" t="str">
        <f>'01 201755,k Pol'!B156</f>
        <v>712</v>
      </c>
      <c r="B20" s="62" t="str">
        <f>'01 201755,k Pol'!C156</f>
        <v>Živičné krytiny</v>
      </c>
      <c r="D20" s="204"/>
      <c r="E20" s="295">
        <f>'01 201755,k Pol'!BA160</f>
        <v>0</v>
      </c>
      <c r="F20" s="296">
        <f>'01 201755,k Pol'!BB160</f>
        <v>0</v>
      </c>
      <c r="G20" s="296">
        <f>'01 201755,k Pol'!BC160</f>
        <v>0</v>
      </c>
      <c r="H20" s="296">
        <f>'01 201755,k Pol'!BD160</f>
        <v>0</v>
      </c>
      <c r="I20" s="297">
        <f>'01 201755,k Pol'!BE160</f>
        <v>0</v>
      </c>
    </row>
    <row r="21" spans="1:9" s="127" customFormat="1" ht="12.75">
      <c r="A21" s="294" t="str">
        <f>'01 201755,k Pol'!B161</f>
        <v>713</v>
      </c>
      <c r="B21" s="62" t="str">
        <f>'01 201755,k Pol'!C161</f>
        <v>Izolace tepelné</v>
      </c>
      <c r="D21" s="204"/>
      <c r="E21" s="295">
        <f>'01 201755,k Pol'!BA169</f>
        <v>0</v>
      </c>
      <c r="F21" s="296">
        <f>'01 201755,k Pol'!BB169</f>
        <v>0</v>
      </c>
      <c r="G21" s="296">
        <f>'01 201755,k Pol'!BC169</f>
        <v>0</v>
      </c>
      <c r="H21" s="296">
        <f>'01 201755,k Pol'!BD169</f>
        <v>0</v>
      </c>
      <c r="I21" s="297">
        <f>'01 201755,k Pol'!BE169</f>
        <v>0</v>
      </c>
    </row>
    <row r="22" spans="1:9" s="127" customFormat="1" ht="12.75">
      <c r="A22" s="294" t="str">
        <f>'01 201755,k Pol'!B170</f>
        <v>721</v>
      </c>
      <c r="B22" s="62" t="str">
        <f>'01 201755,k Pol'!C170</f>
        <v>Vnitřní kanalizace</v>
      </c>
      <c r="D22" s="204"/>
      <c r="E22" s="295">
        <f>'01 201755,k Pol'!BA199</f>
        <v>0</v>
      </c>
      <c r="F22" s="296">
        <f>'01 201755,k Pol'!BB199</f>
        <v>0</v>
      </c>
      <c r="G22" s="296">
        <f>'01 201755,k Pol'!BC199</f>
        <v>0</v>
      </c>
      <c r="H22" s="296">
        <f>'01 201755,k Pol'!BD199</f>
        <v>0</v>
      </c>
      <c r="I22" s="297">
        <f>'01 201755,k Pol'!BE199</f>
        <v>0</v>
      </c>
    </row>
    <row r="23" spans="1:9" s="127" customFormat="1" ht="12.75">
      <c r="A23" s="294" t="str">
        <f>'01 201755,k Pol'!B200</f>
        <v>722</v>
      </c>
      <c r="B23" s="62" t="str">
        <f>'01 201755,k Pol'!C200</f>
        <v>Vnitřní vodovod</v>
      </c>
      <c r="D23" s="204"/>
      <c r="E23" s="295">
        <f>'01 201755,k Pol'!BA210</f>
        <v>0</v>
      </c>
      <c r="F23" s="296">
        <f>'01 201755,k Pol'!BB210</f>
        <v>0</v>
      </c>
      <c r="G23" s="296">
        <f>'01 201755,k Pol'!BC210</f>
        <v>0</v>
      </c>
      <c r="H23" s="296">
        <f>'01 201755,k Pol'!BD210</f>
        <v>0</v>
      </c>
      <c r="I23" s="297">
        <f>'01 201755,k Pol'!BE210</f>
        <v>0</v>
      </c>
    </row>
    <row r="24" spans="1:9" s="127" customFormat="1" ht="12.75">
      <c r="A24" s="294" t="str">
        <f>'01 201755,k Pol'!B211</f>
        <v>725</v>
      </c>
      <c r="B24" s="62" t="str">
        <f>'01 201755,k Pol'!C211</f>
        <v>Zařizovací předměty</v>
      </c>
      <c r="D24" s="204"/>
      <c r="E24" s="295">
        <f>'01 201755,k Pol'!BA286</f>
        <v>0</v>
      </c>
      <c r="F24" s="296">
        <f>'01 201755,k Pol'!BB286</f>
        <v>0</v>
      </c>
      <c r="G24" s="296">
        <f>'01 201755,k Pol'!BC286</f>
        <v>0</v>
      </c>
      <c r="H24" s="296">
        <f>'01 201755,k Pol'!BD286</f>
        <v>0</v>
      </c>
      <c r="I24" s="297">
        <f>'01 201755,k Pol'!BE286</f>
        <v>0</v>
      </c>
    </row>
    <row r="25" spans="1:9" s="127" customFormat="1" ht="12.75">
      <c r="A25" s="294" t="str">
        <f>'01 201755,k Pol'!B287</f>
        <v>762</v>
      </c>
      <c r="B25" s="62" t="str">
        <f>'01 201755,k Pol'!C287</f>
        <v>Konstrukce tesařské</v>
      </c>
      <c r="D25" s="204"/>
      <c r="E25" s="295">
        <f>'01 201755,k Pol'!BA306</f>
        <v>0</v>
      </c>
      <c r="F25" s="296">
        <f>'01 201755,k Pol'!BB306</f>
        <v>0</v>
      </c>
      <c r="G25" s="296">
        <f>'01 201755,k Pol'!BC306</f>
        <v>0</v>
      </c>
      <c r="H25" s="296">
        <f>'01 201755,k Pol'!BD306</f>
        <v>0</v>
      </c>
      <c r="I25" s="297">
        <f>'01 201755,k Pol'!BE306</f>
        <v>0</v>
      </c>
    </row>
    <row r="26" spans="1:9" s="127" customFormat="1" ht="12.75">
      <c r="A26" s="294" t="str">
        <f>'01 201755,k Pol'!B307</f>
        <v>764</v>
      </c>
      <c r="B26" s="62" t="str">
        <f>'01 201755,k Pol'!C307</f>
        <v>Konstrukce klempířské</v>
      </c>
      <c r="D26" s="204"/>
      <c r="E26" s="295">
        <f>'01 201755,k Pol'!BA322</f>
        <v>0</v>
      </c>
      <c r="F26" s="296">
        <f>'01 201755,k Pol'!BB322</f>
        <v>0</v>
      </c>
      <c r="G26" s="296">
        <f>'01 201755,k Pol'!BC322</f>
        <v>0</v>
      </c>
      <c r="H26" s="296">
        <f>'01 201755,k Pol'!BD322</f>
        <v>0</v>
      </c>
      <c r="I26" s="297">
        <f>'01 201755,k Pol'!BE322</f>
        <v>0</v>
      </c>
    </row>
    <row r="27" spans="1:9" s="127" customFormat="1" ht="12.75">
      <c r="A27" s="294" t="str">
        <f>'01 201755,k Pol'!B323</f>
        <v>766</v>
      </c>
      <c r="B27" s="62" t="str">
        <f>'01 201755,k Pol'!C323</f>
        <v>Konstrukce truhlářské</v>
      </c>
      <c r="D27" s="204"/>
      <c r="E27" s="295">
        <f>'01 201755,k Pol'!BA343</f>
        <v>0</v>
      </c>
      <c r="F27" s="296">
        <f>'01 201755,k Pol'!BB343</f>
        <v>0</v>
      </c>
      <c r="G27" s="296">
        <f>'01 201755,k Pol'!BC343</f>
        <v>0</v>
      </c>
      <c r="H27" s="296">
        <f>'01 201755,k Pol'!BD343</f>
        <v>0</v>
      </c>
      <c r="I27" s="297">
        <f>'01 201755,k Pol'!BE343</f>
        <v>0</v>
      </c>
    </row>
    <row r="28" spans="1:9" s="127" customFormat="1" ht="12.75">
      <c r="A28" s="294" t="str">
        <f>'01 201755,k Pol'!B344</f>
        <v>767</v>
      </c>
      <c r="B28" s="62" t="str">
        <f>'01 201755,k Pol'!C344</f>
        <v>Konstrukce zámečnické</v>
      </c>
      <c r="D28" s="204"/>
      <c r="E28" s="295">
        <f>'01 201755,k Pol'!BA362</f>
        <v>0</v>
      </c>
      <c r="F28" s="296">
        <f>'01 201755,k Pol'!BB362</f>
        <v>0</v>
      </c>
      <c r="G28" s="296">
        <f>'01 201755,k Pol'!BC362</f>
        <v>0</v>
      </c>
      <c r="H28" s="296">
        <f>'01 201755,k Pol'!BD362</f>
        <v>0</v>
      </c>
      <c r="I28" s="297">
        <f>'01 201755,k Pol'!BE362</f>
        <v>0</v>
      </c>
    </row>
    <row r="29" spans="1:9" s="127" customFormat="1" ht="12.75">
      <c r="A29" s="294" t="str">
        <f>'01 201755,k Pol'!B363</f>
        <v>771</v>
      </c>
      <c r="B29" s="62" t="str">
        <f>'01 201755,k Pol'!C363</f>
        <v>Podlahy z dlaždic a obklady</v>
      </c>
      <c r="D29" s="204"/>
      <c r="E29" s="295">
        <f>'01 201755,k Pol'!BA384</f>
        <v>0</v>
      </c>
      <c r="F29" s="296">
        <f>'01 201755,k Pol'!BB384</f>
        <v>0</v>
      </c>
      <c r="G29" s="296">
        <f>'01 201755,k Pol'!BC384</f>
        <v>0</v>
      </c>
      <c r="H29" s="296">
        <f>'01 201755,k Pol'!BD384</f>
        <v>0</v>
      </c>
      <c r="I29" s="297">
        <f>'01 201755,k Pol'!BE384</f>
        <v>0</v>
      </c>
    </row>
    <row r="30" spans="1:9" s="127" customFormat="1" ht="12.75">
      <c r="A30" s="294" t="str">
        <f>'01 201755,k Pol'!B385</f>
        <v>781</v>
      </c>
      <c r="B30" s="62" t="str">
        <f>'01 201755,k Pol'!C385</f>
        <v>Obklady keramické</v>
      </c>
      <c r="D30" s="204"/>
      <c r="E30" s="295">
        <f>'01 201755,k Pol'!BA411</f>
        <v>0</v>
      </c>
      <c r="F30" s="296">
        <f>'01 201755,k Pol'!BB411</f>
        <v>0</v>
      </c>
      <c r="G30" s="296">
        <f>'01 201755,k Pol'!BC411</f>
        <v>0</v>
      </c>
      <c r="H30" s="296">
        <f>'01 201755,k Pol'!BD411</f>
        <v>0</v>
      </c>
      <c r="I30" s="297">
        <f>'01 201755,k Pol'!BE411</f>
        <v>0</v>
      </c>
    </row>
    <row r="31" spans="1:9" s="127" customFormat="1" ht="12.75">
      <c r="A31" s="294" t="str">
        <f>'01 201755,k Pol'!B412</f>
        <v>783</v>
      </c>
      <c r="B31" s="62" t="str">
        <f>'01 201755,k Pol'!C412</f>
        <v>Nátěry</v>
      </c>
      <c r="D31" s="204"/>
      <c r="E31" s="295">
        <f>'01 201755,k Pol'!BA433</f>
        <v>0</v>
      </c>
      <c r="F31" s="296">
        <f>'01 201755,k Pol'!BB433</f>
        <v>0</v>
      </c>
      <c r="G31" s="296">
        <f>'01 201755,k Pol'!BC433</f>
        <v>0</v>
      </c>
      <c r="H31" s="296">
        <f>'01 201755,k Pol'!BD433</f>
        <v>0</v>
      </c>
      <c r="I31" s="297">
        <f>'01 201755,k Pol'!BE433</f>
        <v>0</v>
      </c>
    </row>
    <row r="32" spans="1:9" s="127" customFormat="1" ht="13.5" thickBot="1">
      <c r="A32" s="294" t="str">
        <f>'01 201755,k Pol'!B434</f>
        <v>784</v>
      </c>
      <c r="B32" s="62" t="str">
        <f>'01 201755,k Pol'!C434</f>
        <v>Malby</v>
      </c>
      <c r="D32" s="204"/>
      <c r="E32" s="295">
        <f>'01 201755,k Pol'!BA438</f>
        <v>0</v>
      </c>
      <c r="F32" s="296">
        <f>'01 201755,k Pol'!BB438</f>
        <v>0</v>
      </c>
      <c r="G32" s="296">
        <f>'01 201755,k Pol'!BC438</f>
        <v>0</v>
      </c>
      <c r="H32" s="296">
        <f>'01 201755,k Pol'!BD438</f>
        <v>0</v>
      </c>
      <c r="I32" s="297">
        <f>'01 201755,k Pol'!BE438</f>
        <v>0</v>
      </c>
    </row>
    <row r="33" spans="1:9" s="14" customFormat="1" ht="13.5" thickBot="1">
      <c r="A33" s="205"/>
      <c r="B33" s="206" t="s">
        <v>79</v>
      </c>
      <c r="C33" s="206"/>
      <c r="D33" s="207"/>
      <c r="E33" s="208">
        <f>SUM(E7:E32)</f>
        <v>0</v>
      </c>
      <c r="F33" s="209">
        <f>SUM(F7:F32)</f>
        <v>0</v>
      </c>
      <c r="G33" s="209">
        <f>SUM(G7:G32)</f>
        <v>0</v>
      </c>
      <c r="H33" s="209">
        <f>SUM(H7:H32)</f>
        <v>0</v>
      </c>
      <c r="I33" s="210">
        <f>SUM(I7:I32)</f>
        <v>0</v>
      </c>
    </row>
    <row r="34" spans="1:9" ht="12.75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57" ht="19.5" customHeight="1">
      <c r="A35" s="196" t="s">
        <v>80</v>
      </c>
      <c r="B35" s="196"/>
      <c r="C35" s="196"/>
      <c r="D35" s="196"/>
      <c r="E35" s="196"/>
      <c r="F35" s="196"/>
      <c r="G35" s="211"/>
      <c r="H35" s="196"/>
      <c r="I35" s="196"/>
      <c r="BA35" s="133"/>
      <c r="BB35" s="133"/>
      <c r="BC35" s="133"/>
      <c r="BD35" s="133"/>
      <c r="BE35" s="133"/>
    </row>
    <row r="36" ht="13.5" thickBot="1"/>
    <row r="37" spans="1:9" ht="12.75">
      <c r="A37" s="162" t="s">
        <v>81</v>
      </c>
      <c r="B37" s="163"/>
      <c r="C37" s="163"/>
      <c r="D37" s="212"/>
      <c r="E37" s="213" t="s">
        <v>82</v>
      </c>
      <c r="F37" s="214" t="s">
        <v>12</v>
      </c>
      <c r="G37" s="215" t="s">
        <v>83</v>
      </c>
      <c r="H37" s="216"/>
      <c r="I37" s="217" t="s">
        <v>82</v>
      </c>
    </row>
    <row r="38" spans="1:53" ht="12.75">
      <c r="A38" s="156" t="s">
        <v>702</v>
      </c>
      <c r="B38" s="147"/>
      <c r="C38" s="147"/>
      <c r="D38" s="218"/>
      <c r="E38" s="219"/>
      <c r="F38" s="220"/>
      <c r="G38" s="221">
        <v>0</v>
      </c>
      <c r="H38" s="222"/>
      <c r="I38" s="223">
        <f aca="true" t="shared" si="0" ref="I38:I46">E38+F38*G38/100</f>
        <v>0</v>
      </c>
      <c r="BA38" s="1">
        <v>0</v>
      </c>
    </row>
    <row r="39" spans="1:53" ht="12.75">
      <c r="A39" s="156" t="s">
        <v>703</v>
      </c>
      <c r="B39" s="147"/>
      <c r="C39" s="147"/>
      <c r="D39" s="218"/>
      <c r="E39" s="219"/>
      <c r="F39" s="220"/>
      <c r="G39" s="221">
        <v>0</v>
      </c>
      <c r="H39" s="222"/>
      <c r="I39" s="223">
        <f t="shared" si="0"/>
        <v>0</v>
      </c>
      <c r="BA39" s="1">
        <v>0</v>
      </c>
    </row>
    <row r="40" spans="1:53" ht="12.75">
      <c r="A40" s="156" t="s">
        <v>704</v>
      </c>
      <c r="B40" s="147"/>
      <c r="C40" s="147"/>
      <c r="D40" s="218"/>
      <c r="E40" s="219"/>
      <c r="F40" s="220"/>
      <c r="G40" s="221">
        <v>0</v>
      </c>
      <c r="H40" s="222"/>
      <c r="I40" s="223">
        <f t="shared" si="0"/>
        <v>0</v>
      </c>
      <c r="BA40" s="1">
        <v>0</v>
      </c>
    </row>
    <row r="41" spans="1:53" ht="12.75">
      <c r="A41" s="156" t="s">
        <v>705</v>
      </c>
      <c r="B41" s="147"/>
      <c r="C41" s="147"/>
      <c r="D41" s="218"/>
      <c r="E41" s="219"/>
      <c r="F41" s="220"/>
      <c r="G41" s="221">
        <v>0</v>
      </c>
      <c r="H41" s="222"/>
      <c r="I41" s="223">
        <f t="shared" si="0"/>
        <v>0</v>
      </c>
      <c r="BA41" s="1">
        <v>0</v>
      </c>
    </row>
    <row r="42" spans="1:53" ht="12.75">
      <c r="A42" s="156" t="s">
        <v>706</v>
      </c>
      <c r="B42" s="147"/>
      <c r="C42" s="147"/>
      <c r="D42" s="218"/>
      <c r="E42" s="219"/>
      <c r="F42" s="220"/>
      <c r="G42" s="221">
        <v>0</v>
      </c>
      <c r="H42" s="222"/>
      <c r="I42" s="223">
        <f t="shared" si="0"/>
        <v>0</v>
      </c>
      <c r="BA42" s="1">
        <v>1</v>
      </c>
    </row>
    <row r="43" spans="1:53" ht="12.75">
      <c r="A43" s="156" t="s">
        <v>707</v>
      </c>
      <c r="B43" s="147"/>
      <c r="C43" s="147"/>
      <c r="D43" s="218"/>
      <c r="E43" s="219"/>
      <c r="F43" s="220"/>
      <c r="G43" s="221">
        <v>0</v>
      </c>
      <c r="H43" s="222"/>
      <c r="I43" s="223">
        <f t="shared" si="0"/>
        <v>0</v>
      </c>
      <c r="BA43" s="1">
        <v>1</v>
      </c>
    </row>
    <row r="44" spans="1:53" ht="12.75">
      <c r="A44" s="156" t="s">
        <v>708</v>
      </c>
      <c r="B44" s="147"/>
      <c r="C44" s="147"/>
      <c r="D44" s="218"/>
      <c r="E44" s="219"/>
      <c r="F44" s="220"/>
      <c r="G44" s="221">
        <v>0</v>
      </c>
      <c r="H44" s="222"/>
      <c r="I44" s="223">
        <f t="shared" si="0"/>
        <v>0</v>
      </c>
      <c r="BA44" s="1">
        <v>2</v>
      </c>
    </row>
    <row r="45" spans="1:53" ht="12.75">
      <c r="A45" s="156" t="s">
        <v>709</v>
      </c>
      <c r="B45" s="147"/>
      <c r="C45" s="147"/>
      <c r="D45" s="218"/>
      <c r="E45" s="219"/>
      <c r="F45" s="220"/>
      <c r="G45" s="221">
        <v>0</v>
      </c>
      <c r="H45" s="222"/>
      <c r="I45" s="223">
        <f t="shared" si="0"/>
        <v>0</v>
      </c>
      <c r="BA45" s="1">
        <v>2</v>
      </c>
    </row>
    <row r="46" spans="1:53" ht="12.75">
      <c r="A46" s="156" t="s">
        <v>710</v>
      </c>
      <c r="B46" s="147"/>
      <c r="C46" s="147"/>
      <c r="D46" s="218"/>
      <c r="E46" s="219"/>
      <c r="F46" s="220"/>
      <c r="G46" s="221">
        <v>0</v>
      </c>
      <c r="H46" s="222"/>
      <c r="I46" s="223">
        <f t="shared" si="0"/>
        <v>0</v>
      </c>
      <c r="BA46" s="1">
        <v>0</v>
      </c>
    </row>
    <row r="47" spans="1:9" ht="13.5" thickBot="1">
      <c r="A47" s="224"/>
      <c r="B47" s="225" t="s">
        <v>84</v>
      </c>
      <c r="C47" s="226"/>
      <c r="D47" s="227"/>
      <c r="E47" s="228"/>
      <c r="F47" s="229"/>
      <c r="G47" s="229"/>
      <c r="H47" s="343">
        <f>SUM(I38:I46)</f>
        <v>0</v>
      </c>
      <c r="I47" s="344"/>
    </row>
    <row r="49" spans="2:9" ht="12.75">
      <c r="B49" s="14"/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  <row r="89" spans="6:9" ht="12.75">
      <c r="F89" s="230"/>
      <c r="G89" s="231"/>
      <c r="H89" s="231"/>
      <c r="I89" s="46"/>
    </row>
    <row r="90" spans="6:9" ht="12.75">
      <c r="F90" s="230"/>
      <c r="G90" s="231"/>
      <c r="H90" s="231"/>
      <c r="I90" s="46"/>
    </row>
    <row r="91" spans="6:9" ht="12.75">
      <c r="F91" s="230"/>
      <c r="G91" s="231"/>
      <c r="H91" s="231"/>
      <c r="I91" s="46"/>
    </row>
    <row r="92" spans="6:9" ht="12.75">
      <c r="F92" s="230"/>
      <c r="G92" s="231"/>
      <c r="H92" s="231"/>
      <c r="I92" s="46"/>
    </row>
    <row r="93" spans="6:9" ht="12.75">
      <c r="F93" s="230"/>
      <c r="G93" s="231"/>
      <c r="H93" s="231"/>
      <c r="I93" s="46"/>
    </row>
    <row r="94" spans="6:9" ht="12.75">
      <c r="F94" s="230"/>
      <c r="G94" s="231"/>
      <c r="H94" s="231"/>
      <c r="I94" s="46"/>
    </row>
    <row r="95" spans="6:9" ht="12.75">
      <c r="F95" s="230"/>
      <c r="G95" s="231"/>
      <c r="H95" s="231"/>
      <c r="I95" s="46"/>
    </row>
    <row r="96" spans="6:9" ht="12.75">
      <c r="F96" s="230"/>
      <c r="G96" s="231"/>
      <c r="H96" s="231"/>
      <c r="I96" s="46"/>
    </row>
    <row r="97" spans="6:9" ht="12.75">
      <c r="F97" s="230"/>
      <c r="G97" s="231"/>
      <c r="H97" s="231"/>
      <c r="I97" s="46"/>
    </row>
    <row r="98" spans="6:9" ht="12.75">
      <c r="F98" s="230"/>
      <c r="G98" s="231"/>
      <c r="H98" s="231"/>
      <c r="I98" s="46"/>
    </row>
  </sheetData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1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50" t="s">
        <v>103</v>
      </c>
      <c r="B1" s="350"/>
      <c r="C1" s="350"/>
      <c r="D1" s="350"/>
      <c r="E1" s="350"/>
      <c r="F1" s="350"/>
      <c r="G1" s="350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36" t="s">
        <v>2</v>
      </c>
      <c r="B3" s="337"/>
      <c r="C3" s="186" t="s">
        <v>106</v>
      </c>
      <c r="D3" s="236"/>
      <c r="E3" s="237" t="s">
        <v>85</v>
      </c>
      <c r="F3" s="238" t="str">
        <f>'01 201755,k Rek'!H1</f>
        <v>2017/55,k</v>
      </c>
      <c r="G3" s="239"/>
    </row>
    <row r="4" spans="1:7" ht="13.5" thickBot="1">
      <c r="A4" s="351" t="s">
        <v>76</v>
      </c>
      <c r="B4" s="339"/>
      <c r="C4" s="192" t="s">
        <v>109</v>
      </c>
      <c r="D4" s="240"/>
      <c r="E4" s="352" t="str">
        <f>'01 201755,k Rek'!G2</f>
        <v>Hygienické zázemí (CÚ II/2018)</v>
      </c>
      <c r="F4" s="353"/>
      <c r="G4" s="354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113</v>
      </c>
      <c r="C8" s="262" t="s">
        <v>114</v>
      </c>
      <c r="D8" s="263" t="s">
        <v>115</v>
      </c>
      <c r="E8" s="264">
        <v>32.5116</v>
      </c>
      <c r="F8" s="264"/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2"/>
      <c r="C9" s="345" t="s">
        <v>116</v>
      </c>
      <c r="D9" s="346"/>
      <c r="E9" s="273">
        <v>23.7816</v>
      </c>
      <c r="F9" s="274"/>
      <c r="G9" s="275"/>
      <c r="H9" s="276"/>
      <c r="I9" s="270"/>
      <c r="J9" s="277"/>
      <c r="K9" s="270"/>
      <c r="M9" s="271" t="s">
        <v>116</v>
      </c>
      <c r="O9" s="259"/>
    </row>
    <row r="10" spans="1:15" ht="12.75">
      <c r="A10" s="268"/>
      <c r="B10" s="272"/>
      <c r="C10" s="345" t="s">
        <v>117</v>
      </c>
      <c r="D10" s="346"/>
      <c r="E10" s="273">
        <v>3.15</v>
      </c>
      <c r="F10" s="274"/>
      <c r="G10" s="275"/>
      <c r="H10" s="276"/>
      <c r="I10" s="270"/>
      <c r="J10" s="277"/>
      <c r="K10" s="270"/>
      <c r="M10" s="271" t="s">
        <v>117</v>
      </c>
      <c r="O10" s="259"/>
    </row>
    <row r="11" spans="1:15" ht="12.75">
      <c r="A11" s="268"/>
      <c r="B11" s="272"/>
      <c r="C11" s="345" t="s">
        <v>118</v>
      </c>
      <c r="D11" s="346"/>
      <c r="E11" s="273">
        <v>5.58</v>
      </c>
      <c r="F11" s="274"/>
      <c r="G11" s="275"/>
      <c r="H11" s="276"/>
      <c r="I11" s="270"/>
      <c r="J11" s="277"/>
      <c r="K11" s="270"/>
      <c r="M11" s="271" t="s">
        <v>118</v>
      </c>
      <c r="O11" s="259"/>
    </row>
    <row r="12" spans="1:80" ht="12.75">
      <c r="A12" s="260">
        <v>2</v>
      </c>
      <c r="B12" s="261" t="s">
        <v>119</v>
      </c>
      <c r="C12" s="262" t="s">
        <v>120</v>
      </c>
      <c r="D12" s="263" t="s">
        <v>115</v>
      </c>
      <c r="E12" s="264">
        <v>32.5116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2"/>
      <c r="C13" s="345" t="s">
        <v>116</v>
      </c>
      <c r="D13" s="346"/>
      <c r="E13" s="273">
        <v>23.7816</v>
      </c>
      <c r="F13" s="274"/>
      <c r="G13" s="275"/>
      <c r="H13" s="276"/>
      <c r="I13" s="270"/>
      <c r="J13" s="277"/>
      <c r="K13" s="270"/>
      <c r="M13" s="271" t="s">
        <v>116</v>
      </c>
      <c r="O13" s="259"/>
    </row>
    <row r="14" spans="1:15" ht="12.75">
      <c r="A14" s="268"/>
      <c r="B14" s="272"/>
      <c r="C14" s="345" t="s">
        <v>117</v>
      </c>
      <c r="D14" s="346"/>
      <c r="E14" s="273">
        <v>3.15</v>
      </c>
      <c r="F14" s="274"/>
      <c r="G14" s="275"/>
      <c r="H14" s="276"/>
      <c r="I14" s="270"/>
      <c r="J14" s="277"/>
      <c r="K14" s="270"/>
      <c r="M14" s="271" t="s">
        <v>117</v>
      </c>
      <c r="O14" s="259"/>
    </row>
    <row r="15" spans="1:15" ht="12.75">
      <c r="A15" s="268"/>
      <c r="B15" s="272"/>
      <c r="C15" s="345" t="s">
        <v>118</v>
      </c>
      <c r="D15" s="346"/>
      <c r="E15" s="273">
        <v>5.58</v>
      </c>
      <c r="F15" s="274"/>
      <c r="G15" s="275"/>
      <c r="H15" s="276"/>
      <c r="I15" s="270"/>
      <c r="J15" s="277"/>
      <c r="K15" s="270"/>
      <c r="M15" s="271" t="s">
        <v>118</v>
      </c>
      <c r="O15" s="259"/>
    </row>
    <row r="16" spans="1:80" ht="12.75">
      <c r="A16" s="260">
        <v>3</v>
      </c>
      <c r="B16" s="261" t="s">
        <v>121</v>
      </c>
      <c r="C16" s="262" t="s">
        <v>122</v>
      </c>
      <c r="D16" s="263" t="s">
        <v>115</v>
      </c>
      <c r="E16" s="264">
        <v>4.1355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2"/>
      <c r="C17" s="345" t="s">
        <v>123</v>
      </c>
      <c r="D17" s="346"/>
      <c r="E17" s="273">
        <v>1.008</v>
      </c>
      <c r="F17" s="274"/>
      <c r="G17" s="275"/>
      <c r="H17" s="276"/>
      <c r="I17" s="270"/>
      <c r="J17" s="277"/>
      <c r="K17" s="270"/>
      <c r="M17" s="271" t="s">
        <v>123</v>
      </c>
      <c r="O17" s="259"/>
    </row>
    <row r="18" spans="1:15" ht="12.75">
      <c r="A18" s="268"/>
      <c r="B18" s="272"/>
      <c r="C18" s="345" t="s">
        <v>124</v>
      </c>
      <c r="D18" s="346"/>
      <c r="E18" s="273">
        <v>3.1275</v>
      </c>
      <c r="F18" s="274"/>
      <c r="G18" s="275"/>
      <c r="H18" s="276"/>
      <c r="I18" s="270"/>
      <c r="J18" s="277"/>
      <c r="K18" s="270"/>
      <c r="M18" s="271" t="s">
        <v>124</v>
      </c>
      <c r="O18" s="259"/>
    </row>
    <row r="19" spans="1:80" ht="12.75">
      <c r="A19" s="260">
        <v>4</v>
      </c>
      <c r="B19" s="261" t="s">
        <v>125</v>
      </c>
      <c r="C19" s="262" t="s">
        <v>126</v>
      </c>
      <c r="D19" s="263" t="s">
        <v>115</v>
      </c>
      <c r="E19" s="264">
        <v>4.13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 ht="12.75">
      <c r="A20" s="260">
        <v>5</v>
      </c>
      <c r="B20" s="261" t="s">
        <v>127</v>
      </c>
      <c r="C20" s="262" t="s">
        <v>128</v>
      </c>
      <c r="D20" s="263" t="s">
        <v>115</v>
      </c>
      <c r="E20" s="264">
        <v>4.13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 ht="12.75">
      <c r="A21" s="260">
        <v>6</v>
      </c>
      <c r="B21" s="261" t="s">
        <v>129</v>
      </c>
      <c r="C21" s="262" t="s">
        <v>130</v>
      </c>
      <c r="D21" s="263" t="s">
        <v>131</v>
      </c>
      <c r="E21" s="264">
        <v>79.272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12.75">
      <c r="A22" s="268"/>
      <c r="B22" s="272"/>
      <c r="C22" s="345" t="s">
        <v>132</v>
      </c>
      <c r="D22" s="346"/>
      <c r="E22" s="273">
        <v>79.272</v>
      </c>
      <c r="F22" s="274"/>
      <c r="G22" s="275"/>
      <c r="H22" s="276"/>
      <c r="I22" s="270"/>
      <c r="J22" s="277"/>
      <c r="K22" s="270"/>
      <c r="M22" s="271" t="s">
        <v>132</v>
      </c>
      <c r="O22" s="259"/>
    </row>
    <row r="23" spans="1:80" ht="12.75">
      <c r="A23" s="260">
        <v>7</v>
      </c>
      <c r="B23" s="261" t="s">
        <v>133</v>
      </c>
      <c r="C23" s="262" t="s">
        <v>134</v>
      </c>
      <c r="D23" s="263" t="s">
        <v>131</v>
      </c>
      <c r="E23" s="264">
        <v>79.272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15" ht="12.75">
      <c r="A24" s="268"/>
      <c r="B24" s="272"/>
      <c r="C24" s="345" t="s">
        <v>132</v>
      </c>
      <c r="D24" s="346"/>
      <c r="E24" s="273">
        <v>79.272</v>
      </c>
      <c r="F24" s="274"/>
      <c r="G24" s="275"/>
      <c r="H24" s="276"/>
      <c r="I24" s="270"/>
      <c r="J24" s="277"/>
      <c r="K24" s="270"/>
      <c r="M24" s="271" t="s">
        <v>132</v>
      </c>
      <c r="O24" s="259"/>
    </row>
    <row r="25" spans="1:80" ht="12.75">
      <c r="A25" s="260">
        <v>8</v>
      </c>
      <c r="B25" s="261" t="s">
        <v>135</v>
      </c>
      <c r="C25" s="262" t="s">
        <v>136</v>
      </c>
      <c r="D25" s="263" t="s">
        <v>131</v>
      </c>
      <c r="E25" s="264">
        <v>79.272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/>
      <c r="K25" s="267">
        <f>E25*J25</f>
        <v>0</v>
      </c>
      <c r="O25" s="259">
        <v>2</v>
      </c>
      <c r="AA25" s="232">
        <v>12</v>
      </c>
      <c r="AB25" s="232">
        <v>0</v>
      </c>
      <c r="AC25" s="232">
        <v>209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12</v>
      </c>
      <c r="CB25" s="259">
        <v>0</v>
      </c>
    </row>
    <row r="26" spans="1:15" ht="12.75">
      <c r="A26" s="268"/>
      <c r="B26" s="272"/>
      <c r="C26" s="345" t="s">
        <v>132</v>
      </c>
      <c r="D26" s="346"/>
      <c r="E26" s="273">
        <v>79.272</v>
      </c>
      <c r="F26" s="274"/>
      <c r="G26" s="275"/>
      <c r="H26" s="276"/>
      <c r="I26" s="270"/>
      <c r="J26" s="277"/>
      <c r="K26" s="270"/>
      <c r="M26" s="271" t="s">
        <v>132</v>
      </c>
      <c r="O26" s="259"/>
    </row>
    <row r="27" spans="1:57" ht="12.75">
      <c r="A27" s="278"/>
      <c r="B27" s="279" t="s">
        <v>101</v>
      </c>
      <c r="C27" s="280" t="s">
        <v>112</v>
      </c>
      <c r="D27" s="281"/>
      <c r="E27" s="282"/>
      <c r="F27" s="283"/>
      <c r="G27" s="284">
        <f>SUM(G7:G26)</f>
        <v>0</v>
      </c>
      <c r="H27" s="285"/>
      <c r="I27" s="286">
        <f>SUM(I7:I26)</f>
        <v>0</v>
      </c>
      <c r="J27" s="285"/>
      <c r="K27" s="286">
        <f>SUM(K7:K26)</f>
        <v>0</v>
      </c>
      <c r="O27" s="259">
        <v>4</v>
      </c>
      <c r="BA27" s="287">
        <f>SUM(BA7:BA26)</f>
        <v>0</v>
      </c>
      <c r="BB27" s="287">
        <f>SUM(BB7:BB26)</f>
        <v>0</v>
      </c>
      <c r="BC27" s="287">
        <f>SUM(BC7:BC26)</f>
        <v>0</v>
      </c>
      <c r="BD27" s="287">
        <f>SUM(BD7:BD26)</f>
        <v>0</v>
      </c>
      <c r="BE27" s="287">
        <f>SUM(BE7:BE26)</f>
        <v>0</v>
      </c>
    </row>
    <row r="28" spans="1:15" ht="12.75">
      <c r="A28" s="249" t="s">
        <v>97</v>
      </c>
      <c r="B28" s="250" t="s">
        <v>137</v>
      </c>
      <c r="C28" s="251" t="s">
        <v>138</v>
      </c>
      <c r="D28" s="252"/>
      <c r="E28" s="253"/>
      <c r="F28" s="253"/>
      <c r="G28" s="254"/>
      <c r="H28" s="255"/>
      <c r="I28" s="256"/>
      <c r="J28" s="257"/>
      <c r="K28" s="258"/>
      <c r="O28" s="259">
        <v>1</v>
      </c>
    </row>
    <row r="29" spans="1:80" ht="12.75">
      <c r="A29" s="260">
        <v>9</v>
      </c>
      <c r="B29" s="261" t="s">
        <v>140</v>
      </c>
      <c r="C29" s="262" t="s">
        <v>141</v>
      </c>
      <c r="D29" s="263" t="s">
        <v>131</v>
      </c>
      <c r="E29" s="264">
        <v>14.801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15" ht="12.75">
      <c r="A30" s="268"/>
      <c r="B30" s="272"/>
      <c r="C30" s="345" t="s">
        <v>142</v>
      </c>
      <c r="D30" s="346"/>
      <c r="E30" s="273">
        <v>14.801</v>
      </c>
      <c r="F30" s="274"/>
      <c r="G30" s="275"/>
      <c r="H30" s="276"/>
      <c r="I30" s="270"/>
      <c r="J30" s="277"/>
      <c r="K30" s="270"/>
      <c r="M30" s="271" t="s">
        <v>142</v>
      </c>
      <c r="O30" s="259"/>
    </row>
    <row r="31" spans="1:80" ht="22.5">
      <c r="A31" s="260">
        <v>10</v>
      </c>
      <c r="B31" s="261" t="s">
        <v>143</v>
      </c>
      <c r="C31" s="262" t="s">
        <v>144</v>
      </c>
      <c r="D31" s="263" t="s">
        <v>115</v>
      </c>
      <c r="E31" s="264">
        <v>0.2458</v>
      </c>
      <c r="F31" s="264">
        <v>0</v>
      </c>
      <c r="G31" s="265">
        <f>E31*F31</f>
        <v>0</v>
      </c>
      <c r="H31" s="266">
        <v>2.16</v>
      </c>
      <c r="I31" s="267">
        <f>E31*H31</f>
        <v>0.5309280000000001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15" ht="12.75">
      <c r="A32" s="268"/>
      <c r="B32" s="272"/>
      <c r="C32" s="345" t="s">
        <v>145</v>
      </c>
      <c r="D32" s="346"/>
      <c r="E32" s="273">
        <v>0.072</v>
      </c>
      <c r="F32" s="274"/>
      <c r="G32" s="275"/>
      <c r="H32" s="276"/>
      <c r="I32" s="270"/>
      <c r="J32" s="277"/>
      <c r="K32" s="270"/>
      <c r="M32" s="271" t="s">
        <v>145</v>
      </c>
      <c r="O32" s="259"/>
    </row>
    <row r="33" spans="1:15" ht="12.75">
      <c r="A33" s="268"/>
      <c r="B33" s="272"/>
      <c r="C33" s="345" t="s">
        <v>146</v>
      </c>
      <c r="D33" s="346"/>
      <c r="E33" s="273">
        <v>0.1738</v>
      </c>
      <c r="F33" s="274"/>
      <c r="G33" s="275"/>
      <c r="H33" s="276"/>
      <c r="I33" s="270"/>
      <c r="J33" s="277"/>
      <c r="K33" s="270"/>
      <c r="M33" s="271" t="s">
        <v>146</v>
      </c>
      <c r="O33" s="259"/>
    </row>
    <row r="34" spans="1:80" ht="12.75">
      <c r="A34" s="260">
        <v>11</v>
      </c>
      <c r="B34" s="261" t="s">
        <v>147</v>
      </c>
      <c r="C34" s="262" t="s">
        <v>148</v>
      </c>
      <c r="D34" s="263" t="s">
        <v>115</v>
      </c>
      <c r="E34" s="264">
        <v>2.949</v>
      </c>
      <c r="F34" s="264">
        <v>0</v>
      </c>
      <c r="G34" s="265">
        <f>E34*F34</f>
        <v>0</v>
      </c>
      <c r="H34" s="266">
        <v>2.525</v>
      </c>
      <c r="I34" s="267">
        <f>E34*H34</f>
        <v>7.446224999999999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15" ht="12.75">
      <c r="A35" s="268"/>
      <c r="B35" s="272"/>
      <c r="C35" s="345" t="s">
        <v>149</v>
      </c>
      <c r="D35" s="346"/>
      <c r="E35" s="273">
        <v>0.864</v>
      </c>
      <c r="F35" s="274"/>
      <c r="G35" s="275"/>
      <c r="H35" s="276"/>
      <c r="I35" s="270"/>
      <c r="J35" s="277"/>
      <c r="K35" s="270"/>
      <c r="M35" s="271" t="s">
        <v>149</v>
      </c>
      <c r="O35" s="259"/>
    </row>
    <row r="36" spans="1:15" ht="12.75">
      <c r="A36" s="268"/>
      <c r="B36" s="272"/>
      <c r="C36" s="345" t="s">
        <v>150</v>
      </c>
      <c r="D36" s="346"/>
      <c r="E36" s="273">
        <v>2.085</v>
      </c>
      <c r="F36" s="274"/>
      <c r="G36" s="275"/>
      <c r="H36" s="276"/>
      <c r="I36" s="270"/>
      <c r="J36" s="277"/>
      <c r="K36" s="270"/>
      <c r="M36" s="271" t="s">
        <v>150</v>
      </c>
      <c r="O36" s="259"/>
    </row>
    <row r="37" spans="1:80" ht="12.75">
      <c r="A37" s="260">
        <v>12</v>
      </c>
      <c r="B37" s="261" t="s">
        <v>151</v>
      </c>
      <c r="C37" s="262" t="s">
        <v>152</v>
      </c>
      <c r="D37" s="263" t="s">
        <v>131</v>
      </c>
      <c r="E37" s="264">
        <v>3.54</v>
      </c>
      <c r="F37" s="264">
        <v>0</v>
      </c>
      <c r="G37" s="265">
        <f>E37*F37</f>
        <v>0</v>
      </c>
      <c r="H37" s="266">
        <v>0.0392</v>
      </c>
      <c r="I37" s="267">
        <f>E37*H37</f>
        <v>0.138768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15" ht="12.75">
      <c r="A38" s="268"/>
      <c r="B38" s="272"/>
      <c r="C38" s="345" t="s">
        <v>153</v>
      </c>
      <c r="D38" s="346"/>
      <c r="E38" s="273">
        <v>3.54</v>
      </c>
      <c r="F38" s="274"/>
      <c r="G38" s="275"/>
      <c r="H38" s="276"/>
      <c r="I38" s="270"/>
      <c r="J38" s="277"/>
      <c r="K38" s="270"/>
      <c r="M38" s="271" t="s">
        <v>153</v>
      </c>
      <c r="O38" s="259"/>
    </row>
    <row r="39" spans="1:80" ht="12.75">
      <c r="A39" s="260">
        <v>13</v>
      </c>
      <c r="B39" s="261" t="s">
        <v>154</v>
      </c>
      <c r="C39" s="262" t="s">
        <v>155</v>
      </c>
      <c r="D39" s="263" t="s">
        <v>131</v>
      </c>
      <c r="E39" s="264">
        <v>3.54</v>
      </c>
      <c r="F39" s="264">
        <v>0</v>
      </c>
      <c r="G39" s="265">
        <f>E39*F39</f>
        <v>0</v>
      </c>
      <c r="H39" s="266">
        <v>0</v>
      </c>
      <c r="I39" s="267">
        <f>E39*H39</f>
        <v>0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 ht="12.75">
      <c r="A40" s="260">
        <v>14</v>
      </c>
      <c r="B40" s="261" t="s">
        <v>156</v>
      </c>
      <c r="C40" s="262" t="s">
        <v>157</v>
      </c>
      <c r="D40" s="263" t="s">
        <v>131</v>
      </c>
      <c r="E40" s="264">
        <v>3.276</v>
      </c>
      <c r="F40" s="264">
        <v>0</v>
      </c>
      <c r="G40" s="265">
        <f>E40*F40</f>
        <v>0</v>
      </c>
      <c r="H40" s="266">
        <v>0</v>
      </c>
      <c r="I40" s="267">
        <f>E40*H40</f>
        <v>0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15" ht="12.75">
      <c r="A41" s="268"/>
      <c r="B41" s="272"/>
      <c r="C41" s="345" t="s">
        <v>158</v>
      </c>
      <c r="D41" s="346"/>
      <c r="E41" s="273">
        <v>1.44</v>
      </c>
      <c r="F41" s="274"/>
      <c r="G41" s="275"/>
      <c r="H41" s="276"/>
      <c r="I41" s="270"/>
      <c r="J41" s="277"/>
      <c r="K41" s="270"/>
      <c r="M41" s="271" t="s">
        <v>158</v>
      </c>
      <c r="O41" s="259"/>
    </row>
    <row r="42" spans="1:15" ht="12.75">
      <c r="A42" s="268"/>
      <c r="B42" s="272"/>
      <c r="C42" s="345" t="s">
        <v>159</v>
      </c>
      <c r="D42" s="346"/>
      <c r="E42" s="273">
        <v>1.836</v>
      </c>
      <c r="F42" s="274"/>
      <c r="G42" s="275"/>
      <c r="H42" s="276"/>
      <c r="I42" s="270"/>
      <c r="J42" s="277"/>
      <c r="K42" s="270"/>
      <c r="M42" s="271" t="s">
        <v>159</v>
      </c>
      <c r="O42" s="259"/>
    </row>
    <row r="43" spans="1:80" ht="12.75">
      <c r="A43" s="260">
        <v>15</v>
      </c>
      <c r="B43" s="261" t="s">
        <v>160</v>
      </c>
      <c r="C43" s="262" t="s">
        <v>161</v>
      </c>
      <c r="D43" s="263" t="s">
        <v>131</v>
      </c>
      <c r="E43" s="264">
        <v>3.9312</v>
      </c>
      <c r="F43" s="264">
        <v>0</v>
      </c>
      <c r="G43" s="265">
        <f>E43*F43</f>
        <v>0</v>
      </c>
      <c r="H43" s="266">
        <v>0.0004</v>
      </c>
      <c r="I43" s="267">
        <f>E43*H43</f>
        <v>0.00157248</v>
      </c>
      <c r="J43" s="266"/>
      <c r="K43" s="267">
        <f>E43*J43</f>
        <v>0</v>
      </c>
      <c r="O43" s="259">
        <v>2</v>
      </c>
      <c r="AA43" s="232">
        <v>3</v>
      </c>
      <c r="AB43" s="232">
        <v>1</v>
      </c>
      <c r="AC43" s="232">
        <v>69365026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3</v>
      </c>
      <c r="CB43" s="259">
        <v>1</v>
      </c>
    </row>
    <row r="44" spans="1:15" ht="12.75">
      <c r="A44" s="268"/>
      <c r="B44" s="272"/>
      <c r="C44" s="345" t="s">
        <v>162</v>
      </c>
      <c r="D44" s="346"/>
      <c r="E44" s="273">
        <v>3.9312</v>
      </c>
      <c r="F44" s="274"/>
      <c r="G44" s="275"/>
      <c r="H44" s="276"/>
      <c r="I44" s="270"/>
      <c r="J44" s="277"/>
      <c r="K44" s="270"/>
      <c r="M44" s="271" t="s">
        <v>162</v>
      </c>
      <c r="O44" s="259"/>
    </row>
    <row r="45" spans="1:57" ht="12.75">
      <c r="A45" s="278"/>
      <c r="B45" s="279" t="s">
        <v>101</v>
      </c>
      <c r="C45" s="280" t="s">
        <v>139</v>
      </c>
      <c r="D45" s="281"/>
      <c r="E45" s="282"/>
      <c r="F45" s="283"/>
      <c r="G45" s="284">
        <f>SUM(G28:G44)</f>
        <v>0</v>
      </c>
      <c r="H45" s="285"/>
      <c r="I45" s="286">
        <f>SUM(I28:I44)</f>
        <v>8.11749348</v>
      </c>
      <c r="J45" s="285"/>
      <c r="K45" s="286">
        <f>SUM(K28:K44)</f>
        <v>0</v>
      </c>
      <c r="O45" s="259">
        <v>4</v>
      </c>
      <c r="BA45" s="287">
        <f>SUM(BA28:BA44)</f>
        <v>0</v>
      </c>
      <c r="BB45" s="287">
        <f>SUM(BB28:BB44)</f>
        <v>0</v>
      </c>
      <c r="BC45" s="287">
        <f>SUM(BC28:BC44)</f>
        <v>0</v>
      </c>
      <c r="BD45" s="287">
        <f>SUM(BD28:BD44)</f>
        <v>0</v>
      </c>
      <c r="BE45" s="287">
        <f>SUM(BE28:BE44)</f>
        <v>0</v>
      </c>
    </row>
    <row r="46" spans="1:15" ht="12.75">
      <c r="A46" s="249" t="s">
        <v>97</v>
      </c>
      <c r="B46" s="250" t="s">
        <v>163</v>
      </c>
      <c r="C46" s="251" t="s">
        <v>164</v>
      </c>
      <c r="D46" s="252"/>
      <c r="E46" s="253"/>
      <c r="F46" s="253"/>
      <c r="G46" s="254"/>
      <c r="H46" s="255"/>
      <c r="I46" s="256"/>
      <c r="J46" s="257"/>
      <c r="K46" s="258"/>
      <c r="O46" s="259">
        <v>1</v>
      </c>
    </row>
    <row r="47" spans="1:80" ht="12.75">
      <c r="A47" s="260">
        <v>16</v>
      </c>
      <c r="B47" s="261" t="s">
        <v>166</v>
      </c>
      <c r="C47" s="262" t="s">
        <v>167</v>
      </c>
      <c r="D47" s="263" t="s">
        <v>168</v>
      </c>
      <c r="E47" s="264">
        <v>1</v>
      </c>
      <c r="F47" s="264">
        <v>0</v>
      </c>
      <c r="G47" s="265">
        <f>E47*F47</f>
        <v>0</v>
      </c>
      <c r="H47" s="266">
        <v>0.02004</v>
      </c>
      <c r="I47" s="267">
        <f>E47*H47</f>
        <v>0.02004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80" ht="12.75">
      <c r="A48" s="260">
        <v>17</v>
      </c>
      <c r="B48" s="261" t="s">
        <v>169</v>
      </c>
      <c r="C48" s="262" t="s">
        <v>170</v>
      </c>
      <c r="D48" s="263" t="s">
        <v>168</v>
      </c>
      <c r="E48" s="264">
        <v>3</v>
      </c>
      <c r="F48" s="264">
        <v>0</v>
      </c>
      <c r="G48" s="265">
        <f>E48*F48</f>
        <v>0</v>
      </c>
      <c r="H48" s="266">
        <v>0.02022</v>
      </c>
      <c r="I48" s="267">
        <f>E48*H48</f>
        <v>0.06065999999999999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15" ht="12.75">
      <c r="A49" s="268"/>
      <c r="B49" s="272"/>
      <c r="C49" s="345" t="s">
        <v>163</v>
      </c>
      <c r="D49" s="346"/>
      <c r="E49" s="273">
        <v>3</v>
      </c>
      <c r="F49" s="274"/>
      <c r="G49" s="275"/>
      <c r="H49" s="276"/>
      <c r="I49" s="270"/>
      <c r="J49" s="277"/>
      <c r="K49" s="270"/>
      <c r="M49" s="271">
        <v>3</v>
      </c>
      <c r="O49" s="259"/>
    </row>
    <row r="50" spans="1:80" ht="12.75">
      <c r="A50" s="260">
        <v>18</v>
      </c>
      <c r="B50" s="261" t="s">
        <v>171</v>
      </c>
      <c r="C50" s="262" t="s">
        <v>172</v>
      </c>
      <c r="D50" s="263" t="s">
        <v>131</v>
      </c>
      <c r="E50" s="264">
        <v>8.37</v>
      </c>
      <c r="F50" s="264">
        <v>0</v>
      </c>
      <c r="G50" s="265">
        <f>E50*F50</f>
        <v>0</v>
      </c>
      <c r="H50" s="266">
        <v>0.03985</v>
      </c>
      <c r="I50" s="267">
        <f>E50*H50</f>
        <v>0.33354449999999997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15" ht="12.75">
      <c r="A51" s="268"/>
      <c r="B51" s="272"/>
      <c r="C51" s="345" t="s">
        <v>173</v>
      </c>
      <c r="D51" s="346"/>
      <c r="E51" s="273">
        <v>8.37</v>
      </c>
      <c r="F51" s="274"/>
      <c r="G51" s="275"/>
      <c r="H51" s="276"/>
      <c r="I51" s="270"/>
      <c r="J51" s="277"/>
      <c r="K51" s="270"/>
      <c r="M51" s="271" t="s">
        <v>173</v>
      </c>
      <c r="O51" s="259"/>
    </row>
    <row r="52" spans="1:80" ht="12.75">
      <c r="A52" s="260">
        <v>19</v>
      </c>
      <c r="B52" s="261" t="s">
        <v>174</v>
      </c>
      <c r="C52" s="262" t="s">
        <v>175</v>
      </c>
      <c r="D52" s="263" t="s">
        <v>131</v>
      </c>
      <c r="E52" s="264">
        <v>8.37</v>
      </c>
      <c r="F52" s="264">
        <v>0</v>
      </c>
      <c r="G52" s="265">
        <f>E52*F52</f>
        <v>0</v>
      </c>
      <c r="H52" s="266">
        <v>0.12757</v>
      </c>
      <c r="I52" s="267">
        <f>E52*H52</f>
        <v>1.0677609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2"/>
      <c r="C53" s="345" t="s">
        <v>173</v>
      </c>
      <c r="D53" s="346"/>
      <c r="E53" s="273">
        <v>8.37</v>
      </c>
      <c r="F53" s="274"/>
      <c r="G53" s="275"/>
      <c r="H53" s="276"/>
      <c r="I53" s="270"/>
      <c r="J53" s="277"/>
      <c r="K53" s="270"/>
      <c r="M53" s="271" t="s">
        <v>173</v>
      </c>
      <c r="O53" s="259"/>
    </row>
    <row r="54" spans="1:80" ht="12.75">
      <c r="A54" s="260">
        <v>20</v>
      </c>
      <c r="B54" s="261" t="s">
        <v>176</v>
      </c>
      <c r="C54" s="262" t="s">
        <v>177</v>
      </c>
      <c r="D54" s="263" t="s">
        <v>131</v>
      </c>
      <c r="E54" s="264">
        <v>54.395</v>
      </c>
      <c r="F54" s="264">
        <v>0</v>
      </c>
      <c r="G54" s="265">
        <f>E54*F54</f>
        <v>0</v>
      </c>
      <c r="H54" s="266">
        <v>0.07471</v>
      </c>
      <c r="I54" s="267">
        <f>E54*H54</f>
        <v>4.06385045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15" ht="12.75">
      <c r="A55" s="268"/>
      <c r="B55" s="272"/>
      <c r="C55" s="345" t="s">
        <v>178</v>
      </c>
      <c r="D55" s="346"/>
      <c r="E55" s="273">
        <v>78.12</v>
      </c>
      <c r="F55" s="274"/>
      <c r="G55" s="275"/>
      <c r="H55" s="276"/>
      <c r="I55" s="270"/>
      <c r="J55" s="277"/>
      <c r="K55" s="270"/>
      <c r="M55" s="271" t="s">
        <v>178</v>
      </c>
      <c r="O55" s="259"/>
    </row>
    <row r="56" spans="1:15" ht="12.75">
      <c r="A56" s="268"/>
      <c r="B56" s="272"/>
      <c r="C56" s="345" t="s">
        <v>179</v>
      </c>
      <c r="D56" s="346"/>
      <c r="E56" s="273">
        <v>-13.6</v>
      </c>
      <c r="F56" s="274"/>
      <c r="G56" s="275"/>
      <c r="H56" s="276"/>
      <c r="I56" s="270"/>
      <c r="J56" s="277"/>
      <c r="K56" s="270"/>
      <c r="M56" s="271" t="s">
        <v>179</v>
      </c>
      <c r="O56" s="259"/>
    </row>
    <row r="57" spans="1:15" ht="12.75">
      <c r="A57" s="268"/>
      <c r="B57" s="272"/>
      <c r="C57" s="345" t="s">
        <v>180</v>
      </c>
      <c r="D57" s="346"/>
      <c r="E57" s="273">
        <v>-10.125</v>
      </c>
      <c r="F57" s="274"/>
      <c r="G57" s="275"/>
      <c r="H57" s="276"/>
      <c r="I57" s="270"/>
      <c r="J57" s="277"/>
      <c r="K57" s="270"/>
      <c r="M57" s="271" t="s">
        <v>180</v>
      </c>
      <c r="O57" s="259"/>
    </row>
    <row r="58" spans="1:80" ht="12.75">
      <c r="A58" s="260">
        <v>21</v>
      </c>
      <c r="B58" s="261" t="s">
        <v>181</v>
      </c>
      <c r="C58" s="262" t="s">
        <v>182</v>
      </c>
      <c r="D58" s="263" t="s">
        <v>131</v>
      </c>
      <c r="E58" s="264">
        <v>102.9925</v>
      </c>
      <c r="F58" s="264">
        <v>0</v>
      </c>
      <c r="G58" s="265">
        <f>E58*F58</f>
        <v>0</v>
      </c>
      <c r="H58" s="266">
        <v>0.11219</v>
      </c>
      <c r="I58" s="267">
        <f>E58*H58</f>
        <v>11.554728575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15" ht="12.75">
      <c r="A59" s="268"/>
      <c r="B59" s="272"/>
      <c r="C59" s="345" t="s">
        <v>183</v>
      </c>
      <c r="D59" s="346"/>
      <c r="E59" s="273">
        <v>105.4</v>
      </c>
      <c r="F59" s="274"/>
      <c r="G59" s="275"/>
      <c r="H59" s="276"/>
      <c r="I59" s="270"/>
      <c r="J59" s="277"/>
      <c r="K59" s="270"/>
      <c r="M59" s="271" t="s">
        <v>183</v>
      </c>
      <c r="O59" s="259"/>
    </row>
    <row r="60" spans="1:15" ht="12.75">
      <c r="A60" s="268"/>
      <c r="B60" s="272"/>
      <c r="C60" s="345" t="s">
        <v>184</v>
      </c>
      <c r="D60" s="346"/>
      <c r="E60" s="273">
        <v>-2.4075</v>
      </c>
      <c r="F60" s="274"/>
      <c r="G60" s="275"/>
      <c r="H60" s="276"/>
      <c r="I60" s="270"/>
      <c r="J60" s="277"/>
      <c r="K60" s="270"/>
      <c r="M60" s="271" t="s">
        <v>184</v>
      </c>
      <c r="O60" s="259"/>
    </row>
    <row r="61" spans="1:80" ht="22.5">
      <c r="A61" s="260">
        <v>22</v>
      </c>
      <c r="B61" s="261" t="s">
        <v>185</v>
      </c>
      <c r="C61" s="262" t="s">
        <v>186</v>
      </c>
      <c r="D61" s="263" t="s">
        <v>131</v>
      </c>
      <c r="E61" s="264">
        <v>50</v>
      </c>
      <c r="F61" s="264">
        <v>0</v>
      </c>
      <c r="G61" s="265">
        <f>E61*F61</f>
        <v>0</v>
      </c>
      <c r="H61" s="266">
        <v>0.01852</v>
      </c>
      <c r="I61" s="267">
        <f>E61*H61</f>
        <v>0.9259999999999999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2"/>
      <c r="C62" s="345" t="s">
        <v>187</v>
      </c>
      <c r="D62" s="346"/>
      <c r="E62" s="273">
        <v>50</v>
      </c>
      <c r="F62" s="274"/>
      <c r="G62" s="275"/>
      <c r="H62" s="276"/>
      <c r="I62" s="270"/>
      <c r="J62" s="277"/>
      <c r="K62" s="270"/>
      <c r="M62" s="271">
        <v>50</v>
      </c>
      <c r="O62" s="259"/>
    </row>
    <row r="63" spans="1:80" ht="12.75">
      <c r="A63" s="260">
        <v>23</v>
      </c>
      <c r="B63" s="261" t="s">
        <v>188</v>
      </c>
      <c r="C63" s="262" t="s">
        <v>189</v>
      </c>
      <c r="D63" s="263" t="s">
        <v>168</v>
      </c>
      <c r="E63" s="264">
        <v>6</v>
      </c>
      <c r="F63" s="264">
        <v>0</v>
      </c>
      <c r="G63" s="265">
        <f>E63*F63</f>
        <v>0</v>
      </c>
      <c r="H63" s="266">
        <v>0</v>
      </c>
      <c r="I63" s="267">
        <f>E63*H63</f>
        <v>0</v>
      </c>
      <c r="J63" s="266">
        <v>0</v>
      </c>
      <c r="K63" s="267">
        <f>E63*J63</f>
        <v>0</v>
      </c>
      <c r="O63" s="259">
        <v>2</v>
      </c>
      <c r="AA63" s="232">
        <v>1</v>
      </c>
      <c r="AB63" s="232">
        <v>1</v>
      </c>
      <c r="AC63" s="232">
        <v>1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</v>
      </c>
      <c r="CB63" s="259">
        <v>1</v>
      </c>
    </row>
    <row r="64" spans="1:80" ht="12.75">
      <c r="A64" s="260">
        <v>24</v>
      </c>
      <c r="B64" s="261" t="s">
        <v>190</v>
      </c>
      <c r="C64" s="262" t="s">
        <v>191</v>
      </c>
      <c r="D64" s="263" t="s">
        <v>131</v>
      </c>
      <c r="E64" s="264">
        <v>1.8</v>
      </c>
      <c r="F64" s="264">
        <v>0</v>
      </c>
      <c r="G64" s="265">
        <f>E64*F64</f>
        <v>0</v>
      </c>
      <c r="H64" s="266">
        <v>0.29836</v>
      </c>
      <c r="I64" s="267">
        <f>E64*H64</f>
        <v>0.5370480000000001</v>
      </c>
      <c r="J64" s="266">
        <v>0</v>
      </c>
      <c r="K64" s="267">
        <f>E64*J64</f>
        <v>0</v>
      </c>
      <c r="O64" s="259">
        <v>2</v>
      </c>
      <c r="AA64" s="232">
        <v>1</v>
      </c>
      <c r="AB64" s="232">
        <v>1</v>
      </c>
      <c r="AC64" s="232">
        <v>1</v>
      </c>
      <c r="AZ64" s="232">
        <v>1</v>
      </c>
      <c r="BA64" s="232">
        <f>IF(AZ64=1,G64,0)</f>
        <v>0</v>
      </c>
      <c r="BB64" s="232">
        <f>IF(AZ64=2,G64,0)</f>
        <v>0</v>
      </c>
      <c r="BC64" s="232">
        <f>IF(AZ64=3,G64,0)</f>
        <v>0</v>
      </c>
      <c r="BD64" s="232">
        <f>IF(AZ64=4,G64,0)</f>
        <v>0</v>
      </c>
      <c r="BE64" s="232">
        <f>IF(AZ64=5,G64,0)</f>
        <v>0</v>
      </c>
      <c r="CA64" s="259">
        <v>1</v>
      </c>
      <c r="CB64" s="259">
        <v>1</v>
      </c>
    </row>
    <row r="65" spans="1:15" ht="12.75">
      <c r="A65" s="268"/>
      <c r="B65" s="272"/>
      <c r="C65" s="345" t="s">
        <v>192</v>
      </c>
      <c r="D65" s="346"/>
      <c r="E65" s="273">
        <v>1.8</v>
      </c>
      <c r="F65" s="274"/>
      <c r="G65" s="275"/>
      <c r="H65" s="276"/>
      <c r="I65" s="270"/>
      <c r="J65" s="277"/>
      <c r="K65" s="270"/>
      <c r="M65" s="271" t="s">
        <v>192</v>
      </c>
      <c r="O65" s="259"/>
    </row>
    <row r="66" spans="1:80" ht="22.5">
      <c r="A66" s="260">
        <v>25</v>
      </c>
      <c r="B66" s="261" t="s">
        <v>193</v>
      </c>
      <c r="C66" s="262" t="s">
        <v>194</v>
      </c>
      <c r="D66" s="263" t="s">
        <v>115</v>
      </c>
      <c r="E66" s="264">
        <v>32.5116</v>
      </c>
      <c r="F66" s="264">
        <v>0</v>
      </c>
      <c r="G66" s="265">
        <f>E66*F66</f>
        <v>0</v>
      </c>
      <c r="H66" s="266">
        <v>2.6</v>
      </c>
      <c r="I66" s="267">
        <f>E66*H66</f>
        <v>84.53016000000001</v>
      </c>
      <c r="J66" s="266"/>
      <c r="K66" s="267">
        <f>E66*J66</f>
        <v>0</v>
      </c>
      <c r="O66" s="259">
        <v>2</v>
      </c>
      <c r="AA66" s="232">
        <v>12</v>
      </c>
      <c r="AB66" s="232">
        <v>0</v>
      </c>
      <c r="AC66" s="232">
        <v>114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12</v>
      </c>
      <c r="CB66" s="259">
        <v>0</v>
      </c>
    </row>
    <row r="67" spans="1:15" ht="12.75">
      <c r="A67" s="268"/>
      <c r="B67" s="272"/>
      <c r="C67" s="345" t="s">
        <v>116</v>
      </c>
      <c r="D67" s="346"/>
      <c r="E67" s="273">
        <v>23.7816</v>
      </c>
      <c r="F67" s="274"/>
      <c r="G67" s="275"/>
      <c r="H67" s="276"/>
      <c r="I67" s="270"/>
      <c r="J67" s="277"/>
      <c r="K67" s="270"/>
      <c r="M67" s="271" t="s">
        <v>116</v>
      </c>
      <c r="O67" s="259"/>
    </row>
    <row r="68" spans="1:15" ht="12.75">
      <c r="A68" s="268"/>
      <c r="B68" s="272"/>
      <c r="C68" s="345" t="s">
        <v>117</v>
      </c>
      <c r="D68" s="346"/>
      <c r="E68" s="273">
        <v>3.15</v>
      </c>
      <c r="F68" s="274"/>
      <c r="G68" s="275"/>
      <c r="H68" s="276"/>
      <c r="I68" s="270"/>
      <c r="J68" s="277"/>
      <c r="K68" s="270"/>
      <c r="M68" s="271" t="s">
        <v>117</v>
      </c>
      <c r="O68" s="259"/>
    </row>
    <row r="69" spans="1:15" ht="12.75">
      <c r="A69" s="268"/>
      <c r="B69" s="272"/>
      <c r="C69" s="345" t="s">
        <v>118</v>
      </c>
      <c r="D69" s="346"/>
      <c r="E69" s="273">
        <v>5.58</v>
      </c>
      <c r="F69" s="274"/>
      <c r="G69" s="275"/>
      <c r="H69" s="276"/>
      <c r="I69" s="270"/>
      <c r="J69" s="277"/>
      <c r="K69" s="270"/>
      <c r="M69" s="271" t="s">
        <v>118</v>
      </c>
      <c r="O69" s="259"/>
    </row>
    <row r="70" spans="1:57" ht="12.75">
      <c r="A70" s="278"/>
      <c r="B70" s="279" t="s">
        <v>101</v>
      </c>
      <c r="C70" s="280" t="s">
        <v>165</v>
      </c>
      <c r="D70" s="281"/>
      <c r="E70" s="282"/>
      <c r="F70" s="283"/>
      <c r="G70" s="284">
        <f>SUM(G46:G69)</f>
        <v>0</v>
      </c>
      <c r="H70" s="285"/>
      <c r="I70" s="286">
        <f>SUM(I46:I69)</f>
        <v>103.093792425</v>
      </c>
      <c r="J70" s="285"/>
      <c r="K70" s="286">
        <f>SUM(K46:K69)</f>
        <v>0</v>
      </c>
      <c r="O70" s="259">
        <v>4</v>
      </c>
      <c r="BA70" s="287">
        <f>SUM(BA46:BA69)</f>
        <v>0</v>
      </c>
      <c r="BB70" s="287">
        <f>SUM(BB46:BB69)</f>
        <v>0</v>
      </c>
      <c r="BC70" s="287">
        <f>SUM(BC46:BC69)</f>
        <v>0</v>
      </c>
      <c r="BD70" s="287">
        <f>SUM(BD46:BD69)</f>
        <v>0</v>
      </c>
      <c r="BE70" s="287">
        <f>SUM(BE46:BE69)</f>
        <v>0</v>
      </c>
    </row>
    <row r="71" spans="1:15" ht="12.75">
      <c r="A71" s="249" t="s">
        <v>97</v>
      </c>
      <c r="B71" s="250" t="s">
        <v>195</v>
      </c>
      <c r="C71" s="251" t="s">
        <v>196</v>
      </c>
      <c r="D71" s="252"/>
      <c r="E71" s="253"/>
      <c r="F71" s="253"/>
      <c r="G71" s="254"/>
      <c r="H71" s="255"/>
      <c r="I71" s="256"/>
      <c r="J71" s="257"/>
      <c r="K71" s="258"/>
      <c r="O71" s="259">
        <v>1</v>
      </c>
    </row>
    <row r="72" spans="1:80" ht="12.75">
      <c r="A72" s="260">
        <v>26</v>
      </c>
      <c r="B72" s="261" t="s">
        <v>198</v>
      </c>
      <c r="C72" s="262" t="s">
        <v>199</v>
      </c>
      <c r="D72" s="263" t="s">
        <v>115</v>
      </c>
      <c r="E72" s="264">
        <v>3.75</v>
      </c>
      <c r="F72" s="264">
        <v>0</v>
      </c>
      <c r="G72" s="265">
        <f>E72*F72</f>
        <v>0</v>
      </c>
      <c r="H72" s="266">
        <v>2.52514</v>
      </c>
      <c r="I72" s="267">
        <f>E72*H72</f>
        <v>9.469275</v>
      </c>
      <c r="J72" s="266">
        <v>0</v>
      </c>
      <c r="K72" s="267">
        <f>E72*J72</f>
        <v>0</v>
      </c>
      <c r="O72" s="259">
        <v>2</v>
      </c>
      <c r="AA72" s="232">
        <v>1</v>
      </c>
      <c r="AB72" s="232">
        <v>1</v>
      </c>
      <c r="AC72" s="232">
        <v>1</v>
      </c>
      <c r="AZ72" s="232">
        <v>1</v>
      </c>
      <c r="BA72" s="232">
        <f>IF(AZ72=1,G72,0)</f>
        <v>0</v>
      </c>
      <c r="BB72" s="232">
        <f>IF(AZ72=2,G72,0)</f>
        <v>0</v>
      </c>
      <c r="BC72" s="232">
        <f>IF(AZ72=3,G72,0)</f>
        <v>0</v>
      </c>
      <c r="BD72" s="232">
        <f>IF(AZ72=4,G72,0)</f>
        <v>0</v>
      </c>
      <c r="BE72" s="232">
        <f>IF(AZ72=5,G72,0)</f>
        <v>0</v>
      </c>
      <c r="CA72" s="259">
        <v>1</v>
      </c>
      <c r="CB72" s="259">
        <v>1</v>
      </c>
    </row>
    <row r="73" spans="1:15" ht="12.75">
      <c r="A73" s="268"/>
      <c r="B73" s="272"/>
      <c r="C73" s="345" t="s">
        <v>200</v>
      </c>
      <c r="D73" s="346"/>
      <c r="E73" s="273">
        <v>3.75</v>
      </c>
      <c r="F73" s="274"/>
      <c r="G73" s="275"/>
      <c r="H73" s="276"/>
      <c r="I73" s="270"/>
      <c r="J73" s="277"/>
      <c r="K73" s="270"/>
      <c r="M73" s="271" t="s">
        <v>200</v>
      </c>
      <c r="O73" s="259"/>
    </row>
    <row r="74" spans="1:80" ht="12.75">
      <c r="A74" s="260">
        <v>27</v>
      </c>
      <c r="B74" s="261" t="s">
        <v>201</v>
      </c>
      <c r="C74" s="262" t="s">
        <v>202</v>
      </c>
      <c r="D74" s="263" t="s">
        <v>131</v>
      </c>
      <c r="E74" s="264">
        <v>50</v>
      </c>
      <c r="F74" s="264">
        <v>0</v>
      </c>
      <c r="G74" s="265">
        <f>E74*F74</f>
        <v>0</v>
      </c>
      <c r="H74" s="266">
        <v>0.01317</v>
      </c>
      <c r="I74" s="267">
        <f>E74*H74</f>
        <v>0.6585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12.75">
      <c r="A75" s="268"/>
      <c r="B75" s="272"/>
      <c r="C75" s="345" t="s">
        <v>187</v>
      </c>
      <c r="D75" s="346"/>
      <c r="E75" s="273">
        <v>50</v>
      </c>
      <c r="F75" s="274"/>
      <c r="G75" s="275"/>
      <c r="H75" s="276"/>
      <c r="I75" s="270"/>
      <c r="J75" s="277"/>
      <c r="K75" s="270"/>
      <c r="M75" s="271">
        <v>50</v>
      </c>
      <c r="O75" s="259"/>
    </row>
    <row r="76" spans="1:80" ht="22.5">
      <c r="A76" s="260">
        <v>28</v>
      </c>
      <c r="B76" s="261" t="s">
        <v>203</v>
      </c>
      <c r="C76" s="262" t="s">
        <v>204</v>
      </c>
      <c r="D76" s="263" t="s">
        <v>205</v>
      </c>
      <c r="E76" s="264">
        <v>0.1848</v>
      </c>
      <c r="F76" s="264">
        <v>0</v>
      </c>
      <c r="G76" s="265">
        <f>E76*F76</f>
        <v>0</v>
      </c>
      <c r="H76" s="266">
        <v>1.05544</v>
      </c>
      <c r="I76" s="267">
        <f>E76*H76</f>
        <v>0.19504531199999997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15" ht="12.75">
      <c r="A77" s="268"/>
      <c r="B77" s="272"/>
      <c r="C77" s="345" t="s">
        <v>206</v>
      </c>
      <c r="D77" s="346"/>
      <c r="E77" s="273">
        <v>0.1848</v>
      </c>
      <c r="F77" s="274"/>
      <c r="G77" s="275"/>
      <c r="H77" s="276"/>
      <c r="I77" s="270"/>
      <c r="J77" s="277"/>
      <c r="K77" s="270"/>
      <c r="M77" s="271" t="s">
        <v>206</v>
      </c>
      <c r="O77" s="259"/>
    </row>
    <row r="78" spans="1:57" ht="12.75">
      <c r="A78" s="278"/>
      <c r="B78" s="279" t="s">
        <v>101</v>
      </c>
      <c r="C78" s="280" t="s">
        <v>197</v>
      </c>
      <c r="D78" s="281"/>
      <c r="E78" s="282"/>
      <c r="F78" s="283"/>
      <c r="G78" s="284">
        <f>SUM(G71:G77)</f>
        <v>0</v>
      </c>
      <c r="H78" s="285"/>
      <c r="I78" s="286">
        <f>SUM(I71:I77)</f>
        <v>10.322820312</v>
      </c>
      <c r="J78" s="285"/>
      <c r="K78" s="286">
        <f>SUM(K71:K77)</f>
        <v>0</v>
      </c>
      <c r="O78" s="259">
        <v>4</v>
      </c>
      <c r="BA78" s="287">
        <f>SUM(BA71:BA77)</f>
        <v>0</v>
      </c>
      <c r="BB78" s="287">
        <f>SUM(BB71:BB77)</f>
        <v>0</v>
      </c>
      <c r="BC78" s="287">
        <f>SUM(BC71:BC77)</f>
        <v>0</v>
      </c>
      <c r="BD78" s="287">
        <f>SUM(BD71:BD77)</f>
        <v>0</v>
      </c>
      <c r="BE78" s="287">
        <f>SUM(BE71:BE77)</f>
        <v>0</v>
      </c>
    </row>
    <row r="79" spans="1:15" ht="12.75">
      <c r="A79" s="249" t="s">
        <v>97</v>
      </c>
      <c r="B79" s="250" t="s">
        <v>207</v>
      </c>
      <c r="C79" s="251" t="s">
        <v>208</v>
      </c>
      <c r="D79" s="252"/>
      <c r="E79" s="253"/>
      <c r="F79" s="253"/>
      <c r="G79" s="254"/>
      <c r="H79" s="255"/>
      <c r="I79" s="256"/>
      <c r="J79" s="257"/>
      <c r="K79" s="258"/>
      <c r="O79" s="259">
        <v>1</v>
      </c>
    </row>
    <row r="80" spans="1:80" ht="12.75">
      <c r="A80" s="260">
        <v>29</v>
      </c>
      <c r="B80" s="261" t="s">
        <v>210</v>
      </c>
      <c r="C80" s="262" t="s">
        <v>211</v>
      </c>
      <c r="D80" s="263" t="s">
        <v>131</v>
      </c>
      <c r="E80" s="264">
        <v>112.51</v>
      </c>
      <c r="F80" s="264">
        <v>0</v>
      </c>
      <c r="G80" s="265">
        <f>E80*F80</f>
        <v>0</v>
      </c>
      <c r="H80" s="266">
        <v>0.00658</v>
      </c>
      <c r="I80" s="267">
        <f>E80*H80</f>
        <v>0.7403158</v>
      </c>
      <c r="J80" s="266">
        <v>0</v>
      </c>
      <c r="K80" s="267">
        <f>E80*J80</f>
        <v>0</v>
      </c>
      <c r="O80" s="259">
        <v>2</v>
      </c>
      <c r="AA80" s="232">
        <v>1</v>
      </c>
      <c r="AB80" s="232">
        <v>1</v>
      </c>
      <c r="AC80" s="232">
        <v>1</v>
      </c>
      <c r="AZ80" s="232">
        <v>1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1</v>
      </c>
      <c r="CB80" s="259">
        <v>1</v>
      </c>
    </row>
    <row r="81" spans="1:15" ht="12.75">
      <c r="A81" s="268"/>
      <c r="B81" s="272"/>
      <c r="C81" s="345" t="s">
        <v>212</v>
      </c>
      <c r="D81" s="346"/>
      <c r="E81" s="273">
        <v>108.8</v>
      </c>
      <c r="F81" s="274"/>
      <c r="G81" s="275"/>
      <c r="H81" s="276"/>
      <c r="I81" s="270"/>
      <c r="J81" s="277"/>
      <c r="K81" s="270"/>
      <c r="M81" s="271" t="s">
        <v>212</v>
      </c>
      <c r="O81" s="259"/>
    </row>
    <row r="82" spans="1:15" ht="12.75">
      <c r="A82" s="268"/>
      <c r="B82" s="272"/>
      <c r="C82" s="345" t="s">
        <v>213</v>
      </c>
      <c r="D82" s="346"/>
      <c r="E82" s="273">
        <v>128.42</v>
      </c>
      <c r="F82" s="274"/>
      <c r="G82" s="275"/>
      <c r="H82" s="276"/>
      <c r="I82" s="270"/>
      <c r="J82" s="277"/>
      <c r="K82" s="270"/>
      <c r="M82" s="271" t="s">
        <v>213</v>
      </c>
      <c r="O82" s="259"/>
    </row>
    <row r="83" spans="1:15" ht="12.75">
      <c r="A83" s="268"/>
      <c r="B83" s="272"/>
      <c r="C83" s="345" t="s">
        <v>214</v>
      </c>
      <c r="D83" s="346"/>
      <c r="E83" s="273">
        <v>1.95</v>
      </c>
      <c r="F83" s="274"/>
      <c r="G83" s="275"/>
      <c r="H83" s="276"/>
      <c r="I83" s="270"/>
      <c r="J83" s="277"/>
      <c r="K83" s="270"/>
      <c r="M83" s="271" t="s">
        <v>214</v>
      </c>
      <c r="O83" s="259"/>
    </row>
    <row r="84" spans="1:15" ht="12.75">
      <c r="A84" s="268"/>
      <c r="B84" s="272"/>
      <c r="C84" s="345" t="s">
        <v>215</v>
      </c>
      <c r="D84" s="346"/>
      <c r="E84" s="273">
        <v>-126.66</v>
      </c>
      <c r="F84" s="274"/>
      <c r="G84" s="275"/>
      <c r="H84" s="276"/>
      <c r="I84" s="270"/>
      <c r="J84" s="277"/>
      <c r="K84" s="270"/>
      <c r="M84" s="271" t="s">
        <v>215</v>
      </c>
      <c r="O84" s="259"/>
    </row>
    <row r="85" spans="1:80" ht="22.5">
      <c r="A85" s="260">
        <v>30</v>
      </c>
      <c r="B85" s="261" t="s">
        <v>216</v>
      </c>
      <c r="C85" s="262" t="s">
        <v>217</v>
      </c>
      <c r="D85" s="263" t="s">
        <v>131</v>
      </c>
      <c r="E85" s="264">
        <v>248.1625</v>
      </c>
      <c r="F85" s="264">
        <v>0</v>
      </c>
      <c r="G85" s="265">
        <f>E85*F85</f>
        <v>0</v>
      </c>
      <c r="H85" s="266">
        <v>0.00367</v>
      </c>
      <c r="I85" s="267">
        <f>E85*H85</f>
        <v>0.910756375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15" ht="12.75">
      <c r="A86" s="268"/>
      <c r="B86" s="272"/>
      <c r="C86" s="345" t="s">
        <v>212</v>
      </c>
      <c r="D86" s="346"/>
      <c r="E86" s="273">
        <v>108.8</v>
      </c>
      <c r="F86" s="274"/>
      <c r="G86" s="275"/>
      <c r="H86" s="276"/>
      <c r="I86" s="270"/>
      <c r="J86" s="277"/>
      <c r="K86" s="270"/>
      <c r="M86" s="271" t="s">
        <v>212</v>
      </c>
      <c r="O86" s="259"/>
    </row>
    <row r="87" spans="1:15" ht="12.75">
      <c r="A87" s="268"/>
      <c r="B87" s="272"/>
      <c r="C87" s="345" t="s">
        <v>213</v>
      </c>
      <c r="D87" s="346"/>
      <c r="E87" s="273">
        <v>128.42</v>
      </c>
      <c r="F87" s="274"/>
      <c r="G87" s="275"/>
      <c r="H87" s="276"/>
      <c r="I87" s="270"/>
      <c r="J87" s="277"/>
      <c r="K87" s="270"/>
      <c r="M87" s="271" t="s">
        <v>213</v>
      </c>
      <c r="O87" s="259"/>
    </row>
    <row r="88" spans="1:15" ht="12.75">
      <c r="A88" s="268"/>
      <c r="B88" s="272"/>
      <c r="C88" s="345" t="s">
        <v>218</v>
      </c>
      <c r="D88" s="346"/>
      <c r="E88" s="273">
        <v>1.95</v>
      </c>
      <c r="F88" s="274"/>
      <c r="G88" s="275"/>
      <c r="H88" s="276"/>
      <c r="I88" s="270"/>
      <c r="J88" s="277"/>
      <c r="K88" s="270"/>
      <c r="M88" s="271" t="s">
        <v>218</v>
      </c>
      <c r="O88" s="259"/>
    </row>
    <row r="89" spans="1:15" ht="12.75">
      <c r="A89" s="268"/>
      <c r="B89" s="272"/>
      <c r="C89" s="345" t="s">
        <v>219</v>
      </c>
      <c r="D89" s="346"/>
      <c r="E89" s="273">
        <v>8.9925</v>
      </c>
      <c r="F89" s="274"/>
      <c r="G89" s="275"/>
      <c r="H89" s="276"/>
      <c r="I89" s="270"/>
      <c r="J89" s="277"/>
      <c r="K89" s="270"/>
      <c r="M89" s="271" t="s">
        <v>219</v>
      </c>
      <c r="O89" s="259"/>
    </row>
    <row r="90" spans="1:57" ht="12.75">
      <c r="A90" s="278"/>
      <c r="B90" s="279" t="s">
        <v>101</v>
      </c>
      <c r="C90" s="280" t="s">
        <v>209</v>
      </c>
      <c r="D90" s="281"/>
      <c r="E90" s="282"/>
      <c r="F90" s="283"/>
      <c r="G90" s="284">
        <f>SUM(G79:G89)</f>
        <v>0</v>
      </c>
      <c r="H90" s="285"/>
      <c r="I90" s="286">
        <f>SUM(I79:I89)</f>
        <v>1.651072175</v>
      </c>
      <c r="J90" s="285"/>
      <c r="K90" s="286">
        <f>SUM(K79:K89)</f>
        <v>0</v>
      </c>
      <c r="O90" s="259">
        <v>4</v>
      </c>
      <c r="BA90" s="287">
        <f>SUM(BA79:BA89)</f>
        <v>0</v>
      </c>
      <c r="BB90" s="287">
        <f>SUM(BB79:BB89)</f>
        <v>0</v>
      </c>
      <c r="BC90" s="287">
        <f>SUM(BC79:BC89)</f>
        <v>0</v>
      </c>
      <c r="BD90" s="287">
        <f>SUM(BD79:BD89)</f>
        <v>0</v>
      </c>
      <c r="BE90" s="287">
        <f>SUM(BE79:BE89)</f>
        <v>0</v>
      </c>
    </row>
    <row r="91" spans="1:15" ht="12.75">
      <c r="A91" s="249" t="s">
        <v>97</v>
      </c>
      <c r="B91" s="250" t="s">
        <v>220</v>
      </c>
      <c r="C91" s="251" t="s">
        <v>221</v>
      </c>
      <c r="D91" s="252"/>
      <c r="E91" s="253"/>
      <c r="F91" s="253"/>
      <c r="G91" s="254"/>
      <c r="H91" s="255"/>
      <c r="I91" s="256"/>
      <c r="J91" s="257"/>
      <c r="K91" s="258"/>
      <c r="O91" s="259">
        <v>1</v>
      </c>
    </row>
    <row r="92" spans="1:80" ht="22.5">
      <c r="A92" s="260">
        <v>31</v>
      </c>
      <c r="B92" s="261" t="s">
        <v>223</v>
      </c>
      <c r="C92" s="262" t="s">
        <v>224</v>
      </c>
      <c r="D92" s="263" t="s">
        <v>131</v>
      </c>
      <c r="E92" s="264">
        <v>148.008</v>
      </c>
      <c r="F92" s="264">
        <v>0</v>
      </c>
      <c r="G92" s="265">
        <f>E92*F92</f>
        <v>0</v>
      </c>
      <c r="H92" s="266">
        <v>0.02214</v>
      </c>
      <c r="I92" s="267">
        <f>E92*H92</f>
        <v>3.27689712</v>
      </c>
      <c r="J92" s="266">
        <v>0</v>
      </c>
      <c r="K92" s="267">
        <f>E92*J92</f>
        <v>0</v>
      </c>
      <c r="O92" s="259">
        <v>2</v>
      </c>
      <c r="AA92" s="232">
        <v>1</v>
      </c>
      <c r="AB92" s="232">
        <v>1</v>
      </c>
      <c r="AC92" s="232">
        <v>1</v>
      </c>
      <c r="AZ92" s="232">
        <v>1</v>
      </c>
      <c r="BA92" s="232">
        <f>IF(AZ92=1,G92,0)</f>
        <v>0</v>
      </c>
      <c r="BB92" s="232">
        <f>IF(AZ92=2,G92,0)</f>
        <v>0</v>
      </c>
      <c r="BC92" s="232">
        <f>IF(AZ92=3,G92,0)</f>
        <v>0</v>
      </c>
      <c r="BD92" s="232">
        <f>IF(AZ92=4,G92,0)</f>
        <v>0</v>
      </c>
      <c r="BE92" s="232">
        <f>IF(AZ92=5,G92,0)</f>
        <v>0</v>
      </c>
      <c r="CA92" s="259">
        <v>1</v>
      </c>
      <c r="CB92" s="259">
        <v>1</v>
      </c>
    </row>
    <row r="93" spans="1:15" ht="12.75">
      <c r="A93" s="268"/>
      <c r="B93" s="272"/>
      <c r="C93" s="345" t="s">
        <v>225</v>
      </c>
      <c r="D93" s="346"/>
      <c r="E93" s="273">
        <v>118.908</v>
      </c>
      <c r="F93" s="274"/>
      <c r="G93" s="275"/>
      <c r="H93" s="276"/>
      <c r="I93" s="270"/>
      <c r="J93" s="277"/>
      <c r="K93" s="270"/>
      <c r="M93" s="271" t="s">
        <v>225</v>
      </c>
      <c r="O93" s="259"/>
    </row>
    <row r="94" spans="1:15" ht="12.75">
      <c r="A94" s="268"/>
      <c r="B94" s="272"/>
      <c r="C94" s="345" t="s">
        <v>226</v>
      </c>
      <c r="D94" s="346"/>
      <c r="E94" s="273">
        <v>10.5</v>
      </c>
      <c r="F94" s="274"/>
      <c r="G94" s="275"/>
      <c r="H94" s="276"/>
      <c r="I94" s="270"/>
      <c r="J94" s="277"/>
      <c r="K94" s="270"/>
      <c r="M94" s="271" t="s">
        <v>226</v>
      </c>
      <c r="O94" s="259"/>
    </row>
    <row r="95" spans="1:15" ht="12.75">
      <c r="A95" s="268"/>
      <c r="B95" s="272"/>
      <c r="C95" s="345" t="s">
        <v>227</v>
      </c>
      <c r="D95" s="346"/>
      <c r="E95" s="273">
        <v>18.6</v>
      </c>
      <c r="F95" s="274"/>
      <c r="G95" s="275"/>
      <c r="H95" s="276"/>
      <c r="I95" s="270"/>
      <c r="J95" s="277"/>
      <c r="K95" s="270"/>
      <c r="M95" s="271" t="s">
        <v>227</v>
      </c>
      <c r="O95" s="259"/>
    </row>
    <row r="96" spans="1:80" ht="12.75">
      <c r="A96" s="260">
        <v>32</v>
      </c>
      <c r="B96" s="261" t="s">
        <v>228</v>
      </c>
      <c r="C96" s="262" t="s">
        <v>229</v>
      </c>
      <c r="D96" s="263" t="s">
        <v>131</v>
      </c>
      <c r="E96" s="264">
        <v>148.01</v>
      </c>
      <c r="F96" s="264">
        <v>0</v>
      </c>
      <c r="G96" s="265">
        <f>E96*F96</f>
        <v>0</v>
      </c>
      <c r="H96" s="266">
        <v>0</v>
      </c>
      <c r="I96" s="267">
        <f>E96*H96</f>
        <v>0</v>
      </c>
      <c r="J96" s="266"/>
      <c r="K96" s="267">
        <f>E96*J96</f>
        <v>0</v>
      </c>
      <c r="O96" s="259">
        <v>2</v>
      </c>
      <c r="AA96" s="232">
        <v>12</v>
      </c>
      <c r="AB96" s="232">
        <v>0</v>
      </c>
      <c r="AC96" s="232">
        <v>107</v>
      </c>
      <c r="AZ96" s="232">
        <v>1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12</v>
      </c>
      <c r="CB96" s="259">
        <v>0</v>
      </c>
    </row>
    <row r="97" spans="1:15" ht="12.75">
      <c r="A97" s="268"/>
      <c r="B97" s="272"/>
      <c r="C97" s="345" t="s">
        <v>230</v>
      </c>
      <c r="D97" s="346"/>
      <c r="E97" s="273">
        <v>148.01</v>
      </c>
      <c r="F97" s="274"/>
      <c r="G97" s="275"/>
      <c r="H97" s="276"/>
      <c r="I97" s="270"/>
      <c r="J97" s="277"/>
      <c r="K97" s="270"/>
      <c r="M97" s="271" t="s">
        <v>230</v>
      </c>
      <c r="O97" s="259"/>
    </row>
    <row r="98" spans="1:57" ht="12.75">
      <c r="A98" s="278"/>
      <c r="B98" s="279" t="s">
        <v>101</v>
      </c>
      <c r="C98" s="280" t="s">
        <v>222</v>
      </c>
      <c r="D98" s="281"/>
      <c r="E98" s="282"/>
      <c r="F98" s="283"/>
      <c r="G98" s="284">
        <f>SUM(G91:G97)</f>
        <v>0</v>
      </c>
      <c r="H98" s="285"/>
      <c r="I98" s="286">
        <f>SUM(I91:I97)</f>
        <v>3.27689712</v>
      </c>
      <c r="J98" s="285"/>
      <c r="K98" s="286">
        <f>SUM(K91:K97)</f>
        <v>0</v>
      </c>
      <c r="O98" s="259">
        <v>4</v>
      </c>
      <c r="BA98" s="287">
        <f>SUM(BA91:BA97)</f>
        <v>0</v>
      </c>
      <c r="BB98" s="287">
        <f>SUM(BB91:BB97)</f>
        <v>0</v>
      </c>
      <c r="BC98" s="287">
        <f>SUM(BC91:BC97)</f>
        <v>0</v>
      </c>
      <c r="BD98" s="287">
        <f>SUM(BD91:BD97)</f>
        <v>0</v>
      </c>
      <c r="BE98" s="287">
        <f>SUM(BE91:BE97)</f>
        <v>0</v>
      </c>
    </row>
    <row r="99" spans="1:15" ht="12.75">
      <c r="A99" s="249" t="s">
        <v>97</v>
      </c>
      <c r="B99" s="250" t="s">
        <v>231</v>
      </c>
      <c r="C99" s="251" t="s">
        <v>232</v>
      </c>
      <c r="D99" s="252"/>
      <c r="E99" s="253"/>
      <c r="F99" s="253"/>
      <c r="G99" s="254"/>
      <c r="H99" s="255"/>
      <c r="I99" s="256"/>
      <c r="J99" s="257"/>
      <c r="K99" s="258"/>
      <c r="O99" s="259">
        <v>1</v>
      </c>
    </row>
    <row r="100" spans="1:80" ht="12.75">
      <c r="A100" s="260">
        <v>33</v>
      </c>
      <c r="B100" s="261" t="s">
        <v>234</v>
      </c>
      <c r="C100" s="262" t="s">
        <v>235</v>
      </c>
      <c r="D100" s="263" t="s">
        <v>131</v>
      </c>
      <c r="E100" s="264">
        <v>0.2025</v>
      </c>
      <c r="F100" s="264">
        <v>0</v>
      </c>
      <c r="G100" s="265">
        <f>E100*F100</f>
        <v>0</v>
      </c>
      <c r="H100" s="266">
        <v>0.07426</v>
      </c>
      <c r="I100" s="267">
        <f>E100*H100</f>
        <v>0.015037650000000003</v>
      </c>
      <c r="J100" s="266">
        <v>0</v>
      </c>
      <c r="K100" s="267">
        <f>E100*J100</f>
        <v>0</v>
      </c>
      <c r="O100" s="259">
        <v>2</v>
      </c>
      <c r="AA100" s="232">
        <v>1</v>
      </c>
      <c r="AB100" s="232">
        <v>1</v>
      </c>
      <c r="AC100" s="232">
        <v>1</v>
      </c>
      <c r="AZ100" s="232">
        <v>1</v>
      </c>
      <c r="BA100" s="232">
        <f>IF(AZ100=1,G100,0)</f>
        <v>0</v>
      </c>
      <c r="BB100" s="232">
        <f>IF(AZ100=2,G100,0)</f>
        <v>0</v>
      </c>
      <c r="BC100" s="232">
        <f>IF(AZ100=3,G100,0)</f>
        <v>0</v>
      </c>
      <c r="BD100" s="232">
        <f>IF(AZ100=4,G100,0)</f>
        <v>0</v>
      </c>
      <c r="BE100" s="232">
        <f>IF(AZ100=5,G100,0)</f>
        <v>0</v>
      </c>
      <c r="CA100" s="259">
        <v>1</v>
      </c>
      <c r="CB100" s="259">
        <v>1</v>
      </c>
    </row>
    <row r="101" spans="1:15" ht="12.75">
      <c r="A101" s="268"/>
      <c r="B101" s="272"/>
      <c r="C101" s="345" t="s">
        <v>236</v>
      </c>
      <c r="D101" s="346"/>
      <c r="E101" s="273">
        <v>0.2025</v>
      </c>
      <c r="F101" s="274"/>
      <c r="G101" s="275"/>
      <c r="H101" s="276"/>
      <c r="I101" s="270"/>
      <c r="J101" s="277"/>
      <c r="K101" s="270"/>
      <c r="M101" s="271" t="s">
        <v>236</v>
      </c>
      <c r="O101" s="259"/>
    </row>
    <row r="102" spans="1:57" ht="12.75">
      <c r="A102" s="278"/>
      <c r="B102" s="279" t="s">
        <v>101</v>
      </c>
      <c r="C102" s="280" t="s">
        <v>233</v>
      </c>
      <c r="D102" s="281"/>
      <c r="E102" s="282"/>
      <c r="F102" s="283"/>
      <c r="G102" s="284">
        <f>SUM(G99:G101)</f>
        <v>0</v>
      </c>
      <c r="H102" s="285"/>
      <c r="I102" s="286">
        <f>SUM(I99:I101)</f>
        <v>0.015037650000000003</v>
      </c>
      <c r="J102" s="285"/>
      <c r="K102" s="286">
        <f>SUM(K99:K101)</f>
        <v>0</v>
      </c>
      <c r="O102" s="259">
        <v>4</v>
      </c>
      <c r="BA102" s="287">
        <f>SUM(BA99:BA101)</f>
        <v>0</v>
      </c>
      <c r="BB102" s="287">
        <f>SUM(BB99:BB101)</f>
        <v>0</v>
      </c>
      <c r="BC102" s="287">
        <f>SUM(BC99:BC101)</f>
        <v>0</v>
      </c>
      <c r="BD102" s="287">
        <f>SUM(BD99:BD101)</f>
        <v>0</v>
      </c>
      <c r="BE102" s="287">
        <f>SUM(BE99:BE101)</f>
        <v>0</v>
      </c>
    </row>
    <row r="103" spans="1:15" ht="12.75">
      <c r="A103" s="249" t="s">
        <v>97</v>
      </c>
      <c r="B103" s="250" t="s">
        <v>237</v>
      </c>
      <c r="C103" s="251" t="s">
        <v>238</v>
      </c>
      <c r="D103" s="252"/>
      <c r="E103" s="253"/>
      <c r="F103" s="253"/>
      <c r="G103" s="254"/>
      <c r="H103" s="255"/>
      <c r="I103" s="256"/>
      <c r="J103" s="257"/>
      <c r="K103" s="258"/>
      <c r="O103" s="259">
        <v>1</v>
      </c>
    </row>
    <row r="104" spans="1:80" ht="22.5">
      <c r="A104" s="260">
        <v>34</v>
      </c>
      <c r="B104" s="261" t="s">
        <v>240</v>
      </c>
      <c r="C104" s="262" t="s">
        <v>241</v>
      </c>
      <c r="D104" s="263" t="s">
        <v>168</v>
      </c>
      <c r="E104" s="264">
        <v>6</v>
      </c>
      <c r="F104" s="264">
        <v>0</v>
      </c>
      <c r="G104" s="265">
        <f>E104*F104</f>
        <v>0</v>
      </c>
      <c r="H104" s="266">
        <v>0.03027</v>
      </c>
      <c r="I104" s="267">
        <f>E104*H104</f>
        <v>0.18162</v>
      </c>
      <c r="J104" s="266">
        <v>0</v>
      </c>
      <c r="K104" s="267">
        <f>E104*J104</f>
        <v>0</v>
      </c>
      <c r="O104" s="259">
        <v>2</v>
      </c>
      <c r="AA104" s="232">
        <v>1</v>
      </c>
      <c r="AB104" s="232">
        <v>1</v>
      </c>
      <c r="AC104" s="232">
        <v>1</v>
      </c>
      <c r="AZ104" s="232">
        <v>1</v>
      </c>
      <c r="BA104" s="232">
        <f>IF(AZ104=1,G104,0)</f>
        <v>0</v>
      </c>
      <c r="BB104" s="232">
        <f>IF(AZ104=2,G104,0)</f>
        <v>0</v>
      </c>
      <c r="BC104" s="232">
        <f>IF(AZ104=3,G104,0)</f>
        <v>0</v>
      </c>
      <c r="BD104" s="232">
        <f>IF(AZ104=4,G104,0)</f>
        <v>0</v>
      </c>
      <c r="BE104" s="232">
        <f>IF(AZ104=5,G104,0)</f>
        <v>0</v>
      </c>
      <c r="CA104" s="259">
        <v>1</v>
      </c>
      <c r="CB104" s="259">
        <v>1</v>
      </c>
    </row>
    <row r="105" spans="1:15" ht="12.75">
      <c r="A105" s="268"/>
      <c r="B105" s="272"/>
      <c r="C105" s="345" t="s">
        <v>242</v>
      </c>
      <c r="D105" s="346"/>
      <c r="E105" s="273">
        <v>6</v>
      </c>
      <c r="F105" s="274"/>
      <c r="G105" s="275"/>
      <c r="H105" s="276"/>
      <c r="I105" s="270"/>
      <c r="J105" s="277"/>
      <c r="K105" s="270"/>
      <c r="M105" s="271" t="s">
        <v>242</v>
      </c>
      <c r="O105" s="259"/>
    </row>
    <row r="106" spans="1:80" ht="22.5">
      <c r="A106" s="260">
        <v>35</v>
      </c>
      <c r="B106" s="261" t="s">
        <v>243</v>
      </c>
      <c r="C106" s="262" t="s">
        <v>244</v>
      </c>
      <c r="D106" s="263" t="s">
        <v>168</v>
      </c>
      <c r="E106" s="264">
        <v>1</v>
      </c>
      <c r="F106" s="264">
        <v>0</v>
      </c>
      <c r="G106" s="265">
        <f>E106*F106</f>
        <v>0</v>
      </c>
      <c r="H106" s="266">
        <v>0.03055</v>
      </c>
      <c r="I106" s="267">
        <f>E106*H106</f>
        <v>0.03055</v>
      </c>
      <c r="J106" s="266">
        <v>0</v>
      </c>
      <c r="K106" s="267">
        <f>E106*J106</f>
        <v>0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15" ht="12.75">
      <c r="A107" s="268"/>
      <c r="B107" s="272"/>
      <c r="C107" s="345" t="s">
        <v>98</v>
      </c>
      <c r="D107" s="346"/>
      <c r="E107" s="273">
        <v>1</v>
      </c>
      <c r="F107" s="274"/>
      <c r="G107" s="275"/>
      <c r="H107" s="276"/>
      <c r="I107" s="270"/>
      <c r="J107" s="277"/>
      <c r="K107" s="270"/>
      <c r="M107" s="271">
        <v>1</v>
      </c>
      <c r="O107" s="259"/>
    </row>
    <row r="108" spans="1:80" ht="22.5">
      <c r="A108" s="260">
        <v>36</v>
      </c>
      <c r="B108" s="261" t="s">
        <v>245</v>
      </c>
      <c r="C108" s="262" t="s">
        <v>246</v>
      </c>
      <c r="D108" s="263" t="s">
        <v>168</v>
      </c>
      <c r="E108" s="264">
        <v>3</v>
      </c>
      <c r="F108" s="264">
        <v>0</v>
      </c>
      <c r="G108" s="265">
        <f>E108*F108</f>
        <v>0</v>
      </c>
      <c r="H108" s="266">
        <v>0.03083</v>
      </c>
      <c r="I108" s="267">
        <f>E108*H108</f>
        <v>0.09249</v>
      </c>
      <c r="J108" s="266">
        <v>0</v>
      </c>
      <c r="K108" s="267">
        <f>E108*J108</f>
        <v>0</v>
      </c>
      <c r="O108" s="259">
        <v>2</v>
      </c>
      <c r="AA108" s="232">
        <v>1</v>
      </c>
      <c r="AB108" s="232">
        <v>1</v>
      </c>
      <c r="AC108" s="232">
        <v>1</v>
      </c>
      <c r="AZ108" s="232">
        <v>1</v>
      </c>
      <c r="BA108" s="232">
        <f>IF(AZ108=1,G108,0)</f>
        <v>0</v>
      </c>
      <c r="BB108" s="232">
        <f>IF(AZ108=2,G108,0)</f>
        <v>0</v>
      </c>
      <c r="BC108" s="232">
        <f>IF(AZ108=3,G108,0)</f>
        <v>0</v>
      </c>
      <c r="BD108" s="232">
        <f>IF(AZ108=4,G108,0)</f>
        <v>0</v>
      </c>
      <c r="BE108" s="232">
        <f>IF(AZ108=5,G108,0)</f>
        <v>0</v>
      </c>
      <c r="CA108" s="259">
        <v>1</v>
      </c>
      <c r="CB108" s="259">
        <v>1</v>
      </c>
    </row>
    <row r="109" spans="1:15" ht="12.75">
      <c r="A109" s="268"/>
      <c r="B109" s="272"/>
      <c r="C109" s="345" t="s">
        <v>247</v>
      </c>
      <c r="D109" s="346"/>
      <c r="E109" s="273">
        <v>3</v>
      </c>
      <c r="F109" s="274"/>
      <c r="G109" s="275"/>
      <c r="H109" s="276"/>
      <c r="I109" s="270"/>
      <c r="J109" s="277"/>
      <c r="K109" s="270"/>
      <c r="M109" s="271" t="s">
        <v>247</v>
      </c>
      <c r="O109" s="259"/>
    </row>
    <row r="110" spans="1:80" ht="22.5">
      <c r="A110" s="260">
        <v>37</v>
      </c>
      <c r="B110" s="261" t="s">
        <v>248</v>
      </c>
      <c r="C110" s="262" t="s">
        <v>249</v>
      </c>
      <c r="D110" s="263" t="s">
        <v>168</v>
      </c>
      <c r="E110" s="264">
        <v>1</v>
      </c>
      <c r="F110" s="264">
        <v>0</v>
      </c>
      <c r="G110" s="265">
        <f>E110*F110</f>
        <v>0</v>
      </c>
      <c r="H110" s="266">
        <v>0.03111</v>
      </c>
      <c r="I110" s="267">
        <f>E110*H110</f>
        <v>0.03111</v>
      </c>
      <c r="J110" s="266">
        <v>0</v>
      </c>
      <c r="K110" s="267">
        <f>E110*J110</f>
        <v>0</v>
      </c>
      <c r="O110" s="259">
        <v>2</v>
      </c>
      <c r="AA110" s="232">
        <v>1</v>
      </c>
      <c r="AB110" s="232">
        <v>1</v>
      </c>
      <c r="AC110" s="232">
        <v>1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1</v>
      </c>
      <c r="CB110" s="259">
        <v>1</v>
      </c>
    </row>
    <row r="111" spans="1:15" ht="12.75">
      <c r="A111" s="268"/>
      <c r="B111" s="272"/>
      <c r="C111" s="345" t="s">
        <v>98</v>
      </c>
      <c r="D111" s="346"/>
      <c r="E111" s="273">
        <v>1</v>
      </c>
      <c r="F111" s="274"/>
      <c r="G111" s="275"/>
      <c r="H111" s="276"/>
      <c r="I111" s="270"/>
      <c r="J111" s="277"/>
      <c r="K111" s="270"/>
      <c r="M111" s="271">
        <v>1</v>
      </c>
      <c r="O111" s="259"/>
    </row>
    <row r="112" spans="1:80" ht="22.5">
      <c r="A112" s="260">
        <v>38</v>
      </c>
      <c r="B112" s="261" t="s">
        <v>250</v>
      </c>
      <c r="C112" s="262" t="s">
        <v>251</v>
      </c>
      <c r="D112" s="263" t="s">
        <v>252</v>
      </c>
      <c r="E112" s="264">
        <v>2.7</v>
      </c>
      <c r="F112" s="264">
        <v>0</v>
      </c>
      <c r="G112" s="265">
        <f>E112*F112</f>
        <v>0</v>
      </c>
      <c r="H112" s="266">
        <v>0.01012</v>
      </c>
      <c r="I112" s="267">
        <f>E112*H112</f>
        <v>0.027324000000000005</v>
      </c>
      <c r="J112" s="266">
        <v>0</v>
      </c>
      <c r="K112" s="267">
        <f>E112*J112</f>
        <v>0</v>
      </c>
      <c r="O112" s="259">
        <v>2</v>
      </c>
      <c r="AA112" s="232">
        <v>1</v>
      </c>
      <c r="AB112" s="232">
        <v>1</v>
      </c>
      <c r="AC112" s="232">
        <v>1</v>
      </c>
      <c r="AZ112" s="232">
        <v>1</v>
      </c>
      <c r="BA112" s="232">
        <f>IF(AZ112=1,G112,0)</f>
        <v>0</v>
      </c>
      <c r="BB112" s="232">
        <f>IF(AZ112=2,G112,0)</f>
        <v>0</v>
      </c>
      <c r="BC112" s="232">
        <f>IF(AZ112=3,G112,0)</f>
        <v>0</v>
      </c>
      <c r="BD112" s="232">
        <f>IF(AZ112=4,G112,0)</f>
        <v>0</v>
      </c>
      <c r="BE112" s="232">
        <f>IF(AZ112=5,G112,0)</f>
        <v>0</v>
      </c>
      <c r="CA112" s="259">
        <v>1</v>
      </c>
      <c r="CB112" s="259">
        <v>1</v>
      </c>
    </row>
    <row r="113" spans="1:15" ht="12.75">
      <c r="A113" s="268"/>
      <c r="B113" s="272"/>
      <c r="C113" s="345" t="s">
        <v>253</v>
      </c>
      <c r="D113" s="346"/>
      <c r="E113" s="273">
        <v>2.7</v>
      </c>
      <c r="F113" s="274"/>
      <c r="G113" s="275"/>
      <c r="H113" s="276"/>
      <c r="I113" s="270"/>
      <c r="J113" s="277"/>
      <c r="K113" s="270"/>
      <c r="M113" s="271" t="s">
        <v>253</v>
      </c>
      <c r="O113" s="259"/>
    </row>
    <row r="114" spans="1:57" ht="12.75">
      <c r="A114" s="278"/>
      <c r="B114" s="279" t="s">
        <v>101</v>
      </c>
      <c r="C114" s="280" t="s">
        <v>239</v>
      </c>
      <c r="D114" s="281"/>
      <c r="E114" s="282"/>
      <c r="F114" s="283"/>
      <c r="G114" s="284">
        <f>SUM(G103:G113)</f>
        <v>0</v>
      </c>
      <c r="H114" s="285"/>
      <c r="I114" s="286">
        <f>SUM(I103:I113)</f>
        <v>0.36309400000000003</v>
      </c>
      <c r="J114" s="285"/>
      <c r="K114" s="286">
        <f>SUM(K103:K113)</f>
        <v>0</v>
      </c>
      <c r="O114" s="259">
        <v>4</v>
      </c>
      <c r="BA114" s="287">
        <f>SUM(BA103:BA113)</f>
        <v>0</v>
      </c>
      <c r="BB114" s="287">
        <f>SUM(BB103:BB113)</f>
        <v>0</v>
      </c>
      <c r="BC114" s="287">
        <f>SUM(BC103:BC113)</f>
        <v>0</v>
      </c>
      <c r="BD114" s="287">
        <f>SUM(BD103:BD113)</f>
        <v>0</v>
      </c>
      <c r="BE114" s="287">
        <f>SUM(BE103:BE113)</f>
        <v>0</v>
      </c>
    </row>
    <row r="115" spans="1:15" ht="12.75">
      <c r="A115" s="249" t="s">
        <v>97</v>
      </c>
      <c r="B115" s="250" t="s">
        <v>254</v>
      </c>
      <c r="C115" s="251" t="s">
        <v>255</v>
      </c>
      <c r="D115" s="252"/>
      <c r="E115" s="253"/>
      <c r="F115" s="253"/>
      <c r="G115" s="254"/>
      <c r="H115" s="255"/>
      <c r="I115" s="256"/>
      <c r="J115" s="257"/>
      <c r="K115" s="258"/>
      <c r="O115" s="259">
        <v>1</v>
      </c>
    </row>
    <row r="116" spans="1:80" ht="12.75">
      <c r="A116" s="260">
        <v>39</v>
      </c>
      <c r="B116" s="261" t="s">
        <v>257</v>
      </c>
      <c r="C116" s="262" t="s">
        <v>258</v>
      </c>
      <c r="D116" s="263" t="s">
        <v>131</v>
      </c>
      <c r="E116" s="264">
        <v>126.5</v>
      </c>
      <c r="F116" s="264">
        <v>0</v>
      </c>
      <c r="G116" s="265">
        <f>E116*F116</f>
        <v>0</v>
      </c>
      <c r="H116" s="266">
        <v>0.01838</v>
      </c>
      <c r="I116" s="267">
        <f>E116*H116</f>
        <v>2.32507</v>
      </c>
      <c r="J116" s="266">
        <v>0</v>
      </c>
      <c r="K116" s="267">
        <f>E116*J116</f>
        <v>0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15" ht="12.75">
      <c r="A117" s="268"/>
      <c r="B117" s="272"/>
      <c r="C117" s="345" t="s">
        <v>259</v>
      </c>
      <c r="D117" s="346"/>
      <c r="E117" s="273">
        <v>126.5</v>
      </c>
      <c r="F117" s="274"/>
      <c r="G117" s="275"/>
      <c r="H117" s="276"/>
      <c r="I117" s="270"/>
      <c r="J117" s="277"/>
      <c r="K117" s="270"/>
      <c r="M117" s="271" t="s">
        <v>259</v>
      </c>
      <c r="O117" s="259"/>
    </row>
    <row r="118" spans="1:80" ht="12.75">
      <c r="A118" s="260">
        <v>40</v>
      </c>
      <c r="B118" s="261" t="s">
        <v>260</v>
      </c>
      <c r="C118" s="262" t="s">
        <v>261</v>
      </c>
      <c r="D118" s="263" t="s">
        <v>131</v>
      </c>
      <c r="E118" s="264">
        <v>126.5</v>
      </c>
      <c r="F118" s="264">
        <v>0</v>
      </c>
      <c r="G118" s="265">
        <f>E118*F118</f>
        <v>0</v>
      </c>
      <c r="H118" s="266">
        <v>0.00097</v>
      </c>
      <c r="I118" s="267">
        <f>E118*H118</f>
        <v>0.12270500000000001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80" ht="12.75">
      <c r="A119" s="260">
        <v>41</v>
      </c>
      <c r="B119" s="261" t="s">
        <v>262</v>
      </c>
      <c r="C119" s="262" t="s">
        <v>263</v>
      </c>
      <c r="D119" s="263" t="s">
        <v>131</v>
      </c>
      <c r="E119" s="264">
        <v>126.5</v>
      </c>
      <c r="F119" s="264">
        <v>0</v>
      </c>
      <c r="G119" s="265">
        <f>E119*F119</f>
        <v>0</v>
      </c>
      <c r="H119" s="266">
        <v>0</v>
      </c>
      <c r="I119" s="267">
        <f>E119*H119</f>
        <v>0</v>
      </c>
      <c r="J119" s="266">
        <v>0</v>
      </c>
      <c r="K119" s="267">
        <f>E119*J119</f>
        <v>0</v>
      </c>
      <c r="O119" s="259">
        <v>2</v>
      </c>
      <c r="AA119" s="232">
        <v>1</v>
      </c>
      <c r="AB119" s="232">
        <v>1</v>
      </c>
      <c r="AC119" s="232">
        <v>1</v>
      </c>
      <c r="AZ119" s="232">
        <v>1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1</v>
      </c>
      <c r="CB119" s="259">
        <v>1</v>
      </c>
    </row>
    <row r="120" spans="1:80" ht="12.75">
      <c r="A120" s="260">
        <v>42</v>
      </c>
      <c r="B120" s="261" t="s">
        <v>264</v>
      </c>
      <c r="C120" s="262" t="s">
        <v>265</v>
      </c>
      <c r="D120" s="263" t="s">
        <v>131</v>
      </c>
      <c r="E120" s="264">
        <v>50</v>
      </c>
      <c r="F120" s="264">
        <v>0</v>
      </c>
      <c r="G120" s="265">
        <f>E120*F120</f>
        <v>0</v>
      </c>
      <c r="H120" s="266">
        <v>0.00592</v>
      </c>
      <c r="I120" s="267">
        <f>E120*H120</f>
        <v>0.296</v>
      </c>
      <c r="J120" s="266">
        <v>0</v>
      </c>
      <c r="K120" s="267">
        <f>E120*J120</f>
        <v>0</v>
      </c>
      <c r="O120" s="259">
        <v>2</v>
      </c>
      <c r="AA120" s="232">
        <v>1</v>
      </c>
      <c r="AB120" s="232">
        <v>1</v>
      </c>
      <c r="AC120" s="232">
        <v>1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1</v>
      </c>
      <c r="CB120" s="259">
        <v>1</v>
      </c>
    </row>
    <row r="121" spans="1:57" ht="12.75">
      <c r="A121" s="278"/>
      <c r="B121" s="279" t="s">
        <v>101</v>
      </c>
      <c r="C121" s="280" t="s">
        <v>256</v>
      </c>
      <c r="D121" s="281"/>
      <c r="E121" s="282"/>
      <c r="F121" s="283"/>
      <c r="G121" s="284">
        <f>SUM(G115:G120)</f>
        <v>0</v>
      </c>
      <c r="H121" s="285"/>
      <c r="I121" s="286">
        <f>SUM(I115:I120)</f>
        <v>2.743775</v>
      </c>
      <c r="J121" s="285"/>
      <c r="K121" s="286">
        <f>SUM(K115:K120)</f>
        <v>0</v>
      </c>
      <c r="O121" s="259">
        <v>4</v>
      </c>
      <c r="BA121" s="287">
        <f>SUM(BA115:BA120)</f>
        <v>0</v>
      </c>
      <c r="BB121" s="287">
        <f>SUM(BB115:BB120)</f>
        <v>0</v>
      </c>
      <c r="BC121" s="287">
        <f>SUM(BC115:BC120)</f>
        <v>0</v>
      </c>
      <c r="BD121" s="287">
        <f>SUM(BD115:BD120)</f>
        <v>0</v>
      </c>
      <c r="BE121" s="287">
        <f>SUM(BE115:BE120)</f>
        <v>0</v>
      </c>
    </row>
    <row r="122" spans="1:15" ht="12.75">
      <c r="A122" s="249" t="s">
        <v>97</v>
      </c>
      <c r="B122" s="250" t="s">
        <v>266</v>
      </c>
      <c r="C122" s="251" t="s">
        <v>267</v>
      </c>
      <c r="D122" s="252"/>
      <c r="E122" s="253"/>
      <c r="F122" s="253"/>
      <c r="G122" s="254"/>
      <c r="H122" s="255"/>
      <c r="I122" s="256"/>
      <c r="J122" s="257"/>
      <c r="K122" s="258"/>
      <c r="O122" s="259">
        <v>1</v>
      </c>
    </row>
    <row r="123" spans="1:80" ht="12.75">
      <c r="A123" s="260">
        <v>43</v>
      </c>
      <c r="B123" s="261" t="s">
        <v>269</v>
      </c>
      <c r="C123" s="262" t="s">
        <v>270</v>
      </c>
      <c r="D123" s="263" t="s">
        <v>131</v>
      </c>
      <c r="E123" s="264">
        <v>50</v>
      </c>
      <c r="F123" s="264">
        <v>0</v>
      </c>
      <c r="G123" s="265">
        <f>E123*F123</f>
        <v>0</v>
      </c>
      <c r="H123" s="266">
        <v>4E-05</v>
      </c>
      <c r="I123" s="267">
        <f>E123*H123</f>
        <v>0.002</v>
      </c>
      <c r="J123" s="266">
        <v>0</v>
      </c>
      <c r="K123" s="267">
        <f>E123*J123</f>
        <v>0</v>
      </c>
      <c r="O123" s="259">
        <v>2</v>
      </c>
      <c r="AA123" s="232">
        <v>1</v>
      </c>
      <c r="AB123" s="232">
        <v>1</v>
      </c>
      <c r="AC123" s="232">
        <v>1</v>
      </c>
      <c r="AZ123" s="232">
        <v>1</v>
      </c>
      <c r="BA123" s="232">
        <f>IF(AZ123=1,G123,0)</f>
        <v>0</v>
      </c>
      <c r="BB123" s="232">
        <f>IF(AZ123=2,G123,0)</f>
        <v>0</v>
      </c>
      <c r="BC123" s="232">
        <f>IF(AZ123=3,G123,0)</f>
        <v>0</v>
      </c>
      <c r="BD123" s="232">
        <f>IF(AZ123=4,G123,0)</f>
        <v>0</v>
      </c>
      <c r="BE123" s="232">
        <f>IF(AZ123=5,G123,0)</f>
        <v>0</v>
      </c>
      <c r="CA123" s="259">
        <v>1</v>
      </c>
      <c r="CB123" s="259">
        <v>1</v>
      </c>
    </row>
    <row r="124" spans="1:15" ht="12.75">
      <c r="A124" s="268"/>
      <c r="B124" s="272"/>
      <c r="C124" s="345" t="s">
        <v>187</v>
      </c>
      <c r="D124" s="346"/>
      <c r="E124" s="273">
        <v>50</v>
      </c>
      <c r="F124" s="274"/>
      <c r="G124" s="275"/>
      <c r="H124" s="276"/>
      <c r="I124" s="270"/>
      <c r="J124" s="277"/>
      <c r="K124" s="270"/>
      <c r="M124" s="271">
        <v>50</v>
      </c>
      <c r="O124" s="259"/>
    </row>
    <row r="125" spans="1:80" ht="12.75">
      <c r="A125" s="260">
        <v>44</v>
      </c>
      <c r="B125" s="261" t="s">
        <v>271</v>
      </c>
      <c r="C125" s="262" t="s">
        <v>272</v>
      </c>
      <c r="D125" s="263" t="s">
        <v>252</v>
      </c>
      <c r="E125" s="264">
        <v>0.5</v>
      </c>
      <c r="F125" s="264">
        <v>0</v>
      </c>
      <c r="G125" s="265">
        <f>E125*F125</f>
        <v>0</v>
      </c>
      <c r="H125" s="266">
        <v>0.00769</v>
      </c>
      <c r="I125" s="267">
        <f>E125*H125</f>
        <v>0.003845</v>
      </c>
      <c r="J125" s="266">
        <v>0</v>
      </c>
      <c r="K125" s="267">
        <f>E125*J125</f>
        <v>0</v>
      </c>
      <c r="O125" s="259">
        <v>2</v>
      </c>
      <c r="AA125" s="232">
        <v>1</v>
      </c>
      <c r="AB125" s="232">
        <v>1</v>
      </c>
      <c r="AC125" s="232">
        <v>1</v>
      </c>
      <c r="AZ125" s="232">
        <v>1</v>
      </c>
      <c r="BA125" s="232">
        <f>IF(AZ125=1,G125,0)</f>
        <v>0</v>
      </c>
      <c r="BB125" s="232">
        <f>IF(AZ125=2,G125,0)</f>
        <v>0</v>
      </c>
      <c r="BC125" s="232">
        <f>IF(AZ125=3,G125,0)</f>
        <v>0</v>
      </c>
      <c r="BD125" s="232">
        <f>IF(AZ125=4,G125,0)</f>
        <v>0</v>
      </c>
      <c r="BE125" s="232">
        <f>IF(AZ125=5,G125,0)</f>
        <v>0</v>
      </c>
      <c r="CA125" s="259">
        <v>1</v>
      </c>
      <c r="CB125" s="259">
        <v>1</v>
      </c>
    </row>
    <row r="126" spans="1:15" ht="12.75">
      <c r="A126" s="268"/>
      <c r="B126" s="272"/>
      <c r="C126" s="345" t="s">
        <v>273</v>
      </c>
      <c r="D126" s="346"/>
      <c r="E126" s="273">
        <v>0.5</v>
      </c>
      <c r="F126" s="274"/>
      <c r="G126" s="275"/>
      <c r="H126" s="276"/>
      <c r="I126" s="270"/>
      <c r="J126" s="277"/>
      <c r="K126" s="270"/>
      <c r="M126" s="271" t="s">
        <v>273</v>
      </c>
      <c r="O126" s="259"/>
    </row>
    <row r="127" spans="1:80" ht="12.75">
      <c r="A127" s="260">
        <v>45</v>
      </c>
      <c r="B127" s="261" t="s">
        <v>274</v>
      </c>
      <c r="C127" s="262" t="s">
        <v>275</v>
      </c>
      <c r="D127" s="263" t="s">
        <v>168</v>
      </c>
      <c r="E127" s="264">
        <v>12</v>
      </c>
      <c r="F127" s="264">
        <v>0</v>
      </c>
      <c r="G127" s="265">
        <f>E127*F127</f>
        <v>0</v>
      </c>
      <c r="H127" s="266">
        <v>0.00468</v>
      </c>
      <c r="I127" s="267">
        <f>E127*H127</f>
        <v>0.05616</v>
      </c>
      <c r="J127" s="266">
        <v>0</v>
      </c>
      <c r="K127" s="267">
        <f>E127*J127</f>
        <v>0</v>
      </c>
      <c r="O127" s="259">
        <v>2</v>
      </c>
      <c r="AA127" s="232">
        <v>1</v>
      </c>
      <c r="AB127" s="232">
        <v>1</v>
      </c>
      <c r="AC127" s="232">
        <v>1</v>
      </c>
      <c r="AZ127" s="232">
        <v>1</v>
      </c>
      <c r="BA127" s="232">
        <f>IF(AZ127=1,G127,0)</f>
        <v>0</v>
      </c>
      <c r="BB127" s="232">
        <f>IF(AZ127=2,G127,0)</f>
        <v>0</v>
      </c>
      <c r="BC127" s="232">
        <f>IF(AZ127=3,G127,0)</f>
        <v>0</v>
      </c>
      <c r="BD127" s="232">
        <f>IF(AZ127=4,G127,0)</f>
        <v>0</v>
      </c>
      <c r="BE127" s="232">
        <f>IF(AZ127=5,G127,0)</f>
        <v>0</v>
      </c>
      <c r="CA127" s="259">
        <v>1</v>
      </c>
      <c r="CB127" s="259">
        <v>1</v>
      </c>
    </row>
    <row r="128" spans="1:15" ht="12.75">
      <c r="A128" s="268"/>
      <c r="B128" s="272"/>
      <c r="C128" s="345" t="s">
        <v>276</v>
      </c>
      <c r="D128" s="346"/>
      <c r="E128" s="273">
        <v>12</v>
      </c>
      <c r="F128" s="274"/>
      <c r="G128" s="275"/>
      <c r="H128" s="276"/>
      <c r="I128" s="270"/>
      <c r="J128" s="277"/>
      <c r="K128" s="270"/>
      <c r="M128" s="271" t="s">
        <v>276</v>
      </c>
      <c r="O128" s="259"/>
    </row>
    <row r="129" spans="1:80" ht="12.75">
      <c r="A129" s="260">
        <v>46</v>
      </c>
      <c r="B129" s="261" t="s">
        <v>277</v>
      </c>
      <c r="C129" s="262" t="s">
        <v>278</v>
      </c>
      <c r="D129" s="263" t="s">
        <v>168</v>
      </c>
      <c r="E129" s="264">
        <v>1</v>
      </c>
      <c r="F129" s="264">
        <v>0</v>
      </c>
      <c r="G129" s="265">
        <f>E129*F129</f>
        <v>0</v>
      </c>
      <c r="H129" s="266">
        <v>0.02864</v>
      </c>
      <c r="I129" s="267">
        <f>E129*H129</f>
        <v>0.02864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1</v>
      </c>
      <c r="AC129" s="232">
        <v>1</v>
      </c>
      <c r="AZ129" s="232">
        <v>1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1</v>
      </c>
    </row>
    <row r="130" spans="1:15" ht="12.75">
      <c r="A130" s="268"/>
      <c r="B130" s="272"/>
      <c r="C130" s="345" t="s">
        <v>279</v>
      </c>
      <c r="D130" s="346"/>
      <c r="E130" s="273">
        <v>1</v>
      </c>
      <c r="F130" s="274"/>
      <c r="G130" s="275"/>
      <c r="H130" s="276"/>
      <c r="I130" s="270"/>
      <c r="J130" s="277"/>
      <c r="K130" s="270"/>
      <c r="M130" s="271" t="s">
        <v>279</v>
      </c>
      <c r="O130" s="259"/>
    </row>
    <row r="131" spans="1:80" ht="12.75">
      <c r="A131" s="260">
        <v>47</v>
      </c>
      <c r="B131" s="261" t="s">
        <v>280</v>
      </c>
      <c r="C131" s="262" t="s">
        <v>281</v>
      </c>
      <c r="D131" s="263" t="s">
        <v>168</v>
      </c>
      <c r="E131" s="264">
        <v>1</v>
      </c>
      <c r="F131" s="264">
        <v>0</v>
      </c>
      <c r="G131" s="265">
        <f>E131*F131</f>
        <v>0</v>
      </c>
      <c r="H131" s="266">
        <v>0</v>
      </c>
      <c r="I131" s="267">
        <f>E131*H131</f>
        <v>0</v>
      </c>
      <c r="J131" s="266"/>
      <c r="K131" s="267">
        <f>E131*J131</f>
        <v>0</v>
      </c>
      <c r="O131" s="259">
        <v>2</v>
      </c>
      <c r="AA131" s="232">
        <v>12</v>
      </c>
      <c r="AB131" s="232">
        <v>0</v>
      </c>
      <c r="AC131" s="232">
        <v>61</v>
      </c>
      <c r="AZ131" s="232">
        <v>1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12</v>
      </c>
      <c r="CB131" s="259">
        <v>0</v>
      </c>
    </row>
    <row r="132" spans="1:80" ht="12.75">
      <c r="A132" s="260">
        <v>48</v>
      </c>
      <c r="B132" s="261" t="s">
        <v>282</v>
      </c>
      <c r="C132" s="262" t="s">
        <v>283</v>
      </c>
      <c r="D132" s="263" t="s">
        <v>168</v>
      </c>
      <c r="E132" s="264">
        <v>1</v>
      </c>
      <c r="F132" s="264">
        <v>0</v>
      </c>
      <c r="G132" s="265">
        <f>E132*F132</f>
        <v>0</v>
      </c>
      <c r="H132" s="266">
        <v>0</v>
      </c>
      <c r="I132" s="267">
        <f>E132*H132</f>
        <v>0</v>
      </c>
      <c r="J132" s="266"/>
      <c r="K132" s="267">
        <f>E132*J132</f>
        <v>0</v>
      </c>
      <c r="O132" s="259">
        <v>2</v>
      </c>
      <c r="AA132" s="232">
        <v>12</v>
      </c>
      <c r="AB132" s="232">
        <v>0</v>
      </c>
      <c r="AC132" s="232">
        <v>62</v>
      </c>
      <c r="AZ132" s="232">
        <v>1</v>
      </c>
      <c r="BA132" s="232">
        <f>IF(AZ132=1,G132,0)</f>
        <v>0</v>
      </c>
      <c r="BB132" s="232">
        <f>IF(AZ132=2,G132,0)</f>
        <v>0</v>
      </c>
      <c r="BC132" s="232">
        <f>IF(AZ132=3,G132,0)</f>
        <v>0</v>
      </c>
      <c r="BD132" s="232">
        <f>IF(AZ132=4,G132,0)</f>
        <v>0</v>
      </c>
      <c r="BE132" s="232">
        <f>IF(AZ132=5,G132,0)</f>
        <v>0</v>
      </c>
      <c r="CA132" s="259">
        <v>12</v>
      </c>
      <c r="CB132" s="259">
        <v>0</v>
      </c>
    </row>
    <row r="133" spans="1:80" ht="12.75">
      <c r="A133" s="260">
        <v>49</v>
      </c>
      <c r="B133" s="261" t="s">
        <v>282</v>
      </c>
      <c r="C133" s="262" t="s">
        <v>284</v>
      </c>
      <c r="D133" s="263" t="s">
        <v>168</v>
      </c>
      <c r="E133" s="264">
        <v>1</v>
      </c>
      <c r="F133" s="264">
        <v>0</v>
      </c>
      <c r="G133" s="265">
        <f>E133*F133</f>
        <v>0</v>
      </c>
      <c r="H133" s="266">
        <v>0</v>
      </c>
      <c r="I133" s="267">
        <f>E133*H133</f>
        <v>0</v>
      </c>
      <c r="J133" s="266"/>
      <c r="K133" s="267">
        <f>E133*J133</f>
        <v>0</v>
      </c>
      <c r="O133" s="259">
        <v>2</v>
      </c>
      <c r="AA133" s="232">
        <v>12</v>
      </c>
      <c r="AB133" s="232">
        <v>0</v>
      </c>
      <c r="AC133" s="232">
        <v>63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12</v>
      </c>
      <c r="CB133" s="259">
        <v>0</v>
      </c>
    </row>
    <row r="134" spans="1:80" ht="12.75">
      <c r="A134" s="260">
        <v>50</v>
      </c>
      <c r="B134" s="261" t="s">
        <v>285</v>
      </c>
      <c r="C134" s="262" t="s">
        <v>286</v>
      </c>
      <c r="D134" s="263" t="s">
        <v>168</v>
      </c>
      <c r="E134" s="264">
        <v>1</v>
      </c>
      <c r="F134" s="264">
        <v>0</v>
      </c>
      <c r="G134" s="265">
        <f>E134*F134</f>
        <v>0</v>
      </c>
      <c r="H134" s="266">
        <v>0.011</v>
      </c>
      <c r="I134" s="267">
        <f>E134*H134</f>
        <v>0.011</v>
      </c>
      <c r="J134" s="266"/>
      <c r="K134" s="267">
        <f>E134*J134</f>
        <v>0</v>
      </c>
      <c r="O134" s="259">
        <v>2</v>
      </c>
      <c r="AA134" s="232">
        <v>3</v>
      </c>
      <c r="AB134" s="232">
        <v>1</v>
      </c>
      <c r="AC134" s="232">
        <v>55340020</v>
      </c>
      <c r="AZ134" s="232">
        <v>1</v>
      </c>
      <c r="BA134" s="232">
        <f>IF(AZ134=1,G134,0)</f>
        <v>0</v>
      </c>
      <c r="BB134" s="232">
        <f>IF(AZ134=2,G134,0)</f>
        <v>0</v>
      </c>
      <c r="BC134" s="232">
        <f>IF(AZ134=3,G134,0)</f>
        <v>0</v>
      </c>
      <c r="BD134" s="232">
        <f>IF(AZ134=4,G134,0)</f>
        <v>0</v>
      </c>
      <c r="BE134" s="232">
        <f>IF(AZ134=5,G134,0)</f>
        <v>0</v>
      </c>
      <c r="CA134" s="259">
        <v>3</v>
      </c>
      <c r="CB134" s="259">
        <v>1</v>
      </c>
    </row>
    <row r="135" spans="1:57" ht="12.75">
      <c r="A135" s="278"/>
      <c r="B135" s="279" t="s">
        <v>101</v>
      </c>
      <c r="C135" s="280" t="s">
        <v>268</v>
      </c>
      <c r="D135" s="281"/>
      <c r="E135" s="282"/>
      <c r="F135" s="283"/>
      <c r="G135" s="284">
        <f>SUM(G122:G134)</f>
        <v>0</v>
      </c>
      <c r="H135" s="285"/>
      <c r="I135" s="286">
        <f>SUM(I122:I134)</f>
        <v>0.101645</v>
      </c>
      <c r="J135" s="285"/>
      <c r="K135" s="286">
        <f>SUM(K122:K134)</f>
        <v>0</v>
      </c>
      <c r="O135" s="259">
        <v>4</v>
      </c>
      <c r="BA135" s="287">
        <f>SUM(BA122:BA134)</f>
        <v>0</v>
      </c>
      <c r="BB135" s="287">
        <f>SUM(BB122:BB134)</f>
        <v>0</v>
      </c>
      <c r="BC135" s="287">
        <f>SUM(BC122:BC134)</f>
        <v>0</v>
      </c>
      <c r="BD135" s="287">
        <f>SUM(BD122:BD134)</f>
        <v>0</v>
      </c>
      <c r="BE135" s="287">
        <f>SUM(BE122:BE134)</f>
        <v>0</v>
      </c>
    </row>
    <row r="136" spans="1:15" ht="12.75">
      <c r="A136" s="249" t="s">
        <v>97</v>
      </c>
      <c r="B136" s="250" t="s">
        <v>287</v>
      </c>
      <c r="C136" s="251" t="s">
        <v>288</v>
      </c>
      <c r="D136" s="252"/>
      <c r="E136" s="253"/>
      <c r="F136" s="253"/>
      <c r="G136" s="254"/>
      <c r="H136" s="255"/>
      <c r="I136" s="256"/>
      <c r="J136" s="257"/>
      <c r="K136" s="258"/>
      <c r="O136" s="259">
        <v>1</v>
      </c>
    </row>
    <row r="137" spans="1:80" ht="12.75">
      <c r="A137" s="260">
        <v>51</v>
      </c>
      <c r="B137" s="261" t="s">
        <v>290</v>
      </c>
      <c r="C137" s="262" t="s">
        <v>291</v>
      </c>
      <c r="D137" s="263" t="s">
        <v>115</v>
      </c>
      <c r="E137" s="264">
        <v>23.7816</v>
      </c>
      <c r="F137" s="264">
        <v>0</v>
      </c>
      <c r="G137" s="265">
        <f>E137*F137</f>
        <v>0</v>
      </c>
      <c r="H137" s="266">
        <v>0.00112</v>
      </c>
      <c r="I137" s="267">
        <f>E137*H137</f>
        <v>0.026635391999999997</v>
      </c>
      <c r="J137" s="266">
        <v>0</v>
      </c>
      <c r="K137" s="267">
        <f>E137*J137</f>
        <v>0</v>
      </c>
      <c r="O137" s="259">
        <v>2</v>
      </c>
      <c r="AA137" s="232">
        <v>1</v>
      </c>
      <c r="AB137" s="232">
        <v>0</v>
      </c>
      <c r="AC137" s="232">
        <v>0</v>
      </c>
      <c r="AZ137" s="232">
        <v>1</v>
      </c>
      <c r="BA137" s="232">
        <f>IF(AZ137=1,G137,0)</f>
        <v>0</v>
      </c>
      <c r="BB137" s="232">
        <f>IF(AZ137=2,G137,0)</f>
        <v>0</v>
      </c>
      <c r="BC137" s="232">
        <f>IF(AZ137=3,G137,0)</f>
        <v>0</v>
      </c>
      <c r="BD137" s="232">
        <f>IF(AZ137=4,G137,0)</f>
        <v>0</v>
      </c>
      <c r="BE137" s="232">
        <f>IF(AZ137=5,G137,0)</f>
        <v>0</v>
      </c>
      <c r="CA137" s="259">
        <v>1</v>
      </c>
      <c r="CB137" s="259">
        <v>0</v>
      </c>
    </row>
    <row r="138" spans="1:15" ht="12.75">
      <c r="A138" s="268"/>
      <c r="B138" s="272"/>
      <c r="C138" s="345" t="s">
        <v>116</v>
      </c>
      <c r="D138" s="346"/>
      <c r="E138" s="273">
        <v>23.7816</v>
      </c>
      <c r="F138" s="274"/>
      <c r="G138" s="275"/>
      <c r="H138" s="276"/>
      <c r="I138" s="270"/>
      <c r="J138" s="277"/>
      <c r="K138" s="270"/>
      <c r="M138" s="271" t="s">
        <v>116</v>
      </c>
      <c r="O138" s="259"/>
    </row>
    <row r="139" spans="1:57" ht="12.75">
      <c r="A139" s="278"/>
      <c r="B139" s="279" t="s">
        <v>101</v>
      </c>
      <c r="C139" s="280" t="s">
        <v>289</v>
      </c>
      <c r="D139" s="281"/>
      <c r="E139" s="282"/>
      <c r="F139" s="283"/>
      <c r="G139" s="284">
        <f>SUM(G136:G138)</f>
        <v>0</v>
      </c>
      <c r="H139" s="285"/>
      <c r="I139" s="286">
        <f>SUM(I136:I138)</f>
        <v>0.026635391999999997</v>
      </c>
      <c r="J139" s="285"/>
      <c r="K139" s="286">
        <f>SUM(K136:K138)</f>
        <v>0</v>
      </c>
      <c r="O139" s="259">
        <v>4</v>
      </c>
      <c r="BA139" s="287">
        <f>SUM(BA136:BA138)</f>
        <v>0</v>
      </c>
      <c r="BB139" s="287">
        <f>SUM(BB136:BB138)</f>
        <v>0</v>
      </c>
      <c r="BC139" s="287">
        <f>SUM(BC136:BC138)</f>
        <v>0</v>
      </c>
      <c r="BD139" s="287">
        <f>SUM(BD136:BD138)</f>
        <v>0</v>
      </c>
      <c r="BE139" s="287">
        <f>SUM(BE136:BE138)</f>
        <v>0</v>
      </c>
    </row>
    <row r="140" spans="1:15" ht="12.75">
      <c r="A140" s="249" t="s">
        <v>97</v>
      </c>
      <c r="B140" s="250" t="s">
        <v>292</v>
      </c>
      <c r="C140" s="251" t="s">
        <v>293</v>
      </c>
      <c r="D140" s="252"/>
      <c r="E140" s="253"/>
      <c r="F140" s="253"/>
      <c r="G140" s="254"/>
      <c r="H140" s="255"/>
      <c r="I140" s="256"/>
      <c r="J140" s="257"/>
      <c r="K140" s="258"/>
      <c r="O140" s="259">
        <v>1</v>
      </c>
    </row>
    <row r="141" spans="1:80" ht="22.5">
      <c r="A141" s="260">
        <v>52</v>
      </c>
      <c r="B141" s="261" t="s">
        <v>295</v>
      </c>
      <c r="C141" s="262" t="s">
        <v>296</v>
      </c>
      <c r="D141" s="263" t="s">
        <v>205</v>
      </c>
      <c r="E141" s="264">
        <v>63.272</v>
      </c>
      <c r="F141" s="264">
        <v>0</v>
      </c>
      <c r="G141" s="265">
        <f>E141*F141</f>
        <v>0</v>
      </c>
      <c r="H141" s="266">
        <v>0</v>
      </c>
      <c r="I141" s="267">
        <f>E141*H141</f>
        <v>0</v>
      </c>
      <c r="J141" s="266"/>
      <c r="K141" s="267">
        <f>E141*J141</f>
        <v>0</v>
      </c>
      <c r="O141" s="259">
        <v>2</v>
      </c>
      <c r="AA141" s="232">
        <v>12</v>
      </c>
      <c r="AB141" s="232">
        <v>0</v>
      </c>
      <c r="AC141" s="232">
        <v>115</v>
      </c>
      <c r="AZ141" s="232">
        <v>1</v>
      </c>
      <c r="BA141" s="232">
        <f>IF(AZ141=1,G141,0)</f>
        <v>0</v>
      </c>
      <c r="BB141" s="232">
        <f>IF(AZ141=2,G141,0)</f>
        <v>0</v>
      </c>
      <c r="BC141" s="232">
        <f>IF(AZ141=3,G141,0)</f>
        <v>0</v>
      </c>
      <c r="BD141" s="232">
        <f>IF(AZ141=4,G141,0)</f>
        <v>0</v>
      </c>
      <c r="BE141" s="232">
        <f>IF(AZ141=5,G141,0)</f>
        <v>0</v>
      </c>
      <c r="CA141" s="259">
        <v>12</v>
      </c>
      <c r="CB141" s="259">
        <v>0</v>
      </c>
    </row>
    <row r="142" spans="1:15" ht="12.75">
      <c r="A142" s="268"/>
      <c r="B142" s="272"/>
      <c r="C142" s="345" t="s">
        <v>297</v>
      </c>
      <c r="D142" s="346"/>
      <c r="E142" s="273">
        <v>129.712</v>
      </c>
      <c r="F142" s="274"/>
      <c r="G142" s="275"/>
      <c r="H142" s="276"/>
      <c r="I142" s="270"/>
      <c r="J142" s="277"/>
      <c r="K142" s="270"/>
      <c r="M142" s="298">
        <v>129712</v>
      </c>
      <c r="O142" s="259"/>
    </row>
    <row r="143" spans="1:15" ht="12.75">
      <c r="A143" s="268"/>
      <c r="B143" s="272"/>
      <c r="C143" s="345" t="s">
        <v>298</v>
      </c>
      <c r="D143" s="346"/>
      <c r="E143" s="273">
        <v>-84.52</v>
      </c>
      <c r="F143" s="274"/>
      <c r="G143" s="275"/>
      <c r="H143" s="276"/>
      <c r="I143" s="270"/>
      <c r="J143" s="277"/>
      <c r="K143" s="270"/>
      <c r="M143" s="271" t="s">
        <v>298</v>
      </c>
      <c r="O143" s="259"/>
    </row>
    <row r="144" spans="1:15" ht="12.75">
      <c r="A144" s="268"/>
      <c r="B144" s="272"/>
      <c r="C144" s="345" t="s">
        <v>299</v>
      </c>
      <c r="D144" s="346"/>
      <c r="E144" s="273">
        <v>18.08</v>
      </c>
      <c r="F144" s="274"/>
      <c r="G144" s="275"/>
      <c r="H144" s="276"/>
      <c r="I144" s="270"/>
      <c r="J144" s="277"/>
      <c r="K144" s="270"/>
      <c r="M144" s="271" t="s">
        <v>299</v>
      </c>
      <c r="O144" s="259"/>
    </row>
    <row r="145" spans="1:80" ht="12.75">
      <c r="A145" s="260">
        <v>53</v>
      </c>
      <c r="B145" s="261" t="s">
        <v>300</v>
      </c>
      <c r="C145" s="262" t="s">
        <v>301</v>
      </c>
      <c r="D145" s="263" t="s">
        <v>205</v>
      </c>
      <c r="E145" s="264">
        <v>129.712262554</v>
      </c>
      <c r="F145" s="264">
        <v>0</v>
      </c>
      <c r="G145" s="265">
        <f>E145*F145</f>
        <v>0</v>
      </c>
      <c r="H145" s="266">
        <v>0</v>
      </c>
      <c r="I145" s="267">
        <f>E145*H145</f>
        <v>0</v>
      </c>
      <c r="J145" s="266"/>
      <c r="K145" s="267">
        <f>E145*J145</f>
        <v>0</v>
      </c>
      <c r="O145" s="259">
        <v>2</v>
      </c>
      <c r="AA145" s="232">
        <v>7</v>
      </c>
      <c r="AB145" s="232">
        <v>1</v>
      </c>
      <c r="AC145" s="232">
        <v>2</v>
      </c>
      <c r="AZ145" s="232">
        <v>1</v>
      </c>
      <c r="BA145" s="232">
        <f>IF(AZ145=1,G145,0)</f>
        <v>0</v>
      </c>
      <c r="BB145" s="232">
        <f>IF(AZ145=2,G145,0)</f>
        <v>0</v>
      </c>
      <c r="BC145" s="232">
        <f>IF(AZ145=3,G145,0)</f>
        <v>0</v>
      </c>
      <c r="BD145" s="232">
        <f>IF(AZ145=4,G145,0)</f>
        <v>0</v>
      </c>
      <c r="BE145" s="232">
        <f>IF(AZ145=5,G145,0)</f>
        <v>0</v>
      </c>
      <c r="CA145" s="259">
        <v>7</v>
      </c>
      <c r="CB145" s="259">
        <v>1</v>
      </c>
    </row>
    <row r="146" spans="1:57" ht="12.75">
      <c r="A146" s="278"/>
      <c r="B146" s="279" t="s">
        <v>101</v>
      </c>
      <c r="C146" s="280" t="s">
        <v>294</v>
      </c>
      <c r="D146" s="281"/>
      <c r="E146" s="282"/>
      <c r="F146" s="283"/>
      <c r="G146" s="284">
        <f>SUM(G140:G145)</f>
        <v>0</v>
      </c>
      <c r="H146" s="285"/>
      <c r="I146" s="286">
        <f>SUM(I140:I145)</f>
        <v>0</v>
      </c>
      <c r="J146" s="285"/>
      <c r="K146" s="286">
        <f>SUM(K140:K145)</f>
        <v>0</v>
      </c>
      <c r="O146" s="259">
        <v>4</v>
      </c>
      <c r="BA146" s="287">
        <f>SUM(BA140:BA145)</f>
        <v>0</v>
      </c>
      <c r="BB146" s="287">
        <f>SUM(BB140:BB145)</f>
        <v>0</v>
      </c>
      <c r="BC146" s="287">
        <f>SUM(BC140:BC145)</f>
        <v>0</v>
      </c>
      <c r="BD146" s="287">
        <f>SUM(BD140:BD145)</f>
        <v>0</v>
      </c>
      <c r="BE146" s="287">
        <f>SUM(BE140:BE145)</f>
        <v>0</v>
      </c>
    </row>
    <row r="147" spans="1:15" ht="12.75">
      <c r="A147" s="249" t="s">
        <v>97</v>
      </c>
      <c r="B147" s="250" t="s">
        <v>302</v>
      </c>
      <c r="C147" s="251" t="s">
        <v>303</v>
      </c>
      <c r="D147" s="252"/>
      <c r="E147" s="253"/>
      <c r="F147" s="253"/>
      <c r="G147" s="254"/>
      <c r="H147" s="255"/>
      <c r="I147" s="256"/>
      <c r="J147" s="257"/>
      <c r="K147" s="258"/>
      <c r="O147" s="259">
        <v>1</v>
      </c>
    </row>
    <row r="148" spans="1:80" ht="12.75">
      <c r="A148" s="260">
        <v>54</v>
      </c>
      <c r="B148" s="261" t="s">
        <v>305</v>
      </c>
      <c r="C148" s="262" t="s">
        <v>306</v>
      </c>
      <c r="D148" s="263" t="s">
        <v>131</v>
      </c>
      <c r="E148" s="264">
        <v>54.4</v>
      </c>
      <c r="F148" s="264">
        <v>0</v>
      </c>
      <c r="G148" s="265">
        <f>E148*F148</f>
        <v>0</v>
      </c>
      <c r="H148" s="266">
        <v>0.00021</v>
      </c>
      <c r="I148" s="267">
        <f>E148*H148</f>
        <v>0.011424</v>
      </c>
      <c r="J148" s="266">
        <v>0</v>
      </c>
      <c r="K148" s="267">
        <f>E148*J148</f>
        <v>0</v>
      </c>
      <c r="O148" s="259">
        <v>2</v>
      </c>
      <c r="AA148" s="232">
        <v>1</v>
      </c>
      <c r="AB148" s="232">
        <v>7</v>
      </c>
      <c r="AC148" s="232">
        <v>7</v>
      </c>
      <c r="AZ148" s="232">
        <v>2</v>
      </c>
      <c r="BA148" s="232">
        <f>IF(AZ148=1,G148,0)</f>
        <v>0</v>
      </c>
      <c r="BB148" s="232">
        <f>IF(AZ148=2,G148,0)</f>
        <v>0</v>
      </c>
      <c r="BC148" s="232">
        <f>IF(AZ148=3,G148,0)</f>
        <v>0</v>
      </c>
      <c r="BD148" s="232">
        <f>IF(AZ148=4,G148,0)</f>
        <v>0</v>
      </c>
      <c r="BE148" s="232">
        <f>IF(AZ148=5,G148,0)</f>
        <v>0</v>
      </c>
      <c r="CA148" s="259">
        <v>1</v>
      </c>
      <c r="CB148" s="259">
        <v>7</v>
      </c>
    </row>
    <row r="149" spans="1:15" ht="12.75">
      <c r="A149" s="268"/>
      <c r="B149" s="272"/>
      <c r="C149" s="345" t="s">
        <v>307</v>
      </c>
      <c r="D149" s="346"/>
      <c r="E149" s="273">
        <v>50</v>
      </c>
      <c r="F149" s="274"/>
      <c r="G149" s="275"/>
      <c r="H149" s="276"/>
      <c r="I149" s="270"/>
      <c r="J149" s="277"/>
      <c r="K149" s="270"/>
      <c r="M149" s="271" t="s">
        <v>307</v>
      </c>
      <c r="O149" s="259"/>
    </row>
    <row r="150" spans="1:15" ht="12.75">
      <c r="A150" s="268"/>
      <c r="B150" s="272"/>
      <c r="C150" s="345" t="s">
        <v>308</v>
      </c>
      <c r="D150" s="346"/>
      <c r="E150" s="273">
        <v>4.4</v>
      </c>
      <c r="F150" s="274"/>
      <c r="G150" s="275"/>
      <c r="H150" s="276"/>
      <c r="I150" s="270"/>
      <c r="J150" s="277"/>
      <c r="K150" s="270"/>
      <c r="M150" s="271" t="s">
        <v>308</v>
      </c>
      <c r="O150" s="259"/>
    </row>
    <row r="151" spans="1:80" ht="12.75">
      <c r="A151" s="260">
        <v>55</v>
      </c>
      <c r="B151" s="261" t="s">
        <v>309</v>
      </c>
      <c r="C151" s="262" t="s">
        <v>310</v>
      </c>
      <c r="D151" s="263" t="s">
        <v>131</v>
      </c>
      <c r="E151" s="264">
        <v>54.4</v>
      </c>
      <c r="F151" s="264">
        <v>0</v>
      </c>
      <c r="G151" s="265">
        <f>E151*F151</f>
        <v>0</v>
      </c>
      <c r="H151" s="266">
        <v>0.0042</v>
      </c>
      <c r="I151" s="267">
        <f>E151*H151</f>
        <v>0.22848</v>
      </c>
      <c r="J151" s="266">
        <v>0</v>
      </c>
      <c r="K151" s="267">
        <f>E151*J151</f>
        <v>0</v>
      </c>
      <c r="O151" s="259">
        <v>2</v>
      </c>
      <c r="AA151" s="232">
        <v>1</v>
      </c>
      <c r="AB151" s="232">
        <v>7</v>
      </c>
      <c r="AC151" s="232">
        <v>7</v>
      </c>
      <c r="AZ151" s="232">
        <v>2</v>
      </c>
      <c r="BA151" s="232">
        <f>IF(AZ151=1,G151,0)</f>
        <v>0</v>
      </c>
      <c r="BB151" s="232">
        <f>IF(AZ151=2,G151,0)</f>
        <v>0</v>
      </c>
      <c r="BC151" s="232">
        <f>IF(AZ151=3,G151,0)</f>
        <v>0</v>
      </c>
      <c r="BD151" s="232">
        <f>IF(AZ151=4,G151,0)</f>
        <v>0</v>
      </c>
      <c r="BE151" s="232">
        <f>IF(AZ151=5,G151,0)</f>
        <v>0</v>
      </c>
      <c r="CA151" s="259">
        <v>1</v>
      </c>
      <c r="CB151" s="259">
        <v>7</v>
      </c>
    </row>
    <row r="152" spans="1:15" ht="12.75">
      <c r="A152" s="268"/>
      <c r="B152" s="272"/>
      <c r="C152" s="345" t="s">
        <v>307</v>
      </c>
      <c r="D152" s="346"/>
      <c r="E152" s="273">
        <v>50</v>
      </c>
      <c r="F152" s="274"/>
      <c r="G152" s="275"/>
      <c r="H152" s="276"/>
      <c r="I152" s="270"/>
      <c r="J152" s="277"/>
      <c r="K152" s="270"/>
      <c r="M152" s="271" t="s">
        <v>307</v>
      </c>
      <c r="O152" s="259"/>
    </row>
    <row r="153" spans="1:15" ht="12.75">
      <c r="A153" s="268"/>
      <c r="B153" s="272"/>
      <c r="C153" s="345" t="s">
        <v>308</v>
      </c>
      <c r="D153" s="346"/>
      <c r="E153" s="273">
        <v>4.4</v>
      </c>
      <c r="F153" s="274"/>
      <c r="G153" s="275"/>
      <c r="H153" s="276"/>
      <c r="I153" s="270"/>
      <c r="J153" s="277"/>
      <c r="K153" s="270"/>
      <c r="M153" s="271" t="s">
        <v>308</v>
      </c>
      <c r="O153" s="259"/>
    </row>
    <row r="154" spans="1:80" ht="12.75">
      <c r="A154" s="260">
        <v>56</v>
      </c>
      <c r="B154" s="261" t="s">
        <v>311</v>
      </c>
      <c r="C154" s="262" t="s">
        <v>312</v>
      </c>
      <c r="D154" s="263" t="s">
        <v>12</v>
      </c>
      <c r="E154" s="264"/>
      <c r="F154" s="264">
        <v>0</v>
      </c>
      <c r="G154" s="265">
        <f>E154*F154</f>
        <v>0</v>
      </c>
      <c r="H154" s="266">
        <v>0</v>
      </c>
      <c r="I154" s="267">
        <f>E154*H154</f>
        <v>0</v>
      </c>
      <c r="J154" s="266"/>
      <c r="K154" s="267">
        <f>E154*J154</f>
        <v>0</v>
      </c>
      <c r="O154" s="259">
        <v>2</v>
      </c>
      <c r="AA154" s="232">
        <v>7</v>
      </c>
      <c r="AB154" s="232">
        <v>1002</v>
      </c>
      <c r="AC154" s="232">
        <v>5</v>
      </c>
      <c r="AZ154" s="232">
        <v>2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7</v>
      </c>
      <c r="CB154" s="259">
        <v>1002</v>
      </c>
    </row>
    <row r="155" spans="1:57" ht="12.75">
      <c r="A155" s="278"/>
      <c r="B155" s="279" t="s">
        <v>101</v>
      </c>
      <c r="C155" s="280" t="s">
        <v>304</v>
      </c>
      <c r="D155" s="281"/>
      <c r="E155" s="282"/>
      <c r="F155" s="283"/>
      <c r="G155" s="284">
        <f>SUM(G147:G154)</f>
        <v>0</v>
      </c>
      <c r="H155" s="285"/>
      <c r="I155" s="286">
        <f>SUM(I147:I154)</f>
        <v>0.23990399999999998</v>
      </c>
      <c r="J155" s="285"/>
      <c r="K155" s="286">
        <f>SUM(K147:K154)</f>
        <v>0</v>
      </c>
      <c r="O155" s="259">
        <v>4</v>
      </c>
      <c r="BA155" s="287">
        <f>SUM(BA147:BA154)</f>
        <v>0</v>
      </c>
      <c r="BB155" s="287">
        <f>SUM(BB147:BB154)</f>
        <v>0</v>
      </c>
      <c r="BC155" s="287">
        <f>SUM(BC147:BC154)</f>
        <v>0</v>
      </c>
      <c r="BD155" s="287">
        <f>SUM(BD147:BD154)</f>
        <v>0</v>
      </c>
      <c r="BE155" s="287">
        <f>SUM(BE147:BE154)</f>
        <v>0</v>
      </c>
    </row>
    <row r="156" spans="1:15" ht="12.75">
      <c r="A156" s="249" t="s">
        <v>97</v>
      </c>
      <c r="B156" s="250" t="s">
        <v>313</v>
      </c>
      <c r="C156" s="251" t="s">
        <v>314</v>
      </c>
      <c r="D156" s="252"/>
      <c r="E156" s="253"/>
      <c r="F156" s="253"/>
      <c r="G156" s="254"/>
      <c r="H156" s="255"/>
      <c r="I156" s="256"/>
      <c r="J156" s="257"/>
      <c r="K156" s="258"/>
      <c r="O156" s="259">
        <v>1</v>
      </c>
    </row>
    <row r="157" spans="1:80" ht="22.5">
      <c r="A157" s="260">
        <v>57</v>
      </c>
      <c r="B157" s="261" t="s">
        <v>316</v>
      </c>
      <c r="C157" s="262" t="s">
        <v>317</v>
      </c>
      <c r="D157" s="263" t="s">
        <v>131</v>
      </c>
      <c r="E157" s="264">
        <v>60</v>
      </c>
      <c r="F157" s="264">
        <v>0</v>
      </c>
      <c r="G157" s="265">
        <f>E157*F157</f>
        <v>0</v>
      </c>
      <c r="H157" s="266">
        <v>0.00209</v>
      </c>
      <c r="I157" s="267">
        <f>E157*H157</f>
        <v>0.12539999999999998</v>
      </c>
      <c r="J157" s="266">
        <v>0</v>
      </c>
      <c r="K157" s="267">
        <f>E157*J157</f>
        <v>0</v>
      </c>
      <c r="O157" s="259">
        <v>2</v>
      </c>
      <c r="AA157" s="232">
        <v>1</v>
      </c>
      <c r="AB157" s="232">
        <v>0</v>
      </c>
      <c r="AC157" s="232">
        <v>0</v>
      </c>
      <c r="AZ157" s="232">
        <v>2</v>
      </c>
      <c r="BA157" s="232">
        <f>IF(AZ157=1,G157,0)</f>
        <v>0</v>
      </c>
      <c r="BB157" s="232">
        <f>IF(AZ157=2,G157,0)</f>
        <v>0</v>
      </c>
      <c r="BC157" s="232">
        <f>IF(AZ157=3,G157,0)</f>
        <v>0</v>
      </c>
      <c r="BD157" s="232">
        <f>IF(AZ157=4,G157,0)</f>
        <v>0</v>
      </c>
      <c r="BE157" s="232">
        <f>IF(AZ157=5,G157,0)</f>
        <v>0</v>
      </c>
      <c r="CA157" s="259">
        <v>1</v>
      </c>
      <c r="CB157" s="259">
        <v>0</v>
      </c>
    </row>
    <row r="158" spans="1:15" ht="12.75">
      <c r="A158" s="268"/>
      <c r="B158" s="272"/>
      <c r="C158" s="345" t="s">
        <v>318</v>
      </c>
      <c r="D158" s="346"/>
      <c r="E158" s="273">
        <v>60</v>
      </c>
      <c r="F158" s="274"/>
      <c r="G158" s="275"/>
      <c r="H158" s="276"/>
      <c r="I158" s="270"/>
      <c r="J158" s="277"/>
      <c r="K158" s="270"/>
      <c r="M158" s="271" t="s">
        <v>318</v>
      </c>
      <c r="O158" s="259"/>
    </row>
    <row r="159" spans="1:80" ht="12.75">
      <c r="A159" s="260">
        <v>58</v>
      </c>
      <c r="B159" s="261" t="s">
        <v>319</v>
      </c>
      <c r="C159" s="262" t="s">
        <v>320</v>
      </c>
      <c r="D159" s="263" t="s">
        <v>12</v>
      </c>
      <c r="E159" s="264"/>
      <c r="F159" s="264">
        <v>0</v>
      </c>
      <c r="G159" s="265">
        <f>E159*F159</f>
        <v>0</v>
      </c>
      <c r="H159" s="266">
        <v>0</v>
      </c>
      <c r="I159" s="267">
        <f>E159*H159</f>
        <v>0</v>
      </c>
      <c r="J159" s="266"/>
      <c r="K159" s="267">
        <f>E159*J159</f>
        <v>0</v>
      </c>
      <c r="O159" s="259">
        <v>2</v>
      </c>
      <c r="AA159" s="232">
        <v>7</v>
      </c>
      <c r="AB159" s="232">
        <v>1002</v>
      </c>
      <c r="AC159" s="232">
        <v>5</v>
      </c>
      <c r="AZ159" s="232">
        <v>2</v>
      </c>
      <c r="BA159" s="232">
        <f>IF(AZ159=1,G159,0)</f>
        <v>0</v>
      </c>
      <c r="BB159" s="232">
        <f>IF(AZ159=2,G159,0)</f>
        <v>0</v>
      </c>
      <c r="BC159" s="232">
        <f>IF(AZ159=3,G159,0)</f>
        <v>0</v>
      </c>
      <c r="BD159" s="232">
        <f>IF(AZ159=4,G159,0)</f>
        <v>0</v>
      </c>
      <c r="BE159" s="232">
        <f>IF(AZ159=5,G159,0)</f>
        <v>0</v>
      </c>
      <c r="CA159" s="259">
        <v>7</v>
      </c>
      <c r="CB159" s="259">
        <v>1002</v>
      </c>
    </row>
    <row r="160" spans="1:57" ht="12.75">
      <c r="A160" s="278"/>
      <c r="B160" s="279" t="s">
        <v>101</v>
      </c>
      <c r="C160" s="280" t="s">
        <v>315</v>
      </c>
      <c r="D160" s="281"/>
      <c r="E160" s="282"/>
      <c r="F160" s="283"/>
      <c r="G160" s="284">
        <f>SUM(G156:G159)</f>
        <v>0</v>
      </c>
      <c r="H160" s="285"/>
      <c r="I160" s="286">
        <f>SUM(I156:I159)</f>
        <v>0.12539999999999998</v>
      </c>
      <c r="J160" s="285"/>
      <c r="K160" s="286">
        <f>SUM(K156:K159)</f>
        <v>0</v>
      </c>
      <c r="O160" s="259">
        <v>4</v>
      </c>
      <c r="BA160" s="287">
        <f>SUM(BA156:BA159)</f>
        <v>0</v>
      </c>
      <c r="BB160" s="287">
        <f>SUM(BB156:BB159)</f>
        <v>0</v>
      </c>
      <c r="BC160" s="287">
        <f>SUM(BC156:BC159)</f>
        <v>0</v>
      </c>
      <c r="BD160" s="287">
        <f>SUM(BD156:BD159)</f>
        <v>0</v>
      </c>
      <c r="BE160" s="287">
        <f>SUM(BE156:BE159)</f>
        <v>0</v>
      </c>
    </row>
    <row r="161" spans="1:15" ht="12.75">
      <c r="A161" s="249" t="s">
        <v>97</v>
      </c>
      <c r="B161" s="250" t="s">
        <v>321</v>
      </c>
      <c r="C161" s="251" t="s">
        <v>322</v>
      </c>
      <c r="D161" s="252"/>
      <c r="E161" s="253"/>
      <c r="F161" s="253"/>
      <c r="G161" s="254"/>
      <c r="H161" s="255"/>
      <c r="I161" s="256"/>
      <c r="J161" s="257"/>
      <c r="K161" s="258"/>
      <c r="O161" s="259">
        <v>1</v>
      </c>
    </row>
    <row r="162" spans="1:80" ht="22.5">
      <c r="A162" s="260">
        <v>59</v>
      </c>
      <c r="B162" s="261" t="s">
        <v>324</v>
      </c>
      <c r="C162" s="262" t="s">
        <v>325</v>
      </c>
      <c r="D162" s="263" t="s">
        <v>131</v>
      </c>
      <c r="E162" s="264">
        <v>50</v>
      </c>
      <c r="F162" s="264">
        <v>0</v>
      </c>
      <c r="G162" s="265">
        <f>E162*F162</f>
        <v>0</v>
      </c>
      <c r="H162" s="266">
        <v>0.00083</v>
      </c>
      <c r="I162" s="267">
        <f>E162*H162</f>
        <v>0.0415</v>
      </c>
      <c r="J162" s="266">
        <v>0</v>
      </c>
      <c r="K162" s="267">
        <f>E162*J162</f>
        <v>0</v>
      </c>
      <c r="O162" s="259">
        <v>2</v>
      </c>
      <c r="AA162" s="232">
        <v>1</v>
      </c>
      <c r="AB162" s="232">
        <v>7</v>
      </c>
      <c r="AC162" s="232">
        <v>7</v>
      </c>
      <c r="AZ162" s="232">
        <v>2</v>
      </c>
      <c r="BA162" s="232">
        <f>IF(AZ162=1,G162,0)</f>
        <v>0</v>
      </c>
      <c r="BB162" s="232">
        <f>IF(AZ162=2,G162,0)</f>
        <v>0</v>
      </c>
      <c r="BC162" s="232">
        <f>IF(AZ162=3,G162,0)</f>
        <v>0</v>
      </c>
      <c r="BD162" s="232">
        <f>IF(AZ162=4,G162,0)</f>
        <v>0</v>
      </c>
      <c r="BE162" s="232">
        <f>IF(AZ162=5,G162,0)</f>
        <v>0</v>
      </c>
      <c r="CA162" s="259">
        <v>1</v>
      </c>
      <c r="CB162" s="259">
        <v>7</v>
      </c>
    </row>
    <row r="163" spans="1:15" ht="12.75">
      <c r="A163" s="268"/>
      <c r="B163" s="272"/>
      <c r="C163" s="345" t="s">
        <v>187</v>
      </c>
      <c r="D163" s="346"/>
      <c r="E163" s="273">
        <v>50</v>
      </c>
      <c r="F163" s="274"/>
      <c r="G163" s="275"/>
      <c r="H163" s="276"/>
      <c r="I163" s="270"/>
      <c r="J163" s="277"/>
      <c r="K163" s="270"/>
      <c r="M163" s="271">
        <v>50</v>
      </c>
      <c r="O163" s="259"/>
    </row>
    <row r="164" spans="1:80" ht="22.5">
      <c r="A164" s="260">
        <v>60</v>
      </c>
      <c r="B164" s="261" t="s">
        <v>326</v>
      </c>
      <c r="C164" s="262" t="s">
        <v>327</v>
      </c>
      <c r="D164" s="263" t="s">
        <v>131</v>
      </c>
      <c r="E164" s="264">
        <v>60</v>
      </c>
      <c r="F164" s="264">
        <v>0</v>
      </c>
      <c r="G164" s="265">
        <f>E164*F164</f>
        <v>0</v>
      </c>
      <c r="H164" s="266">
        <v>0.00015</v>
      </c>
      <c r="I164" s="267">
        <f>E164*H164</f>
        <v>0.009</v>
      </c>
      <c r="J164" s="266">
        <v>0</v>
      </c>
      <c r="K164" s="267">
        <f>E164*J164</f>
        <v>0</v>
      </c>
      <c r="O164" s="259">
        <v>2</v>
      </c>
      <c r="AA164" s="232">
        <v>1</v>
      </c>
      <c r="AB164" s="232">
        <v>7</v>
      </c>
      <c r="AC164" s="232">
        <v>7</v>
      </c>
      <c r="AZ164" s="232">
        <v>2</v>
      </c>
      <c r="BA164" s="232">
        <f>IF(AZ164=1,G164,0)</f>
        <v>0</v>
      </c>
      <c r="BB164" s="232">
        <f>IF(AZ164=2,G164,0)</f>
        <v>0</v>
      </c>
      <c r="BC164" s="232">
        <f>IF(AZ164=3,G164,0)</f>
        <v>0</v>
      </c>
      <c r="BD164" s="232">
        <f>IF(AZ164=4,G164,0)</f>
        <v>0</v>
      </c>
      <c r="BE164" s="232">
        <f>IF(AZ164=5,G164,0)</f>
        <v>0</v>
      </c>
      <c r="CA164" s="259">
        <v>1</v>
      </c>
      <c r="CB164" s="259">
        <v>7</v>
      </c>
    </row>
    <row r="165" spans="1:15" ht="12.75">
      <c r="A165" s="268"/>
      <c r="B165" s="272"/>
      <c r="C165" s="345" t="s">
        <v>328</v>
      </c>
      <c r="D165" s="346"/>
      <c r="E165" s="273">
        <v>60</v>
      </c>
      <c r="F165" s="274"/>
      <c r="G165" s="275"/>
      <c r="H165" s="276"/>
      <c r="I165" s="270"/>
      <c r="J165" s="277"/>
      <c r="K165" s="270"/>
      <c r="M165" s="271" t="s">
        <v>328</v>
      </c>
      <c r="O165" s="259"/>
    </row>
    <row r="166" spans="1:80" ht="12.75">
      <c r="A166" s="260">
        <v>61</v>
      </c>
      <c r="B166" s="261" t="s">
        <v>329</v>
      </c>
      <c r="C166" s="262" t="s">
        <v>330</v>
      </c>
      <c r="D166" s="263" t="s">
        <v>131</v>
      </c>
      <c r="E166" s="264">
        <v>105</v>
      </c>
      <c r="F166" s="264">
        <v>0</v>
      </c>
      <c r="G166" s="265">
        <f>E166*F166</f>
        <v>0</v>
      </c>
      <c r="H166" s="266">
        <v>0.004</v>
      </c>
      <c r="I166" s="267">
        <f>E166*H166</f>
        <v>0.42</v>
      </c>
      <c r="J166" s="266"/>
      <c r="K166" s="267">
        <f>E166*J166</f>
        <v>0</v>
      </c>
      <c r="O166" s="259">
        <v>2</v>
      </c>
      <c r="AA166" s="232">
        <v>3</v>
      </c>
      <c r="AB166" s="232">
        <v>7</v>
      </c>
      <c r="AC166" s="232">
        <v>63151406</v>
      </c>
      <c r="AZ166" s="232">
        <v>2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3</v>
      </c>
      <c r="CB166" s="259">
        <v>7</v>
      </c>
    </row>
    <row r="167" spans="1:15" ht="12.75">
      <c r="A167" s="268"/>
      <c r="B167" s="272"/>
      <c r="C167" s="345" t="s">
        <v>331</v>
      </c>
      <c r="D167" s="346"/>
      <c r="E167" s="273">
        <v>105</v>
      </c>
      <c r="F167" s="274"/>
      <c r="G167" s="275"/>
      <c r="H167" s="276"/>
      <c r="I167" s="270"/>
      <c r="J167" s="277"/>
      <c r="K167" s="270"/>
      <c r="M167" s="271" t="s">
        <v>331</v>
      </c>
      <c r="O167" s="259"/>
    </row>
    <row r="168" spans="1:80" ht="12.75">
      <c r="A168" s="260">
        <v>62</v>
      </c>
      <c r="B168" s="261" t="s">
        <v>332</v>
      </c>
      <c r="C168" s="262" t="s">
        <v>333</v>
      </c>
      <c r="D168" s="263" t="s">
        <v>12</v>
      </c>
      <c r="E168" s="264"/>
      <c r="F168" s="264">
        <v>0</v>
      </c>
      <c r="G168" s="265">
        <f>E168*F168</f>
        <v>0</v>
      </c>
      <c r="H168" s="266">
        <v>0</v>
      </c>
      <c r="I168" s="267">
        <f>E168*H168</f>
        <v>0</v>
      </c>
      <c r="J168" s="266"/>
      <c r="K168" s="267">
        <f>E168*J168</f>
        <v>0</v>
      </c>
      <c r="O168" s="259">
        <v>2</v>
      </c>
      <c r="AA168" s="232">
        <v>7</v>
      </c>
      <c r="AB168" s="232">
        <v>1002</v>
      </c>
      <c r="AC168" s="232">
        <v>5</v>
      </c>
      <c r="AZ168" s="232">
        <v>2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7</v>
      </c>
      <c r="CB168" s="259">
        <v>1002</v>
      </c>
    </row>
    <row r="169" spans="1:57" ht="12.75">
      <c r="A169" s="278"/>
      <c r="B169" s="279" t="s">
        <v>101</v>
      </c>
      <c r="C169" s="280" t="s">
        <v>323</v>
      </c>
      <c r="D169" s="281"/>
      <c r="E169" s="282"/>
      <c r="F169" s="283"/>
      <c r="G169" s="284">
        <f>SUM(G161:G168)</f>
        <v>0</v>
      </c>
      <c r="H169" s="285"/>
      <c r="I169" s="286">
        <f>SUM(I161:I168)</f>
        <v>0.4705</v>
      </c>
      <c r="J169" s="285"/>
      <c r="K169" s="286">
        <f>SUM(K161:K168)</f>
        <v>0</v>
      </c>
      <c r="O169" s="259">
        <v>4</v>
      </c>
      <c r="BA169" s="287">
        <f>SUM(BA161:BA168)</f>
        <v>0</v>
      </c>
      <c r="BB169" s="287">
        <f>SUM(BB161:BB168)</f>
        <v>0</v>
      </c>
      <c r="BC169" s="287">
        <f>SUM(BC161:BC168)</f>
        <v>0</v>
      </c>
      <c r="BD169" s="287">
        <f>SUM(BD161:BD168)</f>
        <v>0</v>
      </c>
      <c r="BE169" s="287">
        <f>SUM(BE161:BE168)</f>
        <v>0</v>
      </c>
    </row>
    <row r="170" spans="1:15" ht="12.75">
      <c r="A170" s="249" t="s">
        <v>97</v>
      </c>
      <c r="B170" s="250" t="s">
        <v>334</v>
      </c>
      <c r="C170" s="251" t="s">
        <v>335</v>
      </c>
      <c r="D170" s="252"/>
      <c r="E170" s="253"/>
      <c r="F170" s="253"/>
      <c r="G170" s="254"/>
      <c r="H170" s="255"/>
      <c r="I170" s="256"/>
      <c r="J170" s="257"/>
      <c r="K170" s="258"/>
      <c r="O170" s="259">
        <v>1</v>
      </c>
    </row>
    <row r="171" spans="1:80" ht="12.75">
      <c r="A171" s="260">
        <v>63</v>
      </c>
      <c r="B171" s="261" t="s">
        <v>337</v>
      </c>
      <c r="C171" s="262" t="s">
        <v>338</v>
      </c>
      <c r="D171" s="263" t="s">
        <v>168</v>
      </c>
      <c r="E171" s="264">
        <v>1</v>
      </c>
      <c r="F171" s="264">
        <v>0</v>
      </c>
      <c r="G171" s="265">
        <f>E171*F171</f>
        <v>0</v>
      </c>
      <c r="H171" s="266">
        <v>0.00129</v>
      </c>
      <c r="I171" s="267">
        <f>E171*H171</f>
        <v>0.00129</v>
      </c>
      <c r="J171" s="266">
        <v>0</v>
      </c>
      <c r="K171" s="267">
        <f>E171*J171</f>
        <v>0</v>
      </c>
      <c r="O171" s="259">
        <v>2</v>
      </c>
      <c r="AA171" s="232">
        <v>1</v>
      </c>
      <c r="AB171" s="232">
        <v>0</v>
      </c>
      <c r="AC171" s="232">
        <v>0</v>
      </c>
      <c r="AZ171" s="232">
        <v>2</v>
      </c>
      <c r="BA171" s="232">
        <f>IF(AZ171=1,G171,0)</f>
        <v>0</v>
      </c>
      <c r="BB171" s="232">
        <f>IF(AZ171=2,G171,0)</f>
        <v>0</v>
      </c>
      <c r="BC171" s="232">
        <f>IF(AZ171=3,G171,0)</f>
        <v>0</v>
      </c>
      <c r="BD171" s="232">
        <f>IF(AZ171=4,G171,0)</f>
        <v>0</v>
      </c>
      <c r="BE171" s="232">
        <f>IF(AZ171=5,G171,0)</f>
        <v>0</v>
      </c>
      <c r="CA171" s="259">
        <v>1</v>
      </c>
      <c r="CB171" s="259">
        <v>0</v>
      </c>
    </row>
    <row r="172" spans="1:80" ht="12.75">
      <c r="A172" s="260">
        <v>64</v>
      </c>
      <c r="B172" s="261" t="s">
        <v>339</v>
      </c>
      <c r="C172" s="262" t="s">
        <v>340</v>
      </c>
      <c r="D172" s="263" t="s">
        <v>168</v>
      </c>
      <c r="E172" s="264">
        <v>7</v>
      </c>
      <c r="F172" s="264">
        <v>0</v>
      </c>
      <c r="G172" s="265">
        <f>E172*F172</f>
        <v>0</v>
      </c>
      <c r="H172" s="266">
        <v>0.0002</v>
      </c>
      <c r="I172" s="267">
        <f>E172*H172</f>
        <v>0.0014</v>
      </c>
      <c r="J172" s="266">
        <v>0</v>
      </c>
      <c r="K172" s="267">
        <f>E172*J172</f>
        <v>0</v>
      </c>
      <c r="O172" s="259">
        <v>2</v>
      </c>
      <c r="AA172" s="232">
        <v>1</v>
      </c>
      <c r="AB172" s="232">
        <v>7</v>
      </c>
      <c r="AC172" s="232">
        <v>7</v>
      </c>
      <c r="AZ172" s="232">
        <v>2</v>
      </c>
      <c r="BA172" s="232">
        <f>IF(AZ172=1,G172,0)</f>
        <v>0</v>
      </c>
      <c r="BB172" s="232">
        <f>IF(AZ172=2,G172,0)</f>
        <v>0</v>
      </c>
      <c r="BC172" s="232">
        <f>IF(AZ172=3,G172,0)</f>
        <v>0</v>
      </c>
      <c r="BD172" s="232">
        <f>IF(AZ172=4,G172,0)</f>
        <v>0</v>
      </c>
      <c r="BE172" s="232">
        <f>IF(AZ172=5,G172,0)</f>
        <v>0</v>
      </c>
      <c r="CA172" s="259">
        <v>1</v>
      </c>
      <c r="CB172" s="259">
        <v>7</v>
      </c>
    </row>
    <row r="173" spans="1:15" ht="12.75">
      <c r="A173" s="268"/>
      <c r="B173" s="272"/>
      <c r="C173" s="345" t="s">
        <v>341</v>
      </c>
      <c r="D173" s="346"/>
      <c r="E173" s="273">
        <v>7</v>
      </c>
      <c r="F173" s="274"/>
      <c r="G173" s="275"/>
      <c r="H173" s="276"/>
      <c r="I173" s="270"/>
      <c r="J173" s="277"/>
      <c r="K173" s="270"/>
      <c r="M173" s="271">
        <v>7</v>
      </c>
      <c r="O173" s="259"/>
    </row>
    <row r="174" spans="1:80" ht="12.75">
      <c r="A174" s="260">
        <v>65</v>
      </c>
      <c r="B174" s="261" t="s">
        <v>342</v>
      </c>
      <c r="C174" s="262" t="s">
        <v>343</v>
      </c>
      <c r="D174" s="263" t="s">
        <v>252</v>
      </c>
      <c r="E174" s="264">
        <v>9</v>
      </c>
      <c r="F174" s="264">
        <v>0</v>
      </c>
      <c r="G174" s="265">
        <f>E174*F174</f>
        <v>0</v>
      </c>
      <c r="H174" s="266">
        <v>0.00047</v>
      </c>
      <c r="I174" s="267">
        <f>E174*H174</f>
        <v>0.00423</v>
      </c>
      <c r="J174" s="266">
        <v>0</v>
      </c>
      <c r="K174" s="267">
        <f>E174*J174</f>
        <v>0</v>
      </c>
      <c r="O174" s="259">
        <v>2</v>
      </c>
      <c r="AA174" s="232">
        <v>1</v>
      </c>
      <c r="AB174" s="232">
        <v>7</v>
      </c>
      <c r="AC174" s="232">
        <v>7</v>
      </c>
      <c r="AZ174" s="232">
        <v>2</v>
      </c>
      <c r="BA174" s="232">
        <f>IF(AZ174=1,G174,0)</f>
        <v>0</v>
      </c>
      <c r="BB174" s="232">
        <f>IF(AZ174=2,G174,0)</f>
        <v>0</v>
      </c>
      <c r="BC174" s="232">
        <f>IF(AZ174=3,G174,0)</f>
        <v>0</v>
      </c>
      <c r="BD174" s="232">
        <f>IF(AZ174=4,G174,0)</f>
        <v>0</v>
      </c>
      <c r="BE174" s="232">
        <f>IF(AZ174=5,G174,0)</f>
        <v>0</v>
      </c>
      <c r="CA174" s="259">
        <v>1</v>
      </c>
      <c r="CB174" s="259">
        <v>7</v>
      </c>
    </row>
    <row r="175" spans="1:15" ht="12.75">
      <c r="A175" s="268"/>
      <c r="B175" s="272"/>
      <c r="C175" s="345" t="s">
        <v>344</v>
      </c>
      <c r="D175" s="346"/>
      <c r="E175" s="273">
        <v>9</v>
      </c>
      <c r="F175" s="274"/>
      <c r="G175" s="275"/>
      <c r="H175" s="276"/>
      <c r="I175" s="270"/>
      <c r="J175" s="277"/>
      <c r="K175" s="270"/>
      <c r="M175" s="271" t="s">
        <v>344</v>
      </c>
      <c r="O175" s="259"/>
    </row>
    <row r="176" spans="1:80" ht="12.75">
      <c r="A176" s="260">
        <v>66</v>
      </c>
      <c r="B176" s="261" t="s">
        <v>345</v>
      </c>
      <c r="C176" s="262" t="s">
        <v>346</v>
      </c>
      <c r="D176" s="263" t="s">
        <v>252</v>
      </c>
      <c r="E176" s="264">
        <v>3</v>
      </c>
      <c r="F176" s="264">
        <v>0</v>
      </c>
      <c r="G176" s="265">
        <f>E176*F176</f>
        <v>0</v>
      </c>
      <c r="H176" s="266">
        <v>0.00248</v>
      </c>
      <c r="I176" s="267">
        <f>E176*H176</f>
        <v>0.00744</v>
      </c>
      <c r="J176" s="266">
        <v>0</v>
      </c>
      <c r="K176" s="267">
        <f>E176*J176</f>
        <v>0</v>
      </c>
      <c r="O176" s="259">
        <v>2</v>
      </c>
      <c r="AA176" s="232">
        <v>1</v>
      </c>
      <c r="AB176" s="232">
        <v>7</v>
      </c>
      <c r="AC176" s="232">
        <v>7</v>
      </c>
      <c r="AZ176" s="232">
        <v>2</v>
      </c>
      <c r="BA176" s="232">
        <f>IF(AZ176=1,G176,0)</f>
        <v>0</v>
      </c>
      <c r="BB176" s="232">
        <f>IF(AZ176=2,G176,0)</f>
        <v>0</v>
      </c>
      <c r="BC176" s="232">
        <f>IF(AZ176=3,G176,0)</f>
        <v>0</v>
      </c>
      <c r="BD176" s="232">
        <f>IF(AZ176=4,G176,0)</f>
        <v>0</v>
      </c>
      <c r="BE176" s="232">
        <f>IF(AZ176=5,G176,0)</f>
        <v>0</v>
      </c>
      <c r="CA176" s="259">
        <v>1</v>
      </c>
      <c r="CB176" s="259">
        <v>7</v>
      </c>
    </row>
    <row r="177" spans="1:15" ht="12.75">
      <c r="A177" s="268"/>
      <c r="B177" s="272"/>
      <c r="C177" s="345" t="s">
        <v>163</v>
      </c>
      <c r="D177" s="346"/>
      <c r="E177" s="273">
        <v>3</v>
      </c>
      <c r="F177" s="274"/>
      <c r="G177" s="275"/>
      <c r="H177" s="276"/>
      <c r="I177" s="270"/>
      <c r="J177" s="277"/>
      <c r="K177" s="270"/>
      <c r="M177" s="271">
        <v>3</v>
      </c>
      <c r="O177" s="259"/>
    </row>
    <row r="178" spans="1:80" ht="12.75">
      <c r="A178" s="260">
        <v>67</v>
      </c>
      <c r="B178" s="261" t="s">
        <v>347</v>
      </c>
      <c r="C178" s="262" t="s">
        <v>348</v>
      </c>
      <c r="D178" s="263" t="s">
        <v>252</v>
      </c>
      <c r="E178" s="264">
        <v>8</v>
      </c>
      <c r="F178" s="264">
        <v>0</v>
      </c>
      <c r="G178" s="265">
        <f>E178*F178</f>
        <v>0</v>
      </c>
      <c r="H178" s="266">
        <v>0.00074</v>
      </c>
      <c r="I178" s="267">
        <f>E178*H178</f>
        <v>0.00592</v>
      </c>
      <c r="J178" s="266">
        <v>0</v>
      </c>
      <c r="K178" s="267">
        <f>E178*J178</f>
        <v>0</v>
      </c>
      <c r="O178" s="259">
        <v>2</v>
      </c>
      <c r="AA178" s="232">
        <v>1</v>
      </c>
      <c r="AB178" s="232">
        <v>7</v>
      </c>
      <c r="AC178" s="232">
        <v>7</v>
      </c>
      <c r="AZ178" s="232">
        <v>2</v>
      </c>
      <c r="BA178" s="232">
        <f>IF(AZ178=1,G178,0)</f>
        <v>0</v>
      </c>
      <c r="BB178" s="232">
        <f>IF(AZ178=2,G178,0)</f>
        <v>0</v>
      </c>
      <c r="BC178" s="232">
        <f>IF(AZ178=3,G178,0)</f>
        <v>0</v>
      </c>
      <c r="BD178" s="232">
        <f>IF(AZ178=4,G178,0)</f>
        <v>0</v>
      </c>
      <c r="BE178" s="232">
        <f>IF(AZ178=5,G178,0)</f>
        <v>0</v>
      </c>
      <c r="CA178" s="259">
        <v>1</v>
      </c>
      <c r="CB178" s="259">
        <v>7</v>
      </c>
    </row>
    <row r="179" spans="1:15" ht="12.75">
      <c r="A179" s="268"/>
      <c r="B179" s="272"/>
      <c r="C179" s="345" t="s">
        <v>349</v>
      </c>
      <c r="D179" s="346"/>
      <c r="E179" s="273">
        <v>8</v>
      </c>
      <c r="F179" s="274"/>
      <c r="G179" s="275"/>
      <c r="H179" s="276"/>
      <c r="I179" s="270"/>
      <c r="J179" s="277"/>
      <c r="K179" s="270"/>
      <c r="M179" s="271" t="s">
        <v>349</v>
      </c>
      <c r="O179" s="259"/>
    </row>
    <row r="180" spans="1:80" ht="12.75">
      <c r="A180" s="260">
        <v>68</v>
      </c>
      <c r="B180" s="261" t="s">
        <v>350</v>
      </c>
      <c r="C180" s="262" t="s">
        <v>351</v>
      </c>
      <c r="D180" s="263" t="s">
        <v>252</v>
      </c>
      <c r="E180" s="264">
        <v>23.9</v>
      </c>
      <c r="F180" s="264">
        <v>0</v>
      </c>
      <c r="G180" s="265">
        <f>E180*F180</f>
        <v>0</v>
      </c>
      <c r="H180" s="266">
        <v>0.00185</v>
      </c>
      <c r="I180" s="267">
        <f>E180*H180</f>
        <v>0.044215</v>
      </c>
      <c r="J180" s="266">
        <v>0</v>
      </c>
      <c r="K180" s="267">
        <f>E180*J180</f>
        <v>0</v>
      </c>
      <c r="O180" s="259">
        <v>2</v>
      </c>
      <c r="AA180" s="232">
        <v>1</v>
      </c>
      <c r="AB180" s="232">
        <v>7</v>
      </c>
      <c r="AC180" s="232">
        <v>7</v>
      </c>
      <c r="AZ180" s="232">
        <v>2</v>
      </c>
      <c r="BA180" s="232">
        <f>IF(AZ180=1,G180,0)</f>
        <v>0</v>
      </c>
      <c r="BB180" s="232">
        <f>IF(AZ180=2,G180,0)</f>
        <v>0</v>
      </c>
      <c r="BC180" s="232">
        <f>IF(AZ180=3,G180,0)</f>
        <v>0</v>
      </c>
      <c r="BD180" s="232">
        <f>IF(AZ180=4,G180,0)</f>
        <v>0</v>
      </c>
      <c r="BE180" s="232">
        <f>IF(AZ180=5,G180,0)</f>
        <v>0</v>
      </c>
      <c r="CA180" s="259">
        <v>1</v>
      </c>
      <c r="CB180" s="259">
        <v>7</v>
      </c>
    </row>
    <row r="181" spans="1:15" ht="12.75">
      <c r="A181" s="268"/>
      <c r="B181" s="272"/>
      <c r="C181" s="345" t="s">
        <v>352</v>
      </c>
      <c r="D181" s="346"/>
      <c r="E181" s="273">
        <v>23.9</v>
      </c>
      <c r="F181" s="274"/>
      <c r="G181" s="275"/>
      <c r="H181" s="276"/>
      <c r="I181" s="270"/>
      <c r="J181" s="277"/>
      <c r="K181" s="270"/>
      <c r="M181" s="271" t="s">
        <v>352</v>
      </c>
      <c r="O181" s="259"/>
    </row>
    <row r="182" spans="1:80" ht="12.75">
      <c r="A182" s="260">
        <v>69</v>
      </c>
      <c r="B182" s="261" t="s">
        <v>353</v>
      </c>
      <c r="C182" s="262" t="s">
        <v>354</v>
      </c>
      <c r="D182" s="263" t="s">
        <v>252</v>
      </c>
      <c r="E182" s="264">
        <v>6</v>
      </c>
      <c r="F182" s="264">
        <v>0</v>
      </c>
      <c r="G182" s="265">
        <f>E182*F182</f>
        <v>0</v>
      </c>
      <c r="H182" s="266">
        <v>0.00206</v>
      </c>
      <c r="I182" s="267">
        <f>E182*H182</f>
        <v>0.012360000000000001</v>
      </c>
      <c r="J182" s="266">
        <v>0</v>
      </c>
      <c r="K182" s="267">
        <f>E182*J182</f>
        <v>0</v>
      </c>
      <c r="O182" s="259">
        <v>2</v>
      </c>
      <c r="AA182" s="232">
        <v>1</v>
      </c>
      <c r="AB182" s="232">
        <v>7</v>
      </c>
      <c r="AC182" s="232">
        <v>7</v>
      </c>
      <c r="AZ182" s="232">
        <v>2</v>
      </c>
      <c r="BA182" s="232">
        <f>IF(AZ182=1,G182,0)</f>
        <v>0</v>
      </c>
      <c r="BB182" s="232">
        <f>IF(AZ182=2,G182,0)</f>
        <v>0</v>
      </c>
      <c r="BC182" s="232">
        <f>IF(AZ182=3,G182,0)</f>
        <v>0</v>
      </c>
      <c r="BD182" s="232">
        <f>IF(AZ182=4,G182,0)</f>
        <v>0</v>
      </c>
      <c r="BE182" s="232">
        <f>IF(AZ182=5,G182,0)</f>
        <v>0</v>
      </c>
      <c r="CA182" s="259">
        <v>1</v>
      </c>
      <c r="CB182" s="259">
        <v>7</v>
      </c>
    </row>
    <row r="183" spans="1:15" ht="12.75">
      <c r="A183" s="268"/>
      <c r="B183" s="272"/>
      <c r="C183" s="345" t="s">
        <v>355</v>
      </c>
      <c r="D183" s="346"/>
      <c r="E183" s="273">
        <v>6</v>
      </c>
      <c r="F183" s="274"/>
      <c r="G183" s="275"/>
      <c r="H183" s="276"/>
      <c r="I183" s="270"/>
      <c r="J183" s="277"/>
      <c r="K183" s="270"/>
      <c r="M183" s="271" t="s">
        <v>355</v>
      </c>
      <c r="O183" s="259"/>
    </row>
    <row r="184" spans="1:80" ht="12.75">
      <c r="A184" s="260">
        <v>70</v>
      </c>
      <c r="B184" s="261" t="s">
        <v>356</v>
      </c>
      <c r="C184" s="262" t="s">
        <v>357</v>
      </c>
      <c r="D184" s="263" t="s">
        <v>252</v>
      </c>
      <c r="E184" s="264">
        <v>3</v>
      </c>
      <c r="F184" s="264">
        <v>0</v>
      </c>
      <c r="G184" s="265">
        <f>E184*F184</f>
        <v>0</v>
      </c>
      <c r="H184" s="266">
        <v>0.00288</v>
      </c>
      <c r="I184" s="267">
        <f>E184*H184</f>
        <v>0.00864</v>
      </c>
      <c r="J184" s="266">
        <v>0</v>
      </c>
      <c r="K184" s="267">
        <f>E184*J184</f>
        <v>0</v>
      </c>
      <c r="O184" s="259">
        <v>2</v>
      </c>
      <c r="AA184" s="232">
        <v>1</v>
      </c>
      <c r="AB184" s="232">
        <v>7</v>
      </c>
      <c r="AC184" s="232">
        <v>7</v>
      </c>
      <c r="AZ184" s="232">
        <v>2</v>
      </c>
      <c r="BA184" s="232">
        <f>IF(AZ184=1,G184,0)</f>
        <v>0</v>
      </c>
      <c r="BB184" s="232">
        <f>IF(AZ184=2,G184,0)</f>
        <v>0</v>
      </c>
      <c r="BC184" s="232">
        <f>IF(AZ184=3,G184,0)</f>
        <v>0</v>
      </c>
      <c r="BD184" s="232">
        <f>IF(AZ184=4,G184,0)</f>
        <v>0</v>
      </c>
      <c r="BE184" s="232">
        <f>IF(AZ184=5,G184,0)</f>
        <v>0</v>
      </c>
      <c r="CA184" s="259">
        <v>1</v>
      </c>
      <c r="CB184" s="259">
        <v>7</v>
      </c>
    </row>
    <row r="185" spans="1:15" ht="12.75">
      <c r="A185" s="268"/>
      <c r="B185" s="272"/>
      <c r="C185" s="345" t="s">
        <v>163</v>
      </c>
      <c r="D185" s="346"/>
      <c r="E185" s="273">
        <v>3</v>
      </c>
      <c r="F185" s="274"/>
      <c r="G185" s="275"/>
      <c r="H185" s="276"/>
      <c r="I185" s="270"/>
      <c r="J185" s="277"/>
      <c r="K185" s="270"/>
      <c r="M185" s="271">
        <v>3</v>
      </c>
      <c r="O185" s="259"/>
    </row>
    <row r="186" spans="1:80" ht="12.75">
      <c r="A186" s="260">
        <v>71</v>
      </c>
      <c r="B186" s="261" t="s">
        <v>358</v>
      </c>
      <c r="C186" s="262" t="s">
        <v>359</v>
      </c>
      <c r="D186" s="263" t="s">
        <v>168</v>
      </c>
      <c r="E186" s="264">
        <v>11</v>
      </c>
      <c r="F186" s="264">
        <v>0</v>
      </c>
      <c r="G186" s="265">
        <f>E186*F186</f>
        <v>0</v>
      </c>
      <c r="H186" s="266">
        <v>0</v>
      </c>
      <c r="I186" s="267">
        <f>E186*H186</f>
        <v>0</v>
      </c>
      <c r="J186" s="266">
        <v>0</v>
      </c>
      <c r="K186" s="267">
        <f>E186*J186</f>
        <v>0</v>
      </c>
      <c r="O186" s="259">
        <v>2</v>
      </c>
      <c r="AA186" s="232">
        <v>1</v>
      </c>
      <c r="AB186" s="232">
        <v>7</v>
      </c>
      <c r="AC186" s="232">
        <v>7</v>
      </c>
      <c r="AZ186" s="232">
        <v>2</v>
      </c>
      <c r="BA186" s="232">
        <f>IF(AZ186=1,G186,0)</f>
        <v>0</v>
      </c>
      <c r="BB186" s="232">
        <f>IF(AZ186=2,G186,0)</f>
        <v>0</v>
      </c>
      <c r="BC186" s="232">
        <f>IF(AZ186=3,G186,0)</f>
        <v>0</v>
      </c>
      <c r="BD186" s="232">
        <f>IF(AZ186=4,G186,0)</f>
        <v>0</v>
      </c>
      <c r="BE186" s="232">
        <f>IF(AZ186=5,G186,0)</f>
        <v>0</v>
      </c>
      <c r="CA186" s="259">
        <v>1</v>
      </c>
      <c r="CB186" s="259">
        <v>7</v>
      </c>
    </row>
    <row r="187" spans="1:15" ht="12.75">
      <c r="A187" s="268"/>
      <c r="B187" s="272"/>
      <c r="C187" s="345" t="s">
        <v>360</v>
      </c>
      <c r="D187" s="346"/>
      <c r="E187" s="273">
        <v>11</v>
      </c>
      <c r="F187" s="274"/>
      <c r="G187" s="275"/>
      <c r="H187" s="276"/>
      <c r="I187" s="270"/>
      <c r="J187" s="277"/>
      <c r="K187" s="270"/>
      <c r="M187" s="271" t="s">
        <v>360</v>
      </c>
      <c r="O187" s="259"/>
    </row>
    <row r="188" spans="1:80" ht="12.75">
      <c r="A188" s="260">
        <v>72</v>
      </c>
      <c r="B188" s="261" t="s">
        <v>361</v>
      </c>
      <c r="C188" s="262" t="s">
        <v>362</v>
      </c>
      <c r="D188" s="263" t="s">
        <v>168</v>
      </c>
      <c r="E188" s="264">
        <v>1</v>
      </c>
      <c r="F188" s="264">
        <v>0</v>
      </c>
      <c r="G188" s="265">
        <f>E188*F188</f>
        <v>0</v>
      </c>
      <c r="H188" s="266">
        <v>0</v>
      </c>
      <c r="I188" s="267">
        <f>E188*H188</f>
        <v>0</v>
      </c>
      <c r="J188" s="266">
        <v>0</v>
      </c>
      <c r="K188" s="267">
        <f>E188*J188</f>
        <v>0</v>
      </c>
      <c r="O188" s="259">
        <v>2</v>
      </c>
      <c r="AA188" s="232">
        <v>1</v>
      </c>
      <c r="AB188" s="232">
        <v>7</v>
      </c>
      <c r="AC188" s="232">
        <v>7</v>
      </c>
      <c r="AZ188" s="232">
        <v>2</v>
      </c>
      <c r="BA188" s="232">
        <f>IF(AZ188=1,G188,0)</f>
        <v>0</v>
      </c>
      <c r="BB188" s="232">
        <f>IF(AZ188=2,G188,0)</f>
        <v>0</v>
      </c>
      <c r="BC188" s="232">
        <f>IF(AZ188=3,G188,0)</f>
        <v>0</v>
      </c>
      <c r="BD188" s="232">
        <f>IF(AZ188=4,G188,0)</f>
        <v>0</v>
      </c>
      <c r="BE188" s="232">
        <f>IF(AZ188=5,G188,0)</f>
        <v>0</v>
      </c>
      <c r="CA188" s="259">
        <v>1</v>
      </c>
      <c r="CB188" s="259">
        <v>7</v>
      </c>
    </row>
    <row r="189" spans="1:15" ht="12.75">
      <c r="A189" s="268"/>
      <c r="B189" s="272"/>
      <c r="C189" s="345" t="s">
        <v>98</v>
      </c>
      <c r="D189" s="346"/>
      <c r="E189" s="273">
        <v>1</v>
      </c>
      <c r="F189" s="274"/>
      <c r="G189" s="275"/>
      <c r="H189" s="276"/>
      <c r="I189" s="270"/>
      <c r="J189" s="277"/>
      <c r="K189" s="270"/>
      <c r="M189" s="271">
        <v>1</v>
      </c>
      <c r="O189" s="259"/>
    </row>
    <row r="190" spans="1:80" ht="12.75">
      <c r="A190" s="260">
        <v>73</v>
      </c>
      <c r="B190" s="261" t="s">
        <v>363</v>
      </c>
      <c r="C190" s="262" t="s">
        <v>364</v>
      </c>
      <c r="D190" s="263" t="s">
        <v>168</v>
      </c>
      <c r="E190" s="264">
        <v>8</v>
      </c>
      <c r="F190" s="264">
        <v>0</v>
      </c>
      <c r="G190" s="265">
        <f>E190*F190</f>
        <v>0</v>
      </c>
      <c r="H190" s="266">
        <v>0</v>
      </c>
      <c r="I190" s="267">
        <f>E190*H190</f>
        <v>0</v>
      </c>
      <c r="J190" s="266">
        <v>0</v>
      </c>
      <c r="K190" s="267">
        <f>E190*J190</f>
        <v>0</v>
      </c>
      <c r="O190" s="259">
        <v>2</v>
      </c>
      <c r="AA190" s="232">
        <v>1</v>
      </c>
      <c r="AB190" s="232">
        <v>7</v>
      </c>
      <c r="AC190" s="232">
        <v>7</v>
      </c>
      <c r="AZ190" s="232">
        <v>2</v>
      </c>
      <c r="BA190" s="232">
        <f>IF(AZ190=1,G190,0)</f>
        <v>0</v>
      </c>
      <c r="BB190" s="232">
        <f>IF(AZ190=2,G190,0)</f>
        <v>0</v>
      </c>
      <c r="BC190" s="232">
        <f>IF(AZ190=3,G190,0)</f>
        <v>0</v>
      </c>
      <c r="BD190" s="232">
        <f>IF(AZ190=4,G190,0)</f>
        <v>0</v>
      </c>
      <c r="BE190" s="232">
        <f>IF(AZ190=5,G190,0)</f>
        <v>0</v>
      </c>
      <c r="CA190" s="259">
        <v>1</v>
      </c>
      <c r="CB190" s="259">
        <v>7</v>
      </c>
    </row>
    <row r="191" spans="1:15" ht="12.75">
      <c r="A191" s="268"/>
      <c r="B191" s="272"/>
      <c r="C191" s="345" t="s">
        <v>365</v>
      </c>
      <c r="D191" s="346"/>
      <c r="E191" s="273">
        <v>8</v>
      </c>
      <c r="F191" s="274"/>
      <c r="G191" s="275"/>
      <c r="H191" s="276"/>
      <c r="I191" s="270"/>
      <c r="J191" s="277"/>
      <c r="K191" s="270"/>
      <c r="M191" s="271" t="s">
        <v>365</v>
      </c>
      <c r="O191" s="259"/>
    </row>
    <row r="192" spans="1:80" ht="22.5">
      <c r="A192" s="260">
        <v>74</v>
      </c>
      <c r="B192" s="261" t="s">
        <v>366</v>
      </c>
      <c r="C192" s="262" t="s">
        <v>367</v>
      </c>
      <c r="D192" s="263" t="s">
        <v>168</v>
      </c>
      <c r="E192" s="264">
        <v>4</v>
      </c>
      <c r="F192" s="264">
        <v>0</v>
      </c>
      <c r="G192" s="265">
        <f>E192*F192</f>
        <v>0</v>
      </c>
      <c r="H192" s="266">
        <v>0.00013</v>
      </c>
      <c r="I192" s="267">
        <f>E192*H192</f>
        <v>0.00052</v>
      </c>
      <c r="J192" s="266">
        <v>0</v>
      </c>
      <c r="K192" s="267">
        <f>E192*J192</f>
        <v>0</v>
      </c>
      <c r="O192" s="259">
        <v>2</v>
      </c>
      <c r="AA192" s="232">
        <v>1</v>
      </c>
      <c r="AB192" s="232">
        <v>7</v>
      </c>
      <c r="AC192" s="232">
        <v>7</v>
      </c>
      <c r="AZ192" s="232">
        <v>2</v>
      </c>
      <c r="BA192" s="232">
        <f>IF(AZ192=1,G192,0)</f>
        <v>0</v>
      </c>
      <c r="BB192" s="232">
        <f>IF(AZ192=2,G192,0)</f>
        <v>0</v>
      </c>
      <c r="BC192" s="232">
        <f>IF(AZ192=3,G192,0)</f>
        <v>0</v>
      </c>
      <c r="BD192" s="232">
        <f>IF(AZ192=4,G192,0)</f>
        <v>0</v>
      </c>
      <c r="BE192" s="232">
        <f>IF(AZ192=5,G192,0)</f>
        <v>0</v>
      </c>
      <c r="CA192" s="259">
        <v>1</v>
      </c>
      <c r="CB192" s="259">
        <v>7</v>
      </c>
    </row>
    <row r="193" spans="1:15" ht="12.75">
      <c r="A193" s="268"/>
      <c r="B193" s="272"/>
      <c r="C193" s="345" t="s">
        <v>368</v>
      </c>
      <c r="D193" s="346"/>
      <c r="E193" s="273">
        <v>4</v>
      </c>
      <c r="F193" s="274"/>
      <c r="G193" s="275"/>
      <c r="H193" s="276"/>
      <c r="I193" s="270"/>
      <c r="J193" s="277"/>
      <c r="K193" s="270"/>
      <c r="M193" s="271" t="s">
        <v>368</v>
      </c>
      <c r="O193" s="259"/>
    </row>
    <row r="194" spans="1:80" ht="22.5">
      <c r="A194" s="260">
        <v>75</v>
      </c>
      <c r="B194" s="261" t="s">
        <v>369</v>
      </c>
      <c r="C194" s="262" t="s">
        <v>370</v>
      </c>
      <c r="D194" s="263" t="s">
        <v>168</v>
      </c>
      <c r="E194" s="264">
        <v>1</v>
      </c>
      <c r="F194" s="264">
        <v>0</v>
      </c>
      <c r="G194" s="265">
        <f>E194*F194</f>
        <v>0</v>
      </c>
      <c r="H194" s="266">
        <v>0.00027</v>
      </c>
      <c r="I194" s="267">
        <f>E194*H194</f>
        <v>0.00027</v>
      </c>
      <c r="J194" s="266">
        <v>0</v>
      </c>
      <c r="K194" s="267">
        <f>E194*J194</f>
        <v>0</v>
      </c>
      <c r="O194" s="259">
        <v>2</v>
      </c>
      <c r="AA194" s="232">
        <v>1</v>
      </c>
      <c r="AB194" s="232">
        <v>7</v>
      </c>
      <c r="AC194" s="232">
        <v>7</v>
      </c>
      <c r="AZ194" s="232">
        <v>2</v>
      </c>
      <c r="BA194" s="232">
        <f>IF(AZ194=1,G194,0)</f>
        <v>0</v>
      </c>
      <c r="BB194" s="232">
        <f>IF(AZ194=2,G194,0)</f>
        <v>0</v>
      </c>
      <c r="BC194" s="232">
        <f>IF(AZ194=3,G194,0)</f>
        <v>0</v>
      </c>
      <c r="BD194" s="232">
        <f>IF(AZ194=4,G194,0)</f>
        <v>0</v>
      </c>
      <c r="BE194" s="232">
        <f>IF(AZ194=5,G194,0)</f>
        <v>0</v>
      </c>
      <c r="CA194" s="259">
        <v>1</v>
      </c>
      <c r="CB194" s="259">
        <v>7</v>
      </c>
    </row>
    <row r="195" spans="1:80" ht="12.75">
      <c r="A195" s="260">
        <v>76</v>
      </c>
      <c r="B195" s="261" t="s">
        <v>371</v>
      </c>
      <c r="C195" s="262" t="s">
        <v>372</v>
      </c>
      <c r="D195" s="263" t="s">
        <v>252</v>
      </c>
      <c r="E195" s="264">
        <v>32.9</v>
      </c>
      <c r="F195" s="264">
        <v>0</v>
      </c>
      <c r="G195" s="265">
        <f>E195*F195</f>
        <v>0</v>
      </c>
      <c r="H195" s="266">
        <v>0</v>
      </c>
      <c r="I195" s="267">
        <f>E195*H195</f>
        <v>0</v>
      </c>
      <c r="J195" s="266">
        <v>0</v>
      </c>
      <c r="K195" s="267">
        <f>E195*J195</f>
        <v>0</v>
      </c>
      <c r="O195" s="259">
        <v>2</v>
      </c>
      <c r="AA195" s="232">
        <v>1</v>
      </c>
      <c r="AB195" s="232">
        <v>7</v>
      </c>
      <c r="AC195" s="232">
        <v>7</v>
      </c>
      <c r="AZ195" s="232">
        <v>2</v>
      </c>
      <c r="BA195" s="232">
        <f>IF(AZ195=1,G195,0)</f>
        <v>0</v>
      </c>
      <c r="BB195" s="232">
        <f>IF(AZ195=2,G195,0)</f>
        <v>0</v>
      </c>
      <c r="BC195" s="232">
        <f>IF(AZ195=3,G195,0)</f>
        <v>0</v>
      </c>
      <c r="BD195" s="232">
        <f>IF(AZ195=4,G195,0)</f>
        <v>0</v>
      </c>
      <c r="BE195" s="232">
        <f>IF(AZ195=5,G195,0)</f>
        <v>0</v>
      </c>
      <c r="CA195" s="259">
        <v>1</v>
      </c>
      <c r="CB195" s="259">
        <v>7</v>
      </c>
    </row>
    <row r="196" spans="1:15" ht="12.75">
      <c r="A196" s="268"/>
      <c r="B196" s="272"/>
      <c r="C196" s="345" t="s">
        <v>373</v>
      </c>
      <c r="D196" s="346"/>
      <c r="E196" s="273">
        <v>32.9</v>
      </c>
      <c r="F196" s="274"/>
      <c r="G196" s="275"/>
      <c r="H196" s="276"/>
      <c r="I196" s="270"/>
      <c r="J196" s="277"/>
      <c r="K196" s="270"/>
      <c r="M196" s="271" t="s">
        <v>373</v>
      </c>
      <c r="O196" s="259"/>
    </row>
    <row r="197" spans="1:80" ht="12.75">
      <c r="A197" s="260">
        <v>77</v>
      </c>
      <c r="B197" s="261" t="s">
        <v>374</v>
      </c>
      <c r="C197" s="262" t="s">
        <v>375</v>
      </c>
      <c r="D197" s="263" t="s">
        <v>376</v>
      </c>
      <c r="E197" s="264">
        <v>0.2</v>
      </c>
      <c r="F197" s="264">
        <v>0</v>
      </c>
      <c r="G197" s="265">
        <f>E197*F197</f>
        <v>0</v>
      </c>
      <c r="H197" s="266">
        <v>0</v>
      </c>
      <c r="I197" s="267">
        <f>E197*H197</f>
        <v>0</v>
      </c>
      <c r="J197" s="266"/>
      <c r="K197" s="267">
        <f>E197*J197</f>
        <v>0</v>
      </c>
      <c r="O197" s="259">
        <v>2</v>
      </c>
      <c r="AA197" s="232">
        <v>12</v>
      </c>
      <c r="AB197" s="232">
        <v>0</v>
      </c>
      <c r="AC197" s="232">
        <v>120</v>
      </c>
      <c r="AZ197" s="232">
        <v>2</v>
      </c>
      <c r="BA197" s="232">
        <f>IF(AZ197=1,G197,0)</f>
        <v>0</v>
      </c>
      <c r="BB197" s="232">
        <f>IF(AZ197=2,G197,0)</f>
        <v>0</v>
      </c>
      <c r="BC197" s="232">
        <f>IF(AZ197=3,G197,0)</f>
        <v>0</v>
      </c>
      <c r="BD197" s="232">
        <f>IF(AZ197=4,G197,0)</f>
        <v>0</v>
      </c>
      <c r="BE197" s="232">
        <f>IF(AZ197=5,G197,0)</f>
        <v>0</v>
      </c>
      <c r="CA197" s="259">
        <v>12</v>
      </c>
      <c r="CB197" s="259">
        <v>0</v>
      </c>
    </row>
    <row r="198" spans="1:80" ht="12.75">
      <c r="A198" s="260">
        <v>78</v>
      </c>
      <c r="B198" s="261" t="s">
        <v>377</v>
      </c>
      <c r="C198" s="262" t="s">
        <v>378</v>
      </c>
      <c r="D198" s="263" t="s">
        <v>12</v>
      </c>
      <c r="E198" s="264"/>
      <c r="F198" s="264">
        <v>0</v>
      </c>
      <c r="G198" s="265">
        <f>E198*F198</f>
        <v>0</v>
      </c>
      <c r="H198" s="266">
        <v>0</v>
      </c>
      <c r="I198" s="267">
        <f>E198*H198</f>
        <v>0</v>
      </c>
      <c r="J198" s="266"/>
      <c r="K198" s="267">
        <f>E198*J198</f>
        <v>0</v>
      </c>
      <c r="O198" s="259">
        <v>2</v>
      </c>
      <c r="AA198" s="232">
        <v>7</v>
      </c>
      <c r="AB198" s="232">
        <v>1002</v>
      </c>
      <c r="AC198" s="232">
        <v>5</v>
      </c>
      <c r="AZ198" s="232">
        <v>2</v>
      </c>
      <c r="BA198" s="232">
        <f>IF(AZ198=1,G198,0)</f>
        <v>0</v>
      </c>
      <c r="BB198" s="232">
        <f>IF(AZ198=2,G198,0)</f>
        <v>0</v>
      </c>
      <c r="BC198" s="232">
        <f>IF(AZ198=3,G198,0)</f>
        <v>0</v>
      </c>
      <c r="BD198" s="232">
        <f>IF(AZ198=4,G198,0)</f>
        <v>0</v>
      </c>
      <c r="BE198" s="232">
        <f>IF(AZ198=5,G198,0)</f>
        <v>0</v>
      </c>
      <c r="CA198" s="259">
        <v>7</v>
      </c>
      <c r="CB198" s="259">
        <v>1002</v>
      </c>
    </row>
    <row r="199" spans="1:57" ht="12.75">
      <c r="A199" s="278"/>
      <c r="B199" s="279" t="s">
        <v>101</v>
      </c>
      <c r="C199" s="280" t="s">
        <v>336</v>
      </c>
      <c r="D199" s="281"/>
      <c r="E199" s="282"/>
      <c r="F199" s="283"/>
      <c r="G199" s="284">
        <f>SUM(G170:G198)</f>
        <v>0</v>
      </c>
      <c r="H199" s="285"/>
      <c r="I199" s="286">
        <f>SUM(I170:I198)</f>
        <v>0.086285</v>
      </c>
      <c r="J199" s="285"/>
      <c r="K199" s="286">
        <f>SUM(K170:K198)</f>
        <v>0</v>
      </c>
      <c r="O199" s="259">
        <v>4</v>
      </c>
      <c r="BA199" s="287">
        <f>SUM(BA170:BA198)</f>
        <v>0</v>
      </c>
      <c r="BB199" s="287">
        <f>SUM(BB170:BB198)</f>
        <v>0</v>
      </c>
      <c r="BC199" s="287">
        <f>SUM(BC170:BC198)</f>
        <v>0</v>
      </c>
      <c r="BD199" s="287">
        <f>SUM(BD170:BD198)</f>
        <v>0</v>
      </c>
      <c r="BE199" s="287">
        <f>SUM(BE170:BE198)</f>
        <v>0</v>
      </c>
    </row>
    <row r="200" spans="1:15" ht="12.75">
      <c r="A200" s="249" t="s">
        <v>97</v>
      </c>
      <c r="B200" s="250" t="s">
        <v>379</v>
      </c>
      <c r="C200" s="251" t="s">
        <v>380</v>
      </c>
      <c r="D200" s="252"/>
      <c r="E200" s="253"/>
      <c r="F200" s="253"/>
      <c r="G200" s="254"/>
      <c r="H200" s="255"/>
      <c r="I200" s="256"/>
      <c r="J200" s="257"/>
      <c r="K200" s="258"/>
      <c r="O200" s="259">
        <v>1</v>
      </c>
    </row>
    <row r="201" spans="1:80" ht="12.75">
      <c r="A201" s="260">
        <v>79</v>
      </c>
      <c r="B201" s="261" t="s">
        <v>382</v>
      </c>
      <c r="C201" s="262" t="s">
        <v>383</v>
      </c>
      <c r="D201" s="263" t="s">
        <v>168</v>
      </c>
      <c r="E201" s="264">
        <v>2</v>
      </c>
      <c r="F201" s="264">
        <v>0</v>
      </c>
      <c r="G201" s="265">
        <f>E201*F201</f>
        <v>0</v>
      </c>
      <c r="H201" s="266">
        <v>0.00025</v>
      </c>
      <c r="I201" s="267">
        <f>E201*H201</f>
        <v>0.0005</v>
      </c>
      <c r="J201" s="266">
        <v>0</v>
      </c>
      <c r="K201" s="267">
        <f>E201*J201</f>
        <v>0</v>
      </c>
      <c r="O201" s="259">
        <v>2</v>
      </c>
      <c r="AA201" s="232">
        <v>1</v>
      </c>
      <c r="AB201" s="232">
        <v>7</v>
      </c>
      <c r="AC201" s="232">
        <v>7</v>
      </c>
      <c r="AZ201" s="232">
        <v>2</v>
      </c>
      <c r="BA201" s="232">
        <f>IF(AZ201=1,G201,0)</f>
        <v>0</v>
      </c>
      <c r="BB201" s="232">
        <f>IF(AZ201=2,G201,0)</f>
        <v>0</v>
      </c>
      <c r="BC201" s="232">
        <f>IF(AZ201=3,G201,0)</f>
        <v>0</v>
      </c>
      <c r="BD201" s="232">
        <f>IF(AZ201=4,G201,0)</f>
        <v>0</v>
      </c>
      <c r="BE201" s="232">
        <f>IF(AZ201=5,G201,0)</f>
        <v>0</v>
      </c>
      <c r="CA201" s="259">
        <v>1</v>
      </c>
      <c r="CB201" s="259">
        <v>7</v>
      </c>
    </row>
    <row r="202" spans="1:80" ht="12.75">
      <c r="A202" s="260">
        <v>80</v>
      </c>
      <c r="B202" s="261" t="s">
        <v>384</v>
      </c>
      <c r="C202" s="262" t="s">
        <v>385</v>
      </c>
      <c r="D202" s="263" t="s">
        <v>168</v>
      </c>
      <c r="E202" s="264">
        <v>2</v>
      </c>
      <c r="F202" s="264">
        <v>0</v>
      </c>
      <c r="G202" s="265">
        <f>E202*F202</f>
        <v>0</v>
      </c>
      <c r="H202" s="266">
        <v>0.00025</v>
      </c>
      <c r="I202" s="267">
        <f>E202*H202</f>
        <v>0.0005</v>
      </c>
      <c r="J202" s="266">
        <v>0</v>
      </c>
      <c r="K202" s="267">
        <f>E202*J202</f>
        <v>0</v>
      </c>
      <c r="O202" s="259">
        <v>2</v>
      </c>
      <c r="AA202" s="232">
        <v>1</v>
      </c>
      <c r="AB202" s="232">
        <v>7</v>
      </c>
      <c r="AC202" s="232">
        <v>7</v>
      </c>
      <c r="AZ202" s="232">
        <v>2</v>
      </c>
      <c r="BA202" s="232">
        <f>IF(AZ202=1,G202,0)</f>
        <v>0</v>
      </c>
      <c r="BB202" s="232">
        <f>IF(AZ202=2,G202,0)</f>
        <v>0</v>
      </c>
      <c r="BC202" s="232">
        <f>IF(AZ202=3,G202,0)</f>
        <v>0</v>
      </c>
      <c r="BD202" s="232">
        <f>IF(AZ202=4,G202,0)</f>
        <v>0</v>
      </c>
      <c r="BE202" s="232">
        <f>IF(AZ202=5,G202,0)</f>
        <v>0</v>
      </c>
      <c r="CA202" s="259">
        <v>1</v>
      </c>
      <c r="CB202" s="259">
        <v>7</v>
      </c>
    </row>
    <row r="203" spans="1:80" ht="12.75">
      <c r="A203" s="260">
        <v>81</v>
      </c>
      <c r="B203" s="261" t="s">
        <v>386</v>
      </c>
      <c r="C203" s="262" t="s">
        <v>387</v>
      </c>
      <c r="D203" s="263" t="s">
        <v>168</v>
      </c>
      <c r="E203" s="264">
        <v>2</v>
      </c>
      <c r="F203" s="264">
        <v>0</v>
      </c>
      <c r="G203" s="265">
        <f>E203*F203</f>
        <v>0</v>
      </c>
      <c r="H203" s="266">
        <v>0.00062</v>
      </c>
      <c r="I203" s="267">
        <f>E203*H203</f>
        <v>0.00124</v>
      </c>
      <c r="J203" s="266">
        <v>0</v>
      </c>
      <c r="K203" s="267">
        <f>E203*J203</f>
        <v>0</v>
      </c>
      <c r="O203" s="259">
        <v>2</v>
      </c>
      <c r="AA203" s="232">
        <v>1</v>
      </c>
      <c r="AB203" s="232">
        <v>7</v>
      </c>
      <c r="AC203" s="232">
        <v>7</v>
      </c>
      <c r="AZ203" s="232">
        <v>2</v>
      </c>
      <c r="BA203" s="232">
        <f>IF(AZ203=1,G203,0)</f>
        <v>0</v>
      </c>
      <c r="BB203" s="232">
        <f>IF(AZ203=2,G203,0)</f>
        <v>0</v>
      </c>
      <c r="BC203" s="232">
        <f>IF(AZ203=3,G203,0)</f>
        <v>0</v>
      </c>
      <c r="BD203" s="232">
        <f>IF(AZ203=4,G203,0)</f>
        <v>0</v>
      </c>
      <c r="BE203" s="232">
        <f>IF(AZ203=5,G203,0)</f>
        <v>0</v>
      </c>
      <c r="CA203" s="259">
        <v>1</v>
      </c>
      <c r="CB203" s="259">
        <v>7</v>
      </c>
    </row>
    <row r="204" spans="1:80" ht="22.5">
      <c r="A204" s="260">
        <v>82</v>
      </c>
      <c r="B204" s="261" t="s">
        <v>388</v>
      </c>
      <c r="C204" s="262" t="s">
        <v>389</v>
      </c>
      <c r="D204" s="263" t="s">
        <v>252</v>
      </c>
      <c r="E204" s="264">
        <v>15.2</v>
      </c>
      <c r="F204" s="264">
        <v>0</v>
      </c>
      <c r="G204" s="265">
        <f>E204*F204</f>
        <v>0</v>
      </c>
      <c r="H204" s="266">
        <v>0.04995</v>
      </c>
      <c r="I204" s="267">
        <f>E204*H204</f>
        <v>0.75924</v>
      </c>
      <c r="J204" s="266">
        <v>0</v>
      </c>
      <c r="K204" s="267">
        <f>E204*J204</f>
        <v>0</v>
      </c>
      <c r="O204" s="259">
        <v>2</v>
      </c>
      <c r="AA204" s="232">
        <v>2</v>
      </c>
      <c r="AB204" s="232">
        <v>7</v>
      </c>
      <c r="AC204" s="232">
        <v>7</v>
      </c>
      <c r="AZ204" s="232">
        <v>2</v>
      </c>
      <c r="BA204" s="232">
        <f>IF(AZ204=1,G204,0)</f>
        <v>0</v>
      </c>
      <c r="BB204" s="232">
        <f>IF(AZ204=2,G204,0)</f>
        <v>0</v>
      </c>
      <c r="BC204" s="232">
        <f>IF(AZ204=3,G204,0)</f>
        <v>0</v>
      </c>
      <c r="BD204" s="232">
        <f>IF(AZ204=4,G204,0)</f>
        <v>0</v>
      </c>
      <c r="BE204" s="232">
        <f>IF(AZ204=5,G204,0)</f>
        <v>0</v>
      </c>
      <c r="CA204" s="259">
        <v>2</v>
      </c>
      <c r="CB204" s="259">
        <v>7</v>
      </c>
    </row>
    <row r="205" spans="1:15" ht="12.75">
      <c r="A205" s="268"/>
      <c r="B205" s="272"/>
      <c r="C205" s="345" t="s">
        <v>390</v>
      </c>
      <c r="D205" s="346"/>
      <c r="E205" s="273">
        <v>15.2</v>
      </c>
      <c r="F205" s="274"/>
      <c r="G205" s="275"/>
      <c r="H205" s="276"/>
      <c r="I205" s="270"/>
      <c r="J205" s="277"/>
      <c r="K205" s="270"/>
      <c r="M205" s="271" t="s">
        <v>390</v>
      </c>
      <c r="O205" s="259"/>
    </row>
    <row r="206" spans="1:80" ht="22.5">
      <c r="A206" s="260">
        <v>83</v>
      </c>
      <c r="B206" s="261" t="s">
        <v>391</v>
      </c>
      <c r="C206" s="262" t="s">
        <v>392</v>
      </c>
      <c r="D206" s="263" t="s">
        <v>252</v>
      </c>
      <c r="E206" s="264">
        <v>44</v>
      </c>
      <c r="F206" s="264">
        <v>0</v>
      </c>
      <c r="G206" s="265">
        <f>E206*F206</f>
        <v>0</v>
      </c>
      <c r="H206" s="266">
        <v>0.04971</v>
      </c>
      <c r="I206" s="267">
        <f>E206*H206</f>
        <v>2.18724</v>
      </c>
      <c r="J206" s="266">
        <v>0</v>
      </c>
      <c r="K206" s="267">
        <f>E206*J206</f>
        <v>0</v>
      </c>
      <c r="O206" s="259">
        <v>2</v>
      </c>
      <c r="AA206" s="232">
        <v>2</v>
      </c>
      <c r="AB206" s="232">
        <v>7</v>
      </c>
      <c r="AC206" s="232">
        <v>7</v>
      </c>
      <c r="AZ206" s="232">
        <v>2</v>
      </c>
      <c r="BA206" s="232">
        <f>IF(AZ206=1,G206,0)</f>
        <v>0</v>
      </c>
      <c r="BB206" s="232">
        <f>IF(AZ206=2,G206,0)</f>
        <v>0</v>
      </c>
      <c r="BC206" s="232">
        <f>IF(AZ206=3,G206,0)</f>
        <v>0</v>
      </c>
      <c r="BD206" s="232">
        <f>IF(AZ206=4,G206,0)</f>
        <v>0</v>
      </c>
      <c r="BE206" s="232">
        <f>IF(AZ206=5,G206,0)</f>
        <v>0</v>
      </c>
      <c r="CA206" s="259">
        <v>2</v>
      </c>
      <c r="CB206" s="259">
        <v>7</v>
      </c>
    </row>
    <row r="207" spans="1:15" ht="12.75">
      <c r="A207" s="268"/>
      <c r="B207" s="272"/>
      <c r="C207" s="345" t="s">
        <v>393</v>
      </c>
      <c r="D207" s="346"/>
      <c r="E207" s="273">
        <v>44</v>
      </c>
      <c r="F207" s="274"/>
      <c r="G207" s="275"/>
      <c r="H207" s="276"/>
      <c r="I207" s="270"/>
      <c r="J207" s="277"/>
      <c r="K207" s="270"/>
      <c r="M207" s="271" t="s">
        <v>393</v>
      </c>
      <c r="O207" s="259"/>
    </row>
    <row r="208" spans="1:80" ht="12.75">
      <c r="A208" s="260">
        <v>84</v>
      </c>
      <c r="B208" s="261" t="s">
        <v>394</v>
      </c>
      <c r="C208" s="262" t="s">
        <v>395</v>
      </c>
      <c r="D208" s="263" t="s">
        <v>376</v>
      </c>
      <c r="E208" s="264">
        <v>0.2</v>
      </c>
      <c r="F208" s="264">
        <v>0</v>
      </c>
      <c r="G208" s="265">
        <f>E208*F208</f>
        <v>0</v>
      </c>
      <c r="H208" s="266">
        <v>0</v>
      </c>
      <c r="I208" s="267">
        <f>E208*H208</f>
        <v>0</v>
      </c>
      <c r="J208" s="266"/>
      <c r="K208" s="267">
        <f>E208*J208</f>
        <v>0</v>
      </c>
      <c r="O208" s="259">
        <v>2</v>
      </c>
      <c r="AA208" s="232">
        <v>12</v>
      </c>
      <c r="AB208" s="232">
        <v>0</v>
      </c>
      <c r="AC208" s="232">
        <v>127</v>
      </c>
      <c r="AZ208" s="232">
        <v>2</v>
      </c>
      <c r="BA208" s="232">
        <f>IF(AZ208=1,G208,0)</f>
        <v>0</v>
      </c>
      <c r="BB208" s="232">
        <f>IF(AZ208=2,G208,0)</f>
        <v>0</v>
      </c>
      <c r="BC208" s="232">
        <f>IF(AZ208=3,G208,0)</f>
        <v>0</v>
      </c>
      <c r="BD208" s="232">
        <f>IF(AZ208=4,G208,0)</f>
        <v>0</v>
      </c>
      <c r="BE208" s="232">
        <f>IF(AZ208=5,G208,0)</f>
        <v>0</v>
      </c>
      <c r="CA208" s="259">
        <v>12</v>
      </c>
      <c r="CB208" s="259">
        <v>0</v>
      </c>
    </row>
    <row r="209" spans="1:80" ht="12.75">
      <c r="A209" s="260">
        <v>85</v>
      </c>
      <c r="B209" s="261" t="s">
        <v>396</v>
      </c>
      <c r="C209" s="262" t="s">
        <v>397</v>
      </c>
      <c r="D209" s="263" t="s">
        <v>12</v>
      </c>
      <c r="E209" s="264"/>
      <c r="F209" s="264">
        <v>0</v>
      </c>
      <c r="G209" s="265">
        <f>E209*F209</f>
        <v>0</v>
      </c>
      <c r="H209" s="266">
        <v>0</v>
      </c>
      <c r="I209" s="267">
        <f>E209*H209</f>
        <v>0</v>
      </c>
      <c r="J209" s="266"/>
      <c r="K209" s="267">
        <f>E209*J209</f>
        <v>0</v>
      </c>
      <c r="O209" s="259">
        <v>2</v>
      </c>
      <c r="AA209" s="232">
        <v>7</v>
      </c>
      <c r="AB209" s="232">
        <v>1002</v>
      </c>
      <c r="AC209" s="232">
        <v>5</v>
      </c>
      <c r="AZ209" s="232">
        <v>2</v>
      </c>
      <c r="BA209" s="232">
        <f>IF(AZ209=1,G209,0)</f>
        <v>0</v>
      </c>
      <c r="BB209" s="232">
        <f>IF(AZ209=2,G209,0)</f>
        <v>0</v>
      </c>
      <c r="BC209" s="232">
        <f>IF(AZ209=3,G209,0)</f>
        <v>0</v>
      </c>
      <c r="BD209" s="232">
        <f>IF(AZ209=4,G209,0)</f>
        <v>0</v>
      </c>
      <c r="BE209" s="232">
        <f>IF(AZ209=5,G209,0)</f>
        <v>0</v>
      </c>
      <c r="CA209" s="259">
        <v>7</v>
      </c>
      <c r="CB209" s="259">
        <v>1002</v>
      </c>
    </row>
    <row r="210" spans="1:57" ht="12.75">
      <c r="A210" s="278"/>
      <c r="B210" s="279" t="s">
        <v>101</v>
      </c>
      <c r="C210" s="280" t="s">
        <v>381</v>
      </c>
      <c r="D210" s="281"/>
      <c r="E210" s="282"/>
      <c r="F210" s="283"/>
      <c r="G210" s="284">
        <f>SUM(G200:G209)</f>
        <v>0</v>
      </c>
      <c r="H210" s="285"/>
      <c r="I210" s="286">
        <f>SUM(I200:I209)</f>
        <v>2.9487200000000002</v>
      </c>
      <c r="J210" s="285"/>
      <c r="K210" s="286">
        <f>SUM(K200:K209)</f>
        <v>0</v>
      </c>
      <c r="O210" s="259">
        <v>4</v>
      </c>
      <c r="BA210" s="287">
        <f>SUM(BA200:BA209)</f>
        <v>0</v>
      </c>
      <c r="BB210" s="287">
        <f>SUM(BB200:BB209)</f>
        <v>0</v>
      </c>
      <c r="BC210" s="287">
        <f>SUM(BC200:BC209)</f>
        <v>0</v>
      </c>
      <c r="BD210" s="287">
        <f>SUM(BD200:BD209)</f>
        <v>0</v>
      </c>
      <c r="BE210" s="287">
        <f>SUM(BE200:BE209)</f>
        <v>0</v>
      </c>
    </row>
    <row r="211" spans="1:15" ht="12.75">
      <c r="A211" s="249" t="s">
        <v>97</v>
      </c>
      <c r="B211" s="250" t="s">
        <v>398</v>
      </c>
      <c r="C211" s="251" t="s">
        <v>399</v>
      </c>
      <c r="D211" s="252"/>
      <c r="E211" s="253"/>
      <c r="F211" s="253"/>
      <c r="G211" s="254"/>
      <c r="H211" s="255"/>
      <c r="I211" s="256"/>
      <c r="J211" s="257"/>
      <c r="K211" s="258"/>
      <c r="O211" s="259">
        <v>1</v>
      </c>
    </row>
    <row r="212" spans="1:80" ht="12.75">
      <c r="A212" s="260">
        <v>86</v>
      </c>
      <c r="B212" s="261" t="s">
        <v>401</v>
      </c>
      <c r="C212" s="262" t="s">
        <v>402</v>
      </c>
      <c r="D212" s="263" t="s">
        <v>403</v>
      </c>
      <c r="E212" s="264">
        <v>7</v>
      </c>
      <c r="F212" s="264">
        <v>0</v>
      </c>
      <c r="G212" s="265">
        <f>E212*F212</f>
        <v>0</v>
      </c>
      <c r="H212" s="266">
        <v>0.00186</v>
      </c>
      <c r="I212" s="267">
        <f>E212*H212</f>
        <v>0.01302</v>
      </c>
      <c r="J212" s="266">
        <v>0</v>
      </c>
      <c r="K212" s="267">
        <f>E212*J212</f>
        <v>0</v>
      </c>
      <c r="O212" s="259">
        <v>2</v>
      </c>
      <c r="AA212" s="232">
        <v>1</v>
      </c>
      <c r="AB212" s="232">
        <v>7</v>
      </c>
      <c r="AC212" s="232">
        <v>7</v>
      </c>
      <c r="AZ212" s="232">
        <v>2</v>
      </c>
      <c r="BA212" s="232">
        <f>IF(AZ212=1,G212,0)</f>
        <v>0</v>
      </c>
      <c r="BB212" s="232">
        <f>IF(AZ212=2,G212,0)</f>
        <v>0</v>
      </c>
      <c r="BC212" s="232">
        <f>IF(AZ212=3,G212,0)</f>
        <v>0</v>
      </c>
      <c r="BD212" s="232">
        <f>IF(AZ212=4,G212,0)</f>
        <v>0</v>
      </c>
      <c r="BE212" s="232">
        <f>IF(AZ212=5,G212,0)</f>
        <v>0</v>
      </c>
      <c r="CA212" s="259">
        <v>1</v>
      </c>
      <c r="CB212" s="259">
        <v>7</v>
      </c>
    </row>
    <row r="213" spans="1:15" ht="12.75">
      <c r="A213" s="268"/>
      <c r="B213" s="272"/>
      <c r="C213" s="345" t="s">
        <v>404</v>
      </c>
      <c r="D213" s="346"/>
      <c r="E213" s="273">
        <v>7</v>
      </c>
      <c r="F213" s="274"/>
      <c r="G213" s="275"/>
      <c r="H213" s="276"/>
      <c r="I213" s="270"/>
      <c r="J213" s="277"/>
      <c r="K213" s="270"/>
      <c r="M213" s="271" t="s">
        <v>404</v>
      </c>
      <c r="O213" s="259"/>
    </row>
    <row r="214" spans="1:80" ht="12.75">
      <c r="A214" s="260">
        <v>87</v>
      </c>
      <c r="B214" s="261" t="s">
        <v>405</v>
      </c>
      <c r="C214" s="262" t="s">
        <v>406</v>
      </c>
      <c r="D214" s="263" t="s">
        <v>403</v>
      </c>
      <c r="E214" s="264">
        <v>1</v>
      </c>
      <c r="F214" s="264">
        <v>0</v>
      </c>
      <c r="G214" s="265">
        <f>E214*F214</f>
        <v>0</v>
      </c>
      <c r="H214" s="266">
        <v>0.006</v>
      </c>
      <c r="I214" s="267">
        <f>E214*H214</f>
        <v>0.006</v>
      </c>
      <c r="J214" s="266">
        <v>0</v>
      </c>
      <c r="K214" s="267">
        <f>E214*J214</f>
        <v>0</v>
      </c>
      <c r="O214" s="259">
        <v>2</v>
      </c>
      <c r="AA214" s="232">
        <v>1</v>
      </c>
      <c r="AB214" s="232">
        <v>7</v>
      </c>
      <c r="AC214" s="232">
        <v>7</v>
      </c>
      <c r="AZ214" s="232">
        <v>2</v>
      </c>
      <c r="BA214" s="232">
        <f>IF(AZ214=1,G214,0)</f>
        <v>0</v>
      </c>
      <c r="BB214" s="232">
        <f>IF(AZ214=2,G214,0)</f>
        <v>0</v>
      </c>
      <c r="BC214" s="232">
        <f>IF(AZ214=3,G214,0)</f>
        <v>0</v>
      </c>
      <c r="BD214" s="232">
        <f>IF(AZ214=4,G214,0)</f>
        <v>0</v>
      </c>
      <c r="BE214" s="232">
        <f>IF(AZ214=5,G214,0)</f>
        <v>0</v>
      </c>
      <c r="CA214" s="259">
        <v>1</v>
      </c>
      <c r="CB214" s="259">
        <v>7</v>
      </c>
    </row>
    <row r="215" spans="1:80" ht="12.75">
      <c r="A215" s="260">
        <v>88</v>
      </c>
      <c r="B215" s="261" t="s">
        <v>407</v>
      </c>
      <c r="C215" s="262" t="s">
        <v>408</v>
      </c>
      <c r="D215" s="263" t="s">
        <v>403</v>
      </c>
      <c r="E215" s="264">
        <v>10</v>
      </c>
      <c r="F215" s="264">
        <v>0</v>
      </c>
      <c r="G215" s="265">
        <f>E215*F215</f>
        <v>0</v>
      </c>
      <c r="H215" s="266">
        <v>0.00141</v>
      </c>
      <c r="I215" s="267">
        <f>E215*H215</f>
        <v>0.0141</v>
      </c>
      <c r="J215" s="266">
        <v>0</v>
      </c>
      <c r="K215" s="267">
        <f>E215*J215</f>
        <v>0</v>
      </c>
      <c r="O215" s="259">
        <v>2</v>
      </c>
      <c r="AA215" s="232">
        <v>1</v>
      </c>
      <c r="AB215" s="232">
        <v>7</v>
      </c>
      <c r="AC215" s="232">
        <v>7</v>
      </c>
      <c r="AZ215" s="232">
        <v>2</v>
      </c>
      <c r="BA215" s="232">
        <f>IF(AZ215=1,G215,0)</f>
        <v>0</v>
      </c>
      <c r="BB215" s="232">
        <f>IF(AZ215=2,G215,0)</f>
        <v>0</v>
      </c>
      <c r="BC215" s="232">
        <f>IF(AZ215=3,G215,0)</f>
        <v>0</v>
      </c>
      <c r="BD215" s="232">
        <f>IF(AZ215=4,G215,0)</f>
        <v>0</v>
      </c>
      <c r="BE215" s="232">
        <f>IF(AZ215=5,G215,0)</f>
        <v>0</v>
      </c>
      <c r="CA215" s="259">
        <v>1</v>
      </c>
      <c r="CB215" s="259">
        <v>7</v>
      </c>
    </row>
    <row r="216" spans="1:15" ht="12.75">
      <c r="A216" s="268"/>
      <c r="B216" s="272"/>
      <c r="C216" s="345" t="s">
        <v>409</v>
      </c>
      <c r="D216" s="346"/>
      <c r="E216" s="273">
        <v>10</v>
      </c>
      <c r="F216" s="274"/>
      <c r="G216" s="275"/>
      <c r="H216" s="276"/>
      <c r="I216" s="270"/>
      <c r="J216" s="277"/>
      <c r="K216" s="270"/>
      <c r="M216" s="271" t="s">
        <v>409</v>
      </c>
      <c r="O216" s="259"/>
    </row>
    <row r="217" spans="1:80" ht="12.75">
      <c r="A217" s="260">
        <v>89</v>
      </c>
      <c r="B217" s="261" t="s">
        <v>410</v>
      </c>
      <c r="C217" s="262" t="s">
        <v>411</v>
      </c>
      <c r="D217" s="263" t="s">
        <v>403</v>
      </c>
      <c r="E217" s="264">
        <v>1</v>
      </c>
      <c r="F217" s="264">
        <v>0</v>
      </c>
      <c r="G217" s="265">
        <f aca="true" t="shared" si="0" ref="G217:G223">E217*F217</f>
        <v>0</v>
      </c>
      <c r="H217" s="266">
        <v>0.01381</v>
      </c>
      <c r="I217" s="267">
        <f aca="true" t="shared" si="1" ref="I217:I223">E217*H217</f>
        <v>0.01381</v>
      </c>
      <c r="J217" s="266">
        <v>0</v>
      </c>
      <c r="K217" s="267">
        <f aca="true" t="shared" si="2" ref="K217:K223">E217*J217</f>
        <v>0</v>
      </c>
      <c r="O217" s="259">
        <v>2</v>
      </c>
      <c r="AA217" s="232">
        <v>1</v>
      </c>
      <c r="AB217" s="232">
        <v>7</v>
      </c>
      <c r="AC217" s="232">
        <v>7</v>
      </c>
      <c r="AZ217" s="232">
        <v>2</v>
      </c>
      <c r="BA217" s="232">
        <f aca="true" t="shared" si="3" ref="BA217:BA223">IF(AZ217=1,G217,0)</f>
        <v>0</v>
      </c>
      <c r="BB217" s="232">
        <f aca="true" t="shared" si="4" ref="BB217:BB223">IF(AZ217=2,G217,0)</f>
        <v>0</v>
      </c>
      <c r="BC217" s="232">
        <f aca="true" t="shared" si="5" ref="BC217:BC223">IF(AZ217=3,G217,0)</f>
        <v>0</v>
      </c>
      <c r="BD217" s="232">
        <f aca="true" t="shared" si="6" ref="BD217:BD223">IF(AZ217=4,G217,0)</f>
        <v>0</v>
      </c>
      <c r="BE217" s="232">
        <f aca="true" t="shared" si="7" ref="BE217:BE223">IF(AZ217=5,G217,0)</f>
        <v>0</v>
      </c>
      <c r="CA217" s="259">
        <v>1</v>
      </c>
      <c r="CB217" s="259">
        <v>7</v>
      </c>
    </row>
    <row r="218" spans="1:80" ht="12.75">
      <c r="A218" s="260">
        <v>90</v>
      </c>
      <c r="B218" s="261" t="s">
        <v>412</v>
      </c>
      <c r="C218" s="262" t="s">
        <v>413</v>
      </c>
      <c r="D218" s="263" t="s">
        <v>403</v>
      </c>
      <c r="E218" s="264">
        <v>1</v>
      </c>
      <c r="F218" s="264">
        <v>0</v>
      </c>
      <c r="G218" s="265">
        <f t="shared" si="0"/>
        <v>0</v>
      </c>
      <c r="H218" s="266">
        <v>0.04</v>
      </c>
      <c r="I218" s="267">
        <f t="shared" si="1"/>
        <v>0.04</v>
      </c>
      <c r="J218" s="266">
        <v>0</v>
      </c>
      <c r="K218" s="267">
        <f t="shared" si="2"/>
        <v>0</v>
      </c>
      <c r="O218" s="259">
        <v>2</v>
      </c>
      <c r="AA218" s="232">
        <v>1</v>
      </c>
      <c r="AB218" s="232">
        <v>0</v>
      </c>
      <c r="AC218" s="232">
        <v>0</v>
      </c>
      <c r="AZ218" s="232">
        <v>2</v>
      </c>
      <c r="BA218" s="232">
        <f t="shared" si="3"/>
        <v>0</v>
      </c>
      <c r="BB218" s="232">
        <f t="shared" si="4"/>
        <v>0</v>
      </c>
      <c r="BC218" s="232">
        <f t="shared" si="5"/>
        <v>0</v>
      </c>
      <c r="BD218" s="232">
        <f t="shared" si="6"/>
        <v>0</v>
      </c>
      <c r="BE218" s="232">
        <f t="shared" si="7"/>
        <v>0</v>
      </c>
      <c r="CA218" s="259">
        <v>1</v>
      </c>
      <c r="CB218" s="259">
        <v>0</v>
      </c>
    </row>
    <row r="219" spans="1:80" ht="12.75">
      <c r="A219" s="260">
        <v>91</v>
      </c>
      <c r="B219" s="261" t="s">
        <v>414</v>
      </c>
      <c r="C219" s="262" t="s">
        <v>415</v>
      </c>
      <c r="D219" s="263" t="s">
        <v>403</v>
      </c>
      <c r="E219" s="264">
        <v>1</v>
      </c>
      <c r="F219" s="264">
        <v>0</v>
      </c>
      <c r="G219" s="265">
        <f t="shared" si="0"/>
        <v>0</v>
      </c>
      <c r="H219" s="266">
        <v>0.002</v>
      </c>
      <c r="I219" s="267">
        <f t="shared" si="1"/>
        <v>0.002</v>
      </c>
      <c r="J219" s="266">
        <v>0</v>
      </c>
      <c r="K219" s="267">
        <f t="shared" si="2"/>
        <v>0</v>
      </c>
      <c r="O219" s="259">
        <v>2</v>
      </c>
      <c r="AA219" s="232">
        <v>1</v>
      </c>
      <c r="AB219" s="232">
        <v>7</v>
      </c>
      <c r="AC219" s="232">
        <v>7</v>
      </c>
      <c r="AZ219" s="232">
        <v>2</v>
      </c>
      <c r="BA219" s="232">
        <f t="shared" si="3"/>
        <v>0</v>
      </c>
      <c r="BB219" s="232">
        <f t="shared" si="4"/>
        <v>0</v>
      </c>
      <c r="BC219" s="232">
        <f t="shared" si="5"/>
        <v>0</v>
      </c>
      <c r="BD219" s="232">
        <f t="shared" si="6"/>
        <v>0</v>
      </c>
      <c r="BE219" s="232">
        <f t="shared" si="7"/>
        <v>0</v>
      </c>
      <c r="CA219" s="259">
        <v>1</v>
      </c>
      <c r="CB219" s="259">
        <v>7</v>
      </c>
    </row>
    <row r="220" spans="1:80" ht="12.75">
      <c r="A220" s="260">
        <v>92</v>
      </c>
      <c r="B220" s="261" t="s">
        <v>416</v>
      </c>
      <c r="C220" s="262" t="s">
        <v>417</v>
      </c>
      <c r="D220" s="263" t="s">
        <v>403</v>
      </c>
      <c r="E220" s="264">
        <v>1</v>
      </c>
      <c r="F220" s="264">
        <v>0</v>
      </c>
      <c r="G220" s="265">
        <f t="shared" si="0"/>
        <v>0</v>
      </c>
      <c r="H220" s="266">
        <v>0.0022</v>
      </c>
      <c r="I220" s="267">
        <f t="shared" si="1"/>
        <v>0.0022</v>
      </c>
      <c r="J220" s="266">
        <v>0</v>
      </c>
      <c r="K220" s="267">
        <f t="shared" si="2"/>
        <v>0</v>
      </c>
      <c r="O220" s="259">
        <v>2</v>
      </c>
      <c r="AA220" s="232">
        <v>1</v>
      </c>
      <c r="AB220" s="232">
        <v>7</v>
      </c>
      <c r="AC220" s="232">
        <v>7</v>
      </c>
      <c r="AZ220" s="232">
        <v>2</v>
      </c>
      <c r="BA220" s="232">
        <f t="shared" si="3"/>
        <v>0</v>
      </c>
      <c r="BB220" s="232">
        <f t="shared" si="4"/>
        <v>0</v>
      </c>
      <c r="BC220" s="232">
        <f t="shared" si="5"/>
        <v>0</v>
      </c>
      <c r="BD220" s="232">
        <f t="shared" si="6"/>
        <v>0</v>
      </c>
      <c r="BE220" s="232">
        <f t="shared" si="7"/>
        <v>0</v>
      </c>
      <c r="CA220" s="259">
        <v>1</v>
      </c>
      <c r="CB220" s="259">
        <v>7</v>
      </c>
    </row>
    <row r="221" spans="1:80" ht="12.75">
      <c r="A221" s="260">
        <v>93</v>
      </c>
      <c r="B221" s="261" t="s">
        <v>418</v>
      </c>
      <c r="C221" s="262" t="s">
        <v>419</v>
      </c>
      <c r="D221" s="263" t="s">
        <v>168</v>
      </c>
      <c r="E221" s="264">
        <v>1</v>
      </c>
      <c r="F221" s="264">
        <v>0</v>
      </c>
      <c r="G221" s="265">
        <f t="shared" si="0"/>
        <v>0</v>
      </c>
      <c r="H221" s="266">
        <v>0.00309</v>
      </c>
      <c r="I221" s="267">
        <f t="shared" si="1"/>
        <v>0.00309</v>
      </c>
      <c r="J221" s="266">
        <v>0</v>
      </c>
      <c r="K221" s="267">
        <f t="shared" si="2"/>
        <v>0</v>
      </c>
      <c r="O221" s="259">
        <v>2</v>
      </c>
      <c r="AA221" s="232">
        <v>1</v>
      </c>
      <c r="AB221" s="232">
        <v>7</v>
      </c>
      <c r="AC221" s="232">
        <v>7</v>
      </c>
      <c r="AZ221" s="232">
        <v>2</v>
      </c>
      <c r="BA221" s="232">
        <f t="shared" si="3"/>
        <v>0</v>
      </c>
      <c r="BB221" s="232">
        <f t="shared" si="4"/>
        <v>0</v>
      </c>
      <c r="BC221" s="232">
        <f t="shared" si="5"/>
        <v>0</v>
      </c>
      <c r="BD221" s="232">
        <f t="shared" si="6"/>
        <v>0</v>
      </c>
      <c r="BE221" s="232">
        <f t="shared" si="7"/>
        <v>0</v>
      </c>
      <c r="CA221" s="259">
        <v>1</v>
      </c>
      <c r="CB221" s="259">
        <v>7</v>
      </c>
    </row>
    <row r="222" spans="1:80" ht="12.75">
      <c r="A222" s="260">
        <v>94</v>
      </c>
      <c r="B222" s="261" t="s">
        <v>420</v>
      </c>
      <c r="C222" s="262" t="s">
        <v>421</v>
      </c>
      <c r="D222" s="263" t="s">
        <v>403</v>
      </c>
      <c r="E222" s="264">
        <v>1</v>
      </c>
      <c r="F222" s="264">
        <v>0</v>
      </c>
      <c r="G222" s="265">
        <f t="shared" si="0"/>
        <v>0</v>
      </c>
      <c r="H222" s="266">
        <v>0.07082</v>
      </c>
      <c r="I222" s="267">
        <f t="shared" si="1"/>
        <v>0.07082</v>
      </c>
      <c r="J222" s="266">
        <v>0</v>
      </c>
      <c r="K222" s="267">
        <f t="shared" si="2"/>
        <v>0</v>
      </c>
      <c r="O222" s="259">
        <v>2</v>
      </c>
      <c r="AA222" s="232">
        <v>1</v>
      </c>
      <c r="AB222" s="232">
        <v>7</v>
      </c>
      <c r="AC222" s="232">
        <v>7</v>
      </c>
      <c r="AZ222" s="232">
        <v>2</v>
      </c>
      <c r="BA222" s="232">
        <f t="shared" si="3"/>
        <v>0</v>
      </c>
      <c r="BB222" s="232">
        <f t="shared" si="4"/>
        <v>0</v>
      </c>
      <c r="BC222" s="232">
        <f t="shared" si="5"/>
        <v>0</v>
      </c>
      <c r="BD222" s="232">
        <f t="shared" si="6"/>
        <v>0</v>
      </c>
      <c r="BE222" s="232">
        <f t="shared" si="7"/>
        <v>0</v>
      </c>
      <c r="CA222" s="259">
        <v>1</v>
      </c>
      <c r="CB222" s="259">
        <v>7</v>
      </c>
    </row>
    <row r="223" spans="1:80" ht="12.75">
      <c r="A223" s="260">
        <v>95</v>
      </c>
      <c r="B223" s="261" t="s">
        <v>422</v>
      </c>
      <c r="C223" s="262" t="s">
        <v>423</v>
      </c>
      <c r="D223" s="263" t="s">
        <v>403</v>
      </c>
      <c r="E223" s="264">
        <v>28</v>
      </c>
      <c r="F223" s="264">
        <v>0</v>
      </c>
      <c r="G223" s="265">
        <f t="shared" si="0"/>
        <v>0</v>
      </c>
      <c r="H223" s="266">
        <v>0.00038</v>
      </c>
      <c r="I223" s="267">
        <f t="shared" si="1"/>
        <v>0.01064</v>
      </c>
      <c r="J223" s="266">
        <v>0</v>
      </c>
      <c r="K223" s="267">
        <f t="shared" si="2"/>
        <v>0</v>
      </c>
      <c r="O223" s="259">
        <v>2</v>
      </c>
      <c r="AA223" s="232">
        <v>1</v>
      </c>
      <c r="AB223" s="232">
        <v>7</v>
      </c>
      <c r="AC223" s="232">
        <v>7</v>
      </c>
      <c r="AZ223" s="232">
        <v>2</v>
      </c>
      <c r="BA223" s="232">
        <f t="shared" si="3"/>
        <v>0</v>
      </c>
      <c r="BB223" s="232">
        <f t="shared" si="4"/>
        <v>0</v>
      </c>
      <c r="BC223" s="232">
        <f t="shared" si="5"/>
        <v>0</v>
      </c>
      <c r="BD223" s="232">
        <f t="shared" si="6"/>
        <v>0</v>
      </c>
      <c r="BE223" s="232">
        <f t="shared" si="7"/>
        <v>0</v>
      </c>
      <c r="CA223" s="259">
        <v>1</v>
      </c>
      <c r="CB223" s="259">
        <v>7</v>
      </c>
    </row>
    <row r="224" spans="1:15" ht="12.75">
      <c r="A224" s="268"/>
      <c r="B224" s="272"/>
      <c r="C224" s="345" t="s">
        <v>424</v>
      </c>
      <c r="D224" s="346"/>
      <c r="E224" s="273">
        <v>20</v>
      </c>
      <c r="F224" s="274"/>
      <c r="G224" s="275"/>
      <c r="H224" s="276"/>
      <c r="I224" s="270"/>
      <c r="J224" s="277"/>
      <c r="K224" s="270"/>
      <c r="M224" s="271" t="s">
        <v>424</v>
      </c>
      <c r="O224" s="259"/>
    </row>
    <row r="225" spans="1:15" ht="12.75">
      <c r="A225" s="268"/>
      <c r="B225" s="272"/>
      <c r="C225" s="345" t="s">
        <v>404</v>
      </c>
      <c r="D225" s="346"/>
      <c r="E225" s="273">
        <v>7</v>
      </c>
      <c r="F225" s="274"/>
      <c r="G225" s="275"/>
      <c r="H225" s="276"/>
      <c r="I225" s="270"/>
      <c r="J225" s="277"/>
      <c r="K225" s="270"/>
      <c r="M225" s="271" t="s">
        <v>404</v>
      </c>
      <c r="O225" s="259"/>
    </row>
    <row r="226" spans="1:15" ht="12.75">
      <c r="A226" s="268"/>
      <c r="B226" s="272"/>
      <c r="C226" s="345" t="s">
        <v>98</v>
      </c>
      <c r="D226" s="346"/>
      <c r="E226" s="273">
        <v>1</v>
      </c>
      <c r="F226" s="274"/>
      <c r="G226" s="275"/>
      <c r="H226" s="276"/>
      <c r="I226" s="270"/>
      <c r="J226" s="277"/>
      <c r="K226" s="270"/>
      <c r="M226" s="271">
        <v>1</v>
      </c>
      <c r="O226" s="259"/>
    </row>
    <row r="227" spans="1:80" ht="12.75">
      <c r="A227" s="260">
        <v>96</v>
      </c>
      <c r="B227" s="261" t="s">
        <v>425</v>
      </c>
      <c r="C227" s="262" t="s">
        <v>426</v>
      </c>
      <c r="D227" s="263" t="s">
        <v>168</v>
      </c>
      <c r="E227" s="264">
        <v>10</v>
      </c>
      <c r="F227" s="264">
        <v>0</v>
      </c>
      <c r="G227" s="265">
        <f>E227*F227</f>
        <v>0</v>
      </c>
      <c r="H227" s="266">
        <v>0.0023</v>
      </c>
      <c r="I227" s="267">
        <f>E227*H227</f>
        <v>0.023</v>
      </c>
      <c r="J227" s="266">
        <v>0</v>
      </c>
      <c r="K227" s="267">
        <f>E227*J227</f>
        <v>0</v>
      </c>
      <c r="O227" s="259">
        <v>2</v>
      </c>
      <c r="AA227" s="232">
        <v>1</v>
      </c>
      <c r="AB227" s="232">
        <v>7</v>
      </c>
      <c r="AC227" s="232">
        <v>7</v>
      </c>
      <c r="AZ227" s="232">
        <v>2</v>
      </c>
      <c r="BA227" s="232">
        <f>IF(AZ227=1,G227,0)</f>
        <v>0</v>
      </c>
      <c r="BB227" s="232">
        <f>IF(AZ227=2,G227,0)</f>
        <v>0</v>
      </c>
      <c r="BC227" s="232">
        <f>IF(AZ227=3,G227,0)</f>
        <v>0</v>
      </c>
      <c r="BD227" s="232">
        <f>IF(AZ227=4,G227,0)</f>
        <v>0</v>
      </c>
      <c r="BE227" s="232">
        <f>IF(AZ227=5,G227,0)</f>
        <v>0</v>
      </c>
      <c r="CA227" s="259">
        <v>1</v>
      </c>
      <c r="CB227" s="259">
        <v>7</v>
      </c>
    </row>
    <row r="228" spans="1:15" ht="12.75">
      <c r="A228" s="268"/>
      <c r="B228" s="272"/>
      <c r="C228" s="345" t="s">
        <v>427</v>
      </c>
      <c r="D228" s="346"/>
      <c r="E228" s="273">
        <v>10</v>
      </c>
      <c r="F228" s="274"/>
      <c r="G228" s="275"/>
      <c r="H228" s="276"/>
      <c r="I228" s="270"/>
      <c r="J228" s="277"/>
      <c r="K228" s="270"/>
      <c r="M228" s="271">
        <v>10</v>
      </c>
      <c r="O228" s="259"/>
    </row>
    <row r="229" spans="1:80" ht="12.75">
      <c r="A229" s="260">
        <v>97</v>
      </c>
      <c r="B229" s="261" t="s">
        <v>428</v>
      </c>
      <c r="C229" s="262" t="s">
        <v>429</v>
      </c>
      <c r="D229" s="263" t="s">
        <v>168</v>
      </c>
      <c r="E229" s="264">
        <v>1</v>
      </c>
      <c r="F229" s="264">
        <v>0</v>
      </c>
      <c r="G229" s="265">
        <f>E229*F229</f>
        <v>0</v>
      </c>
      <c r="H229" s="266">
        <v>0.00172</v>
      </c>
      <c r="I229" s="267">
        <f>E229*H229</f>
        <v>0.00172</v>
      </c>
      <c r="J229" s="266">
        <v>0</v>
      </c>
      <c r="K229" s="267">
        <f>E229*J229</f>
        <v>0</v>
      </c>
      <c r="O229" s="259">
        <v>2</v>
      </c>
      <c r="AA229" s="232">
        <v>1</v>
      </c>
      <c r="AB229" s="232">
        <v>7</v>
      </c>
      <c r="AC229" s="232">
        <v>7</v>
      </c>
      <c r="AZ229" s="232">
        <v>2</v>
      </c>
      <c r="BA229" s="232">
        <f>IF(AZ229=1,G229,0)</f>
        <v>0</v>
      </c>
      <c r="BB229" s="232">
        <f>IF(AZ229=2,G229,0)</f>
        <v>0</v>
      </c>
      <c r="BC229" s="232">
        <f>IF(AZ229=3,G229,0)</f>
        <v>0</v>
      </c>
      <c r="BD229" s="232">
        <f>IF(AZ229=4,G229,0)</f>
        <v>0</v>
      </c>
      <c r="BE229" s="232">
        <f>IF(AZ229=5,G229,0)</f>
        <v>0</v>
      </c>
      <c r="CA229" s="259">
        <v>1</v>
      </c>
      <c r="CB229" s="259">
        <v>7</v>
      </c>
    </row>
    <row r="230" spans="1:80" ht="12.75">
      <c r="A230" s="260">
        <v>98</v>
      </c>
      <c r="B230" s="261" t="s">
        <v>430</v>
      </c>
      <c r="C230" s="262" t="s">
        <v>431</v>
      </c>
      <c r="D230" s="263" t="s">
        <v>168</v>
      </c>
      <c r="E230" s="264">
        <v>1</v>
      </c>
      <c r="F230" s="264">
        <v>0</v>
      </c>
      <c r="G230" s="265">
        <f>E230*F230</f>
        <v>0</v>
      </c>
      <c r="H230" s="266">
        <v>0.00152</v>
      </c>
      <c r="I230" s="267">
        <f>E230*H230</f>
        <v>0.00152</v>
      </c>
      <c r="J230" s="266">
        <v>0</v>
      </c>
      <c r="K230" s="267">
        <f>E230*J230</f>
        <v>0</v>
      </c>
      <c r="O230" s="259">
        <v>2</v>
      </c>
      <c r="AA230" s="232">
        <v>1</v>
      </c>
      <c r="AB230" s="232">
        <v>7</v>
      </c>
      <c r="AC230" s="232">
        <v>7</v>
      </c>
      <c r="AZ230" s="232">
        <v>2</v>
      </c>
      <c r="BA230" s="232">
        <f>IF(AZ230=1,G230,0)</f>
        <v>0</v>
      </c>
      <c r="BB230" s="232">
        <f>IF(AZ230=2,G230,0)</f>
        <v>0</v>
      </c>
      <c r="BC230" s="232">
        <f>IF(AZ230=3,G230,0)</f>
        <v>0</v>
      </c>
      <c r="BD230" s="232">
        <f>IF(AZ230=4,G230,0)</f>
        <v>0</v>
      </c>
      <c r="BE230" s="232">
        <f>IF(AZ230=5,G230,0)</f>
        <v>0</v>
      </c>
      <c r="CA230" s="259">
        <v>1</v>
      </c>
      <c r="CB230" s="259">
        <v>7</v>
      </c>
    </row>
    <row r="231" spans="1:15" ht="12.75">
      <c r="A231" s="268"/>
      <c r="B231" s="272"/>
      <c r="C231" s="345" t="s">
        <v>98</v>
      </c>
      <c r="D231" s="346"/>
      <c r="E231" s="273">
        <v>1</v>
      </c>
      <c r="F231" s="274"/>
      <c r="G231" s="275"/>
      <c r="H231" s="276"/>
      <c r="I231" s="270"/>
      <c r="J231" s="277"/>
      <c r="K231" s="270"/>
      <c r="M231" s="271">
        <v>1</v>
      </c>
      <c r="O231" s="259"/>
    </row>
    <row r="232" spans="1:80" ht="12.75">
      <c r="A232" s="260">
        <v>99</v>
      </c>
      <c r="B232" s="261" t="s">
        <v>432</v>
      </c>
      <c r="C232" s="262" t="s">
        <v>433</v>
      </c>
      <c r="D232" s="263" t="s">
        <v>168</v>
      </c>
      <c r="E232" s="264">
        <v>11</v>
      </c>
      <c r="F232" s="264">
        <v>0</v>
      </c>
      <c r="G232" s="265">
        <f>E232*F232</f>
        <v>0</v>
      </c>
      <c r="H232" s="266">
        <v>0.00014</v>
      </c>
      <c r="I232" s="267">
        <f>E232*H232</f>
        <v>0.00154</v>
      </c>
      <c r="J232" s="266">
        <v>0</v>
      </c>
      <c r="K232" s="267">
        <f>E232*J232</f>
        <v>0</v>
      </c>
      <c r="O232" s="259">
        <v>2</v>
      </c>
      <c r="AA232" s="232">
        <v>1</v>
      </c>
      <c r="AB232" s="232">
        <v>7</v>
      </c>
      <c r="AC232" s="232">
        <v>7</v>
      </c>
      <c r="AZ232" s="232">
        <v>2</v>
      </c>
      <c r="BA232" s="232">
        <f>IF(AZ232=1,G232,0)</f>
        <v>0</v>
      </c>
      <c r="BB232" s="232">
        <f>IF(AZ232=2,G232,0)</f>
        <v>0</v>
      </c>
      <c r="BC232" s="232">
        <f>IF(AZ232=3,G232,0)</f>
        <v>0</v>
      </c>
      <c r="BD232" s="232">
        <f>IF(AZ232=4,G232,0)</f>
        <v>0</v>
      </c>
      <c r="BE232" s="232">
        <f>IF(AZ232=5,G232,0)</f>
        <v>0</v>
      </c>
      <c r="CA232" s="259">
        <v>1</v>
      </c>
      <c r="CB232" s="259">
        <v>7</v>
      </c>
    </row>
    <row r="233" spans="1:15" ht="12.75">
      <c r="A233" s="268"/>
      <c r="B233" s="272"/>
      <c r="C233" s="345" t="s">
        <v>434</v>
      </c>
      <c r="D233" s="346"/>
      <c r="E233" s="273">
        <v>10</v>
      </c>
      <c r="F233" s="274"/>
      <c r="G233" s="275"/>
      <c r="H233" s="276"/>
      <c r="I233" s="270"/>
      <c r="J233" s="277"/>
      <c r="K233" s="270"/>
      <c r="M233" s="271" t="s">
        <v>434</v>
      </c>
      <c r="O233" s="259"/>
    </row>
    <row r="234" spans="1:15" ht="12.75">
      <c r="A234" s="268"/>
      <c r="B234" s="272"/>
      <c r="C234" s="345" t="s">
        <v>435</v>
      </c>
      <c r="D234" s="346"/>
      <c r="E234" s="273">
        <v>1</v>
      </c>
      <c r="F234" s="274"/>
      <c r="G234" s="275"/>
      <c r="H234" s="276"/>
      <c r="I234" s="270"/>
      <c r="J234" s="277"/>
      <c r="K234" s="270"/>
      <c r="M234" s="271" t="s">
        <v>435</v>
      </c>
      <c r="O234" s="259"/>
    </row>
    <row r="235" spans="1:80" ht="12.75">
      <c r="A235" s="260">
        <v>100</v>
      </c>
      <c r="B235" s="261" t="s">
        <v>436</v>
      </c>
      <c r="C235" s="262" t="s">
        <v>437</v>
      </c>
      <c r="D235" s="263" t="s">
        <v>376</v>
      </c>
      <c r="E235" s="264">
        <v>0.02</v>
      </c>
      <c r="F235" s="264">
        <v>0</v>
      </c>
      <c r="G235" s="265">
        <f>E235*F235</f>
        <v>0</v>
      </c>
      <c r="H235" s="266">
        <v>0</v>
      </c>
      <c r="I235" s="267">
        <f>E235*H235</f>
        <v>0</v>
      </c>
      <c r="J235" s="266"/>
      <c r="K235" s="267">
        <f>E235*J235</f>
        <v>0</v>
      </c>
      <c r="O235" s="259">
        <v>2</v>
      </c>
      <c r="AA235" s="232">
        <v>12</v>
      </c>
      <c r="AB235" s="232">
        <v>0</v>
      </c>
      <c r="AC235" s="232">
        <v>131</v>
      </c>
      <c r="AZ235" s="232">
        <v>2</v>
      </c>
      <c r="BA235" s="232">
        <f>IF(AZ235=1,G235,0)</f>
        <v>0</v>
      </c>
      <c r="BB235" s="232">
        <f>IF(AZ235=2,G235,0)</f>
        <v>0</v>
      </c>
      <c r="BC235" s="232">
        <f>IF(AZ235=3,G235,0)</f>
        <v>0</v>
      </c>
      <c r="BD235" s="232">
        <f>IF(AZ235=4,G235,0)</f>
        <v>0</v>
      </c>
      <c r="BE235" s="232">
        <f>IF(AZ235=5,G235,0)</f>
        <v>0</v>
      </c>
      <c r="CA235" s="259">
        <v>12</v>
      </c>
      <c r="CB235" s="259">
        <v>0</v>
      </c>
    </row>
    <row r="236" spans="1:80" ht="12.75">
      <c r="A236" s="260">
        <v>101</v>
      </c>
      <c r="B236" s="261" t="s">
        <v>438</v>
      </c>
      <c r="C236" s="262" t="s">
        <v>439</v>
      </c>
      <c r="D236" s="263" t="s">
        <v>168</v>
      </c>
      <c r="E236" s="264">
        <v>10</v>
      </c>
      <c r="F236" s="264">
        <v>0</v>
      </c>
      <c r="G236" s="265">
        <f>E236*F236</f>
        <v>0</v>
      </c>
      <c r="H236" s="266">
        <v>0</v>
      </c>
      <c r="I236" s="267">
        <f>E236*H236</f>
        <v>0</v>
      </c>
      <c r="J236" s="266"/>
      <c r="K236" s="267">
        <f>E236*J236</f>
        <v>0</v>
      </c>
      <c r="O236" s="259">
        <v>2</v>
      </c>
      <c r="AA236" s="232">
        <v>3</v>
      </c>
      <c r="AB236" s="232">
        <v>7</v>
      </c>
      <c r="AC236" s="232">
        <v>55161204</v>
      </c>
      <c r="AZ236" s="232">
        <v>2</v>
      </c>
      <c r="BA236" s="232">
        <f>IF(AZ236=1,G236,0)</f>
        <v>0</v>
      </c>
      <c r="BB236" s="232">
        <f>IF(AZ236=2,G236,0)</f>
        <v>0</v>
      </c>
      <c r="BC236" s="232">
        <f>IF(AZ236=3,G236,0)</f>
        <v>0</v>
      </c>
      <c r="BD236" s="232">
        <f>IF(AZ236=4,G236,0)</f>
        <v>0</v>
      </c>
      <c r="BE236" s="232">
        <f>IF(AZ236=5,G236,0)</f>
        <v>0</v>
      </c>
      <c r="CA236" s="259">
        <v>3</v>
      </c>
      <c r="CB236" s="259">
        <v>7</v>
      </c>
    </row>
    <row r="237" spans="1:15" ht="12.75">
      <c r="A237" s="268"/>
      <c r="B237" s="272"/>
      <c r="C237" s="345" t="s">
        <v>409</v>
      </c>
      <c r="D237" s="346"/>
      <c r="E237" s="273">
        <v>10</v>
      </c>
      <c r="F237" s="274"/>
      <c r="G237" s="275"/>
      <c r="H237" s="276"/>
      <c r="I237" s="270"/>
      <c r="J237" s="277"/>
      <c r="K237" s="270"/>
      <c r="M237" s="271" t="s">
        <v>409</v>
      </c>
      <c r="O237" s="259"/>
    </row>
    <row r="238" spans="1:80" ht="12.75">
      <c r="A238" s="260">
        <v>102</v>
      </c>
      <c r="B238" s="261" t="s">
        <v>440</v>
      </c>
      <c r="C238" s="262" t="s">
        <v>441</v>
      </c>
      <c r="D238" s="263" t="s">
        <v>168</v>
      </c>
      <c r="E238" s="264">
        <v>9</v>
      </c>
      <c r="F238" s="264">
        <v>0</v>
      </c>
      <c r="G238" s="265">
        <f>E238*F238</f>
        <v>0</v>
      </c>
      <c r="H238" s="266">
        <v>0.0062</v>
      </c>
      <c r="I238" s="267">
        <f>E238*H238</f>
        <v>0.055799999999999995</v>
      </c>
      <c r="J238" s="266"/>
      <c r="K238" s="267">
        <f>E238*J238</f>
        <v>0</v>
      </c>
      <c r="O238" s="259">
        <v>2</v>
      </c>
      <c r="AA238" s="232">
        <v>3</v>
      </c>
      <c r="AB238" s="232">
        <v>7</v>
      </c>
      <c r="AC238" s="232">
        <v>55230500</v>
      </c>
      <c r="AZ238" s="232">
        <v>2</v>
      </c>
      <c r="BA238" s="232">
        <f>IF(AZ238=1,G238,0)</f>
        <v>0</v>
      </c>
      <c r="BB238" s="232">
        <f>IF(AZ238=2,G238,0)</f>
        <v>0</v>
      </c>
      <c r="BC238" s="232">
        <f>IF(AZ238=3,G238,0)</f>
        <v>0</v>
      </c>
      <c r="BD238" s="232">
        <f>IF(AZ238=4,G238,0)</f>
        <v>0</v>
      </c>
      <c r="BE238" s="232">
        <f>IF(AZ238=5,G238,0)</f>
        <v>0</v>
      </c>
      <c r="CA238" s="259">
        <v>3</v>
      </c>
      <c r="CB238" s="259">
        <v>7</v>
      </c>
    </row>
    <row r="239" spans="1:15" ht="12.75">
      <c r="A239" s="268"/>
      <c r="B239" s="269"/>
      <c r="C239" s="347" t="s">
        <v>442</v>
      </c>
      <c r="D239" s="348"/>
      <c r="E239" s="348"/>
      <c r="F239" s="348"/>
      <c r="G239" s="349"/>
      <c r="I239" s="270"/>
      <c r="K239" s="270"/>
      <c r="L239" s="271" t="s">
        <v>442</v>
      </c>
      <c r="O239" s="259">
        <v>3</v>
      </c>
    </row>
    <row r="240" spans="1:15" ht="12.75">
      <c r="A240" s="268"/>
      <c r="B240" s="269"/>
      <c r="C240" s="347"/>
      <c r="D240" s="348"/>
      <c r="E240" s="348"/>
      <c r="F240" s="348"/>
      <c r="G240" s="349"/>
      <c r="I240" s="270"/>
      <c r="K240" s="270"/>
      <c r="L240" s="271"/>
      <c r="O240" s="259">
        <v>3</v>
      </c>
    </row>
    <row r="241" spans="1:15" ht="12.75">
      <c r="A241" s="268"/>
      <c r="B241" s="269"/>
      <c r="C241" s="347" t="s">
        <v>443</v>
      </c>
      <c r="D241" s="348"/>
      <c r="E241" s="348"/>
      <c r="F241" s="348"/>
      <c r="G241" s="349"/>
      <c r="I241" s="270"/>
      <c r="K241" s="270"/>
      <c r="L241" s="271" t="s">
        <v>443</v>
      </c>
      <c r="O241" s="259">
        <v>3</v>
      </c>
    </row>
    <row r="242" spans="1:15" ht="12.75">
      <c r="A242" s="268"/>
      <c r="B242" s="269"/>
      <c r="C242" s="347" t="s">
        <v>444</v>
      </c>
      <c r="D242" s="348"/>
      <c r="E242" s="348"/>
      <c r="F242" s="348"/>
      <c r="G242" s="349"/>
      <c r="I242" s="270"/>
      <c r="K242" s="270"/>
      <c r="L242" s="271" t="s">
        <v>444</v>
      </c>
      <c r="O242" s="259">
        <v>3</v>
      </c>
    </row>
    <row r="243" spans="1:15" ht="12.75">
      <c r="A243" s="268"/>
      <c r="B243" s="269"/>
      <c r="C243" s="347" t="s">
        <v>445</v>
      </c>
      <c r="D243" s="348"/>
      <c r="E243" s="348"/>
      <c r="F243" s="348"/>
      <c r="G243" s="349"/>
      <c r="I243" s="270"/>
      <c r="K243" s="270"/>
      <c r="L243" s="271" t="s">
        <v>445</v>
      </c>
      <c r="O243" s="259">
        <v>3</v>
      </c>
    </row>
    <row r="244" spans="1:15" ht="12.75">
      <c r="A244" s="268"/>
      <c r="B244" s="269"/>
      <c r="C244" s="347" t="s">
        <v>446</v>
      </c>
      <c r="D244" s="348"/>
      <c r="E244" s="348"/>
      <c r="F244" s="348"/>
      <c r="G244" s="349"/>
      <c r="I244" s="270"/>
      <c r="K244" s="270"/>
      <c r="L244" s="271" t="s">
        <v>446</v>
      </c>
      <c r="O244" s="259">
        <v>3</v>
      </c>
    </row>
    <row r="245" spans="1:15" ht="12.75">
      <c r="A245" s="268"/>
      <c r="B245" s="269"/>
      <c r="C245" s="347" t="s">
        <v>447</v>
      </c>
      <c r="D245" s="348"/>
      <c r="E245" s="348"/>
      <c r="F245" s="348"/>
      <c r="G245" s="349"/>
      <c r="I245" s="270"/>
      <c r="K245" s="270"/>
      <c r="L245" s="271" t="s">
        <v>447</v>
      </c>
      <c r="O245" s="259">
        <v>3</v>
      </c>
    </row>
    <row r="246" spans="1:80" ht="12.75">
      <c r="A246" s="260">
        <v>103</v>
      </c>
      <c r="B246" s="261" t="s">
        <v>448</v>
      </c>
      <c r="C246" s="262" t="s">
        <v>449</v>
      </c>
      <c r="D246" s="263" t="s">
        <v>168</v>
      </c>
      <c r="E246" s="264">
        <v>1</v>
      </c>
      <c r="F246" s="264">
        <v>0</v>
      </c>
      <c r="G246" s="265">
        <f>E246*F246</f>
        <v>0</v>
      </c>
      <c r="H246" s="266">
        <v>0.0075</v>
      </c>
      <c r="I246" s="267">
        <f>E246*H246</f>
        <v>0.0075</v>
      </c>
      <c r="J246" s="266"/>
      <c r="K246" s="267">
        <f>E246*J246</f>
        <v>0</v>
      </c>
      <c r="O246" s="259">
        <v>2</v>
      </c>
      <c r="AA246" s="232">
        <v>3</v>
      </c>
      <c r="AB246" s="232">
        <v>7</v>
      </c>
      <c r="AC246" s="232">
        <v>55230552</v>
      </c>
      <c r="AZ246" s="232">
        <v>2</v>
      </c>
      <c r="BA246" s="232">
        <f>IF(AZ246=1,G246,0)</f>
        <v>0</v>
      </c>
      <c r="BB246" s="232">
        <f>IF(AZ246=2,G246,0)</f>
        <v>0</v>
      </c>
      <c r="BC246" s="232">
        <f>IF(AZ246=3,G246,0)</f>
        <v>0</v>
      </c>
      <c r="BD246" s="232">
        <f>IF(AZ246=4,G246,0)</f>
        <v>0</v>
      </c>
      <c r="BE246" s="232">
        <f>IF(AZ246=5,G246,0)</f>
        <v>0</v>
      </c>
      <c r="CA246" s="259">
        <v>3</v>
      </c>
      <c r="CB246" s="259">
        <v>7</v>
      </c>
    </row>
    <row r="247" spans="1:15" ht="12.75">
      <c r="A247" s="268"/>
      <c r="B247" s="269"/>
      <c r="C247" s="347" t="s">
        <v>450</v>
      </c>
      <c r="D247" s="348"/>
      <c r="E247" s="348"/>
      <c r="F247" s="348"/>
      <c r="G247" s="349"/>
      <c r="I247" s="270"/>
      <c r="K247" s="270"/>
      <c r="L247" s="271" t="s">
        <v>450</v>
      </c>
      <c r="O247" s="259">
        <v>3</v>
      </c>
    </row>
    <row r="248" spans="1:15" ht="12.75">
      <c r="A248" s="268"/>
      <c r="B248" s="269"/>
      <c r="C248" s="347" t="s">
        <v>451</v>
      </c>
      <c r="D248" s="348"/>
      <c r="E248" s="348"/>
      <c r="F248" s="348"/>
      <c r="G248" s="349"/>
      <c r="I248" s="270"/>
      <c r="K248" s="270"/>
      <c r="L248" s="271" t="s">
        <v>451</v>
      </c>
      <c r="O248" s="259">
        <v>3</v>
      </c>
    </row>
    <row r="249" spans="1:15" ht="12.75">
      <c r="A249" s="268"/>
      <c r="B249" s="269"/>
      <c r="C249" s="347" t="s">
        <v>452</v>
      </c>
      <c r="D249" s="348"/>
      <c r="E249" s="348"/>
      <c r="F249" s="348"/>
      <c r="G249" s="349"/>
      <c r="I249" s="270"/>
      <c r="K249" s="270"/>
      <c r="L249" s="271" t="s">
        <v>452</v>
      </c>
      <c r="O249" s="259">
        <v>3</v>
      </c>
    </row>
    <row r="250" spans="1:15" ht="12.75">
      <c r="A250" s="268"/>
      <c r="B250" s="269"/>
      <c r="C250" s="347" t="s">
        <v>453</v>
      </c>
      <c r="D250" s="348"/>
      <c r="E250" s="348"/>
      <c r="F250" s="348"/>
      <c r="G250" s="349"/>
      <c r="I250" s="270"/>
      <c r="K250" s="270"/>
      <c r="L250" s="271" t="s">
        <v>453</v>
      </c>
      <c r="O250" s="259">
        <v>3</v>
      </c>
    </row>
    <row r="251" spans="1:15" ht="12.75">
      <c r="A251" s="268"/>
      <c r="B251" s="269"/>
      <c r="C251" s="347" t="s">
        <v>454</v>
      </c>
      <c r="D251" s="348"/>
      <c r="E251" s="348"/>
      <c r="F251" s="348"/>
      <c r="G251" s="349"/>
      <c r="I251" s="270"/>
      <c r="K251" s="270"/>
      <c r="L251" s="271" t="s">
        <v>454</v>
      </c>
      <c r="O251" s="259">
        <v>3</v>
      </c>
    </row>
    <row r="252" spans="1:15" ht="12.75">
      <c r="A252" s="268"/>
      <c r="B252" s="269"/>
      <c r="C252" s="347" t="s">
        <v>455</v>
      </c>
      <c r="D252" s="348"/>
      <c r="E252" s="348"/>
      <c r="F252" s="348"/>
      <c r="G252" s="349"/>
      <c r="I252" s="270"/>
      <c r="K252" s="270"/>
      <c r="L252" s="271" t="s">
        <v>455</v>
      </c>
      <c r="O252" s="259">
        <v>3</v>
      </c>
    </row>
    <row r="253" spans="1:15" ht="12.75">
      <c r="A253" s="268"/>
      <c r="B253" s="269"/>
      <c r="C253" s="347" t="s">
        <v>456</v>
      </c>
      <c r="D253" s="348"/>
      <c r="E253" s="348"/>
      <c r="F253" s="348"/>
      <c r="G253" s="349"/>
      <c r="I253" s="270"/>
      <c r="K253" s="270"/>
      <c r="L253" s="271" t="s">
        <v>456</v>
      </c>
      <c r="O253" s="259">
        <v>3</v>
      </c>
    </row>
    <row r="254" spans="1:80" ht="12.75">
      <c r="A254" s="260">
        <v>104</v>
      </c>
      <c r="B254" s="261" t="s">
        <v>457</v>
      </c>
      <c r="C254" s="262" t="s">
        <v>458</v>
      </c>
      <c r="D254" s="263" t="s">
        <v>168</v>
      </c>
      <c r="E254" s="264">
        <v>1</v>
      </c>
      <c r="F254" s="264">
        <v>0</v>
      </c>
      <c r="G254" s="265">
        <f>E254*F254</f>
        <v>0</v>
      </c>
      <c r="H254" s="266">
        <v>0.01</v>
      </c>
      <c r="I254" s="267">
        <f>E254*H254</f>
        <v>0.01</v>
      </c>
      <c r="J254" s="266"/>
      <c r="K254" s="267">
        <f>E254*J254</f>
        <v>0</v>
      </c>
      <c r="O254" s="259">
        <v>2</v>
      </c>
      <c r="AA254" s="232">
        <v>3</v>
      </c>
      <c r="AB254" s="232">
        <v>7</v>
      </c>
      <c r="AC254" s="232">
        <v>55231404</v>
      </c>
      <c r="AZ254" s="232">
        <v>2</v>
      </c>
      <c r="BA254" s="232">
        <f>IF(AZ254=1,G254,0)</f>
        <v>0</v>
      </c>
      <c r="BB254" s="232">
        <f>IF(AZ254=2,G254,0)</f>
        <v>0</v>
      </c>
      <c r="BC254" s="232">
        <f>IF(AZ254=3,G254,0)</f>
        <v>0</v>
      </c>
      <c r="BD254" s="232">
        <f>IF(AZ254=4,G254,0)</f>
        <v>0</v>
      </c>
      <c r="BE254" s="232">
        <f>IF(AZ254=5,G254,0)</f>
        <v>0</v>
      </c>
      <c r="CA254" s="259">
        <v>3</v>
      </c>
      <c r="CB254" s="259">
        <v>7</v>
      </c>
    </row>
    <row r="255" spans="1:80" ht="22.5">
      <c r="A255" s="260">
        <v>105</v>
      </c>
      <c r="B255" s="261" t="s">
        <v>459</v>
      </c>
      <c r="C255" s="262" t="s">
        <v>460</v>
      </c>
      <c r="D255" s="263" t="s">
        <v>168</v>
      </c>
      <c r="E255" s="264">
        <v>6</v>
      </c>
      <c r="F255" s="264">
        <v>0</v>
      </c>
      <c r="G255" s="265">
        <f>E255*F255</f>
        <v>0</v>
      </c>
      <c r="H255" s="266">
        <v>0.012</v>
      </c>
      <c r="I255" s="267">
        <f>E255*H255</f>
        <v>0.07200000000000001</v>
      </c>
      <c r="J255" s="266"/>
      <c r="K255" s="267">
        <f>E255*J255</f>
        <v>0</v>
      </c>
      <c r="O255" s="259">
        <v>2</v>
      </c>
      <c r="AA255" s="232">
        <v>3</v>
      </c>
      <c r="AB255" s="232">
        <v>7</v>
      </c>
      <c r="AC255" s="232">
        <v>55231503</v>
      </c>
      <c r="AZ255" s="232">
        <v>2</v>
      </c>
      <c r="BA255" s="232">
        <f>IF(AZ255=1,G255,0)</f>
        <v>0</v>
      </c>
      <c r="BB255" s="232">
        <f>IF(AZ255=2,G255,0)</f>
        <v>0</v>
      </c>
      <c r="BC255" s="232">
        <f>IF(AZ255=3,G255,0)</f>
        <v>0</v>
      </c>
      <c r="BD255" s="232">
        <f>IF(AZ255=4,G255,0)</f>
        <v>0</v>
      </c>
      <c r="BE255" s="232">
        <f>IF(AZ255=5,G255,0)</f>
        <v>0</v>
      </c>
      <c r="CA255" s="259">
        <v>3</v>
      </c>
      <c r="CB255" s="259">
        <v>7</v>
      </c>
    </row>
    <row r="256" spans="1:15" ht="12.75">
      <c r="A256" s="268"/>
      <c r="B256" s="269"/>
      <c r="C256" s="347" t="s">
        <v>461</v>
      </c>
      <c r="D256" s="348"/>
      <c r="E256" s="348"/>
      <c r="F256" s="348"/>
      <c r="G256" s="349"/>
      <c r="I256" s="270"/>
      <c r="K256" s="270"/>
      <c r="L256" s="271" t="s">
        <v>461</v>
      </c>
      <c r="O256" s="259">
        <v>3</v>
      </c>
    </row>
    <row r="257" spans="1:15" ht="12.75">
      <c r="A257" s="268"/>
      <c r="B257" s="269"/>
      <c r="C257" s="347"/>
      <c r="D257" s="348"/>
      <c r="E257" s="348"/>
      <c r="F257" s="348"/>
      <c r="G257" s="349"/>
      <c r="I257" s="270"/>
      <c r="K257" s="270"/>
      <c r="L257" s="271"/>
      <c r="O257" s="259">
        <v>3</v>
      </c>
    </row>
    <row r="258" spans="1:15" ht="22.5">
      <c r="A258" s="268"/>
      <c r="B258" s="269"/>
      <c r="C258" s="347" t="s">
        <v>462</v>
      </c>
      <c r="D258" s="348"/>
      <c r="E258" s="348"/>
      <c r="F258" s="348"/>
      <c r="G258" s="349"/>
      <c r="I258" s="270"/>
      <c r="K258" s="270"/>
      <c r="L258" s="271" t="s">
        <v>462</v>
      </c>
      <c r="O258" s="259">
        <v>3</v>
      </c>
    </row>
    <row r="259" spans="1:15" ht="12.75">
      <c r="A259" s="268"/>
      <c r="B259" s="269"/>
      <c r="C259" s="347" t="s">
        <v>463</v>
      </c>
      <c r="D259" s="348"/>
      <c r="E259" s="348"/>
      <c r="F259" s="348"/>
      <c r="G259" s="349"/>
      <c r="I259" s="270"/>
      <c r="K259" s="270"/>
      <c r="L259" s="271" t="s">
        <v>463</v>
      </c>
      <c r="O259" s="259">
        <v>3</v>
      </c>
    </row>
    <row r="260" spans="1:15" ht="12.75">
      <c r="A260" s="268"/>
      <c r="B260" s="269"/>
      <c r="C260" s="347" t="s">
        <v>464</v>
      </c>
      <c r="D260" s="348"/>
      <c r="E260" s="348"/>
      <c r="F260" s="348"/>
      <c r="G260" s="349"/>
      <c r="I260" s="270"/>
      <c r="K260" s="270"/>
      <c r="L260" s="271" t="s">
        <v>464</v>
      </c>
      <c r="O260" s="259">
        <v>3</v>
      </c>
    </row>
    <row r="261" spans="1:15" ht="12.75">
      <c r="A261" s="268"/>
      <c r="B261" s="269"/>
      <c r="C261" s="347" t="s">
        <v>465</v>
      </c>
      <c r="D261" s="348"/>
      <c r="E261" s="348"/>
      <c r="F261" s="348"/>
      <c r="G261" s="349"/>
      <c r="I261" s="270"/>
      <c r="K261" s="270"/>
      <c r="L261" s="271" t="s">
        <v>465</v>
      </c>
      <c r="O261" s="259">
        <v>3</v>
      </c>
    </row>
    <row r="262" spans="1:15" ht="12.75">
      <c r="A262" s="268"/>
      <c r="B262" s="269"/>
      <c r="C262" s="347" t="s">
        <v>466</v>
      </c>
      <c r="D262" s="348"/>
      <c r="E262" s="348"/>
      <c r="F262" s="348"/>
      <c r="G262" s="349"/>
      <c r="I262" s="270"/>
      <c r="K262" s="270"/>
      <c r="L262" s="271" t="s">
        <v>466</v>
      </c>
      <c r="O262" s="259">
        <v>3</v>
      </c>
    </row>
    <row r="263" spans="1:15" ht="22.5">
      <c r="A263" s="268"/>
      <c r="B263" s="269"/>
      <c r="C263" s="347" t="s">
        <v>467</v>
      </c>
      <c r="D263" s="348"/>
      <c r="E263" s="348"/>
      <c r="F263" s="348"/>
      <c r="G263" s="349"/>
      <c r="I263" s="270"/>
      <c r="K263" s="270"/>
      <c r="L263" s="271" t="s">
        <v>467</v>
      </c>
      <c r="O263" s="259">
        <v>3</v>
      </c>
    </row>
    <row r="264" spans="1:15" ht="12.75">
      <c r="A264" s="268"/>
      <c r="B264" s="269"/>
      <c r="C264" s="347" t="s">
        <v>447</v>
      </c>
      <c r="D264" s="348"/>
      <c r="E264" s="348"/>
      <c r="F264" s="348"/>
      <c r="G264" s="349"/>
      <c r="I264" s="270"/>
      <c r="K264" s="270"/>
      <c r="L264" s="271" t="s">
        <v>447</v>
      </c>
      <c r="O264" s="259">
        <v>3</v>
      </c>
    </row>
    <row r="265" spans="1:80" ht="22.5">
      <c r="A265" s="260">
        <v>106</v>
      </c>
      <c r="B265" s="261" t="s">
        <v>468</v>
      </c>
      <c r="C265" s="262" t="s">
        <v>469</v>
      </c>
      <c r="D265" s="263" t="s">
        <v>168</v>
      </c>
      <c r="E265" s="264">
        <v>1</v>
      </c>
      <c r="F265" s="264">
        <v>0</v>
      </c>
      <c r="G265" s="265">
        <f>E265*F265</f>
        <v>0</v>
      </c>
      <c r="H265" s="266">
        <v>0.008</v>
      </c>
      <c r="I265" s="267">
        <f>E265*H265</f>
        <v>0.008</v>
      </c>
      <c r="J265" s="266"/>
      <c r="K265" s="267">
        <f>E265*J265</f>
        <v>0</v>
      </c>
      <c r="O265" s="259">
        <v>2</v>
      </c>
      <c r="AA265" s="232">
        <v>3</v>
      </c>
      <c r="AB265" s="232">
        <v>7</v>
      </c>
      <c r="AC265" s="232" t="s">
        <v>468</v>
      </c>
      <c r="AZ265" s="232">
        <v>2</v>
      </c>
      <c r="BA265" s="232">
        <f>IF(AZ265=1,G265,0)</f>
        <v>0</v>
      </c>
      <c r="BB265" s="232">
        <f>IF(AZ265=2,G265,0)</f>
        <v>0</v>
      </c>
      <c r="BC265" s="232">
        <f>IF(AZ265=3,G265,0)</f>
        <v>0</v>
      </c>
      <c r="BD265" s="232">
        <f>IF(AZ265=4,G265,0)</f>
        <v>0</v>
      </c>
      <c r="BE265" s="232">
        <f>IF(AZ265=5,G265,0)</f>
        <v>0</v>
      </c>
      <c r="CA265" s="259">
        <v>3</v>
      </c>
      <c r="CB265" s="259">
        <v>7</v>
      </c>
    </row>
    <row r="266" spans="1:15" ht="12.75">
      <c r="A266" s="268"/>
      <c r="B266" s="269"/>
      <c r="C266" s="347" t="s">
        <v>470</v>
      </c>
      <c r="D266" s="348"/>
      <c r="E266" s="348"/>
      <c r="F266" s="348"/>
      <c r="G266" s="349"/>
      <c r="I266" s="270"/>
      <c r="K266" s="270"/>
      <c r="L266" s="271" t="s">
        <v>470</v>
      </c>
      <c r="O266" s="259">
        <v>3</v>
      </c>
    </row>
    <row r="267" spans="1:15" ht="12.75">
      <c r="A267" s="268"/>
      <c r="B267" s="269"/>
      <c r="C267" s="347" t="s">
        <v>471</v>
      </c>
      <c r="D267" s="348"/>
      <c r="E267" s="348"/>
      <c r="F267" s="348"/>
      <c r="G267" s="349"/>
      <c r="I267" s="270"/>
      <c r="K267" s="270"/>
      <c r="L267" s="271" t="s">
        <v>471</v>
      </c>
      <c r="O267" s="259">
        <v>3</v>
      </c>
    </row>
    <row r="268" spans="1:15" ht="12.75">
      <c r="A268" s="268"/>
      <c r="B268" s="269"/>
      <c r="C268" s="347" t="s">
        <v>472</v>
      </c>
      <c r="D268" s="348"/>
      <c r="E268" s="348"/>
      <c r="F268" s="348"/>
      <c r="G268" s="349"/>
      <c r="I268" s="270"/>
      <c r="K268" s="270"/>
      <c r="L268" s="271" t="s">
        <v>472</v>
      </c>
      <c r="O268" s="259">
        <v>3</v>
      </c>
    </row>
    <row r="269" spans="1:15" ht="12.75">
      <c r="A269" s="268"/>
      <c r="B269" s="269"/>
      <c r="C269" s="347" t="s">
        <v>473</v>
      </c>
      <c r="D269" s="348"/>
      <c r="E269" s="348"/>
      <c r="F269" s="348"/>
      <c r="G269" s="349"/>
      <c r="I269" s="270"/>
      <c r="K269" s="270"/>
      <c r="L269" s="271" t="s">
        <v>473</v>
      </c>
      <c r="O269" s="259">
        <v>3</v>
      </c>
    </row>
    <row r="270" spans="1:15" ht="12.75">
      <c r="A270" s="268"/>
      <c r="B270" s="269"/>
      <c r="C270" s="347" t="s">
        <v>474</v>
      </c>
      <c r="D270" s="348"/>
      <c r="E270" s="348"/>
      <c r="F270" s="348"/>
      <c r="G270" s="349"/>
      <c r="I270" s="270"/>
      <c r="K270" s="270"/>
      <c r="L270" s="271" t="s">
        <v>474</v>
      </c>
      <c r="O270" s="259">
        <v>3</v>
      </c>
    </row>
    <row r="271" spans="1:15" ht="12.75">
      <c r="A271" s="268"/>
      <c r="B271" s="269"/>
      <c r="C271" s="347" t="s">
        <v>475</v>
      </c>
      <c r="D271" s="348"/>
      <c r="E271" s="348"/>
      <c r="F271" s="348"/>
      <c r="G271" s="349"/>
      <c r="I271" s="270"/>
      <c r="K271" s="270"/>
      <c r="L271" s="271" t="s">
        <v>475</v>
      </c>
      <c r="O271" s="259">
        <v>3</v>
      </c>
    </row>
    <row r="272" spans="1:15" ht="12.75">
      <c r="A272" s="268"/>
      <c r="B272" s="269"/>
      <c r="C272" s="347" t="s">
        <v>476</v>
      </c>
      <c r="D272" s="348"/>
      <c r="E272" s="348"/>
      <c r="F272" s="348"/>
      <c r="G272" s="349"/>
      <c r="I272" s="270"/>
      <c r="K272" s="270"/>
      <c r="L272" s="271" t="s">
        <v>476</v>
      </c>
      <c r="O272" s="259">
        <v>3</v>
      </c>
    </row>
    <row r="273" spans="1:15" ht="12.75">
      <c r="A273" s="268"/>
      <c r="B273" s="269"/>
      <c r="C273" s="347" t="s">
        <v>477</v>
      </c>
      <c r="D273" s="348"/>
      <c r="E273" s="348"/>
      <c r="F273" s="348"/>
      <c r="G273" s="349"/>
      <c r="I273" s="270"/>
      <c r="K273" s="270"/>
      <c r="L273" s="271" t="s">
        <v>477</v>
      </c>
      <c r="O273" s="259">
        <v>3</v>
      </c>
    </row>
    <row r="274" spans="1:15" ht="12.75">
      <c r="A274" s="268"/>
      <c r="B274" s="269"/>
      <c r="C274" s="347" t="s">
        <v>456</v>
      </c>
      <c r="D274" s="348"/>
      <c r="E274" s="348"/>
      <c r="F274" s="348"/>
      <c r="G274" s="349"/>
      <c r="I274" s="270"/>
      <c r="K274" s="270"/>
      <c r="L274" s="271" t="s">
        <v>456</v>
      </c>
      <c r="O274" s="259">
        <v>3</v>
      </c>
    </row>
    <row r="275" spans="1:80" ht="22.5">
      <c r="A275" s="260">
        <v>107</v>
      </c>
      <c r="B275" s="261" t="s">
        <v>478</v>
      </c>
      <c r="C275" s="262" t="s">
        <v>479</v>
      </c>
      <c r="D275" s="263" t="s">
        <v>168</v>
      </c>
      <c r="E275" s="264">
        <v>1</v>
      </c>
      <c r="F275" s="264">
        <v>0</v>
      </c>
      <c r="G275" s="265">
        <f>E275*F275</f>
        <v>0</v>
      </c>
      <c r="H275" s="266">
        <v>0.024</v>
      </c>
      <c r="I275" s="267">
        <f>E275*H275</f>
        <v>0.024</v>
      </c>
      <c r="J275" s="266"/>
      <c r="K275" s="267">
        <f>E275*J275</f>
        <v>0</v>
      </c>
      <c r="O275" s="259">
        <v>2</v>
      </c>
      <c r="AA275" s="232">
        <v>3</v>
      </c>
      <c r="AB275" s="232">
        <v>7</v>
      </c>
      <c r="AC275" s="232">
        <v>55231605</v>
      </c>
      <c r="AZ275" s="232">
        <v>2</v>
      </c>
      <c r="BA275" s="232">
        <f>IF(AZ275=1,G275,0)</f>
        <v>0</v>
      </c>
      <c r="BB275" s="232">
        <f>IF(AZ275=2,G275,0)</f>
        <v>0</v>
      </c>
      <c r="BC275" s="232">
        <f>IF(AZ275=3,G275,0)</f>
        <v>0</v>
      </c>
      <c r="BD275" s="232">
        <f>IF(AZ275=4,G275,0)</f>
        <v>0</v>
      </c>
      <c r="BE275" s="232">
        <f>IF(AZ275=5,G275,0)</f>
        <v>0</v>
      </c>
      <c r="CA275" s="259">
        <v>3</v>
      </c>
      <c r="CB275" s="259">
        <v>7</v>
      </c>
    </row>
    <row r="276" spans="1:15" ht="22.5">
      <c r="A276" s="268"/>
      <c r="B276" s="269"/>
      <c r="C276" s="347" t="s">
        <v>480</v>
      </c>
      <c r="D276" s="348"/>
      <c r="E276" s="348"/>
      <c r="F276" s="348"/>
      <c r="G276" s="349"/>
      <c r="I276" s="270"/>
      <c r="K276" s="270"/>
      <c r="L276" s="271" t="s">
        <v>480</v>
      </c>
      <c r="O276" s="259">
        <v>3</v>
      </c>
    </row>
    <row r="277" spans="1:15" ht="12.75">
      <c r="A277" s="268"/>
      <c r="B277" s="269"/>
      <c r="C277" s="347"/>
      <c r="D277" s="348"/>
      <c r="E277" s="348"/>
      <c r="F277" s="348"/>
      <c r="G277" s="349"/>
      <c r="I277" s="270"/>
      <c r="K277" s="270"/>
      <c r="L277" s="271"/>
      <c r="O277" s="259">
        <v>3</v>
      </c>
    </row>
    <row r="278" spans="1:15" ht="22.5">
      <c r="A278" s="268"/>
      <c r="B278" s="269"/>
      <c r="C278" s="347" t="s">
        <v>481</v>
      </c>
      <c r="D278" s="348"/>
      <c r="E278" s="348"/>
      <c r="F278" s="348"/>
      <c r="G278" s="349"/>
      <c r="I278" s="270"/>
      <c r="K278" s="270"/>
      <c r="L278" s="271" t="s">
        <v>481</v>
      </c>
      <c r="O278" s="259">
        <v>3</v>
      </c>
    </row>
    <row r="279" spans="1:15" ht="12.75">
      <c r="A279" s="268"/>
      <c r="B279" s="269"/>
      <c r="C279" s="347" t="s">
        <v>482</v>
      </c>
      <c r="D279" s="348"/>
      <c r="E279" s="348"/>
      <c r="F279" s="348"/>
      <c r="G279" s="349"/>
      <c r="I279" s="270"/>
      <c r="K279" s="270"/>
      <c r="L279" s="271" t="s">
        <v>482</v>
      </c>
      <c r="O279" s="259">
        <v>3</v>
      </c>
    </row>
    <row r="280" spans="1:15" ht="12.75">
      <c r="A280" s="268"/>
      <c r="B280" s="269"/>
      <c r="C280" s="347" t="s">
        <v>483</v>
      </c>
      <c r="D280" s="348"/>
      <c r="E280" s="348"/>
      <c r="F280" s="348"/>
      <c r="G280" s="349"/>
      <c r="I280" s="270"/>
      <c r="K280" s="270"/>
      <c r="L280" s="271" t="s">
        <v>483</v>
      </c>
      <c r="O280" s="259">
        <v>3</v>
      </c>
    </row>
    <row r="281" spans="1:15" ht="22.5">
      <c r="A281" s="268"/>
      <c r="B281" s="269"/>
      <c r="C281" s="347" t="s">
        <v>484</v>
      </c>
      <c r="D281" s="348"/>
      <c r="E281" s="348"/>
      <c r="F281" s="348"/>
      <c r="G281" s="349"/>
      <c r="I281" s="270"/>
      <c r="K281" s="270"/>
      <c r="L281" s="271" t="s">
        <v>484</v>
      </c>
      <c r="O281" s="259">
        <v>3</v>
      </c>
    </row>
    <row r="282" spans="1:15" ht="12.75">
      <c r="A282" s="268"/>
      <c r="B282" s="269"/>
      <c r="C282" s="347" t="s">
        <v>485</v>
      </c>
      <c r="D282" s="348"/>
      <c r="E282" s="348"/>
      <c r="F282" s="348"/>
      <c r="G282" s="349"/>
      <c r="I282" s="270"/>
      <c r="K282" s="270"/>
      <c r="L282" s="271" t="s">
        <v>485</v>
      </c>
      <c r="O282" s="259">
        <v>3</v>
      </c>
    </row>
    <row r="283" spans="1:15" ht="22.5">
      <c r="A283" s="268"/>
      <c r="B283" s="269"/>
      <c r="C283" s="347" t="s">
        <v>486</v>
      </c>
      <c r="D283" s="348"/>
      <c r="E283" s="348"/>
      <c r="F283" s="348"/>
      <c r="G283" s="349"/>
      <c r="I283" s="270"/>
      <c r="K283" s="270"/>
      <c r="L283" s="271" t="s">
        <v>486</v>
      </c>
      <c r="O283" s="259">
        <v>3</v>
      </c>
    </row>
    <row r="284" spans="1:15" ht="12.75">
      <c r="A284" s="268"/>
      <c r="B284" s="269"/>
      <c r="C284" s="347" t="s">
        <v>487</v>
      </c>
      <c r="D284" s="348"/>
      <c r="E284" s="348"/>
      <c r="F284" s="348"/>
      <c r="G284" s="349"/>
      <c r="I284" s="270"/>
      <c r="K284" s="270"/>
      <c r="L284" s="271" t="s">
        <v>487</v>
      </c>
      <c r="O284" s="259">
        <v>3</v>
      </c>
    </row>
    <row r="285" spans="1:80" ht="12.75">
      <c r="A285" s="260">
        <v>108</v>
      </c>
      <c r="B285" s="261" t="s">
        <v>488</v>
      </c>
      <c r="C285" s="262" t="s">
        <v>489</v>
      </c>
      <c r="D285" s="263" t="s">
        <v>12</v>
      </c>
      <c r="E285" s="264"/>
      <c r="F285" s="264">
        <v>0</v>
      </c>
      <c r="G285" s="265">
        <f>E285*F285</f>
        <v>0</v>
      </c>
      <c r="H285" s="266">
        <v>0</v>
      </c>
      <c r="I285" s="267">
        <f>E285*H285</f>
        <v>0</v>
      </c>
      <c r="J285" s="266"/>
      <c r="K285" s="267">
        <f>E285*J285</f>
        <v>0</v>
      </c>
      <c r="O285" s="259">
        <v>2</v>
      </c>
      <c r="AA285" s="232">
        <v>7</v>
      </c>
      <c r="AB285" s="232">
        <v>1002</v>
      </c>
      <c r="AC285" s="232">
        <v>5</v>
      </c>
      <c r="AZ285" s="232">
        <v>2</v>
      </c>
      <c r="BA285" s="232">
        <f>IF(AZ285=1,G285,0)</f>
        <v>0</v>
      </c>
      <c r="BB285" s="232">
        <f>IF(AZ285=2,G285,0)</f>
        <v>0</v>
      </c>
      <c r="BC285" s="232">
        <f>IF(AZ285=3,G285,0)</f>
        <v>0</v>
      </c>
      <c r="BD285" s="232">
        <f>IF(AZ285=4,G285,0)</f>
        <v>0</v>
      </c>
      <c r="BE285" s="232">
        <f>IF(AZ285=5,G285,0)</f>
        <v>0</v>
      </c>
      <c r="CA285" s="259">
        <v>7</v>
      </c>
      <c r="CB285" s="259">
        <v>1002</v>
      </c>
    </row>
    <row r="286" spans="1:57" ht="12.75">
      <c r="A286" s="278"/>
      <c r="B286" s="279" t="s">
        <v>101</v>
      </c>
      <c r="C286" s="280" t="s">
        <v>400</v>
      </c>
      <c r="D286" s="281"/>
      <c r="E286" s="282"/>
      <c r="F286" s="283"/>
      <c r="G286" s="284">
        <f>SUM(G211:G285)</f>
        <v>0</v>
      </c>
      <c r="H286" s="285"/>
      <c r="I286" s="286">
        <f>SUM(I211:I285)</f>
        <v>0.38076000000000004</v>
      </c>
      <c r="J286" s="285"/>
      <c r="K286" s="286">
        <f>SUM(K211:K285)</f>
        <v>0</v>
      </c>
      <c r="O286" s="259">
        <v>4</v>
      </c>
      <c r="BA286" s="287">
        <f>SUM(BA211:BA285)</f>
        <v>0</v>
      </c>
      <c r="BB286" s="287">
        <f>SUM(BB211:BB285)</f>
        <v>0</v>
      </c>
      <c r="BC286" s="287">
        <f>SUM(BC211:BC285)</f>
        <v>0</v>
      </c>
      <c r="BD286" s="287">
        <f>SUM(BD211:BD285)</f>
        <v>0</v>
      </c>
      <c r="BE286" s="287">
        <f>SUM(BE211:BE285)</f>
        <v>0</v>
      </c>
    </row>
    <row r="287" spans="1:15" ht="12.75">
      <c r="A287" s="249" t="s">
        <v>97</v>
      </c>
      <c r="B287" s="250" t="s">
        <v>490</v>
      </c>
      <c r="C287" s="251" t="s">
        <v>491</v>
      </c>
      <c r="D287" s="252"/>
      <c r="E287" s="253"/>
      <c r="F287" s="253"/>
      <c r="G287" s="254"/>
      <c r="H287" s="255"/>
      <c r="I287" s="256"/>
      <c r="J287" s="257"/>
      <c r="K287" s="258"/>
      <c r="O287" s="259">
        <v>1</v>
      </c>
    </row>
    <row r="288" spans="1:80" ht="12.75">
      <c r="A288" s="260">
        <v>109</v>
      </c>
      <c r="B288" s="261" t="s">
        <v>493</v>
      </c>
      <c r="C288" s="262" t="s">
        <v>494</v>
      </c>
      <c r="D288" s="263" t="s">
        <v>252</v>
      </c>
      <c r="E288" s="264">
        <v>78</v>
      </c>
      <c r="F288" s="264">
        <v>0</v>
      </c>
      <c r="G288" s="265">
        <f>E288*F288</f>
        <v>0</v>
      </c>
      <c r="H288" s="266">
        <v>0.00099</v>
      </c>
      <c r="I288" s="267">
        <f>E288*H288</f>
        <v>0.07722</v>
      </c>
      <c r="J288" s="266">
        <v>0</v>
      </c>
      <c r="K288" s="267">
        <f>E288*J288</f>
        <v>0</v>
      </c>
      <c r="O288" s="259">
        <v>2</v>
      </c>
      <c r="AA288" s="232">
        <v>1</v>
      </c>
      <c r="AB288" s="232">
        <v>7</v>
      </c>
      <c r="AC288" s="232">
        <v>7</v>
      </c>
      <c r="AZ288" s="232">
        <v>2</v>
      </c>
      <c r="BA288" s="232">
        <f>IF(AZ288=1,G288,0)</f>
        <v>0</v>
      </c>
      <c r="BB288" s="232">
        <f>IF(AZ288=2,G288,0)</f>
        <v>0</v>
      </c>
      <c r="BC288" s="232">
        <f>IF(AZ288=3,G288,0)</f>
        <v>0</v>
      </c>
      <c r="BD288" s="232">
        <f>IF(AZ288=4,G288,0)</f>
        <v>0</v>
      </c>
      <c r="BE288" s="232">
        <f>IF(AZ288=5,G288,0)</f>
        <v>0</v>
      </c>
      <c r="CA288" s="259">
        <v>1</v>
      </c>
      <c r="CB288" s="259">
        <v>7</v>
      </c>
    </row>
    <row r="289" spans="1:15" ht="12.75">
      <c r="A289" s="268"/>
      <c r="B289" s="272"/>
      <c r="C289" s="345" t="s">
        <v>495</v>
      </c>
      <c r="D289" s="346"/>
      <c r="E289" s="273">
        <v>78</v>
      </c>
      <c r="F289" s="274"/>
      <c r="G289" s="275"/>
      <c r="H289" s="276"/>
      <c r="I289" s="270"/>
      <c r="J289" s="277"/>
      <c r="K289" s="270"/>
      <c r="M289" s="271" t="s">
        <v>495</v>
      </c>
      <c r="O289" s="259"/>
    </row>
    <row r="290" spans="1:80" ht="22.5">
      <c r="A290" s="260">
        <v>110</v>
      </c>
      <c r="B290" s="261" t="s">
        <v>496</v>
      </c>
      <c r="C290" s="262" t="s">
        <v>497</v>
      </c>
      <c r="D290" s="263" t="s">
        <v>131</v>
      </c>
      <c r="E290" s="264">
        <v>50</v>
      </c>
      <c r="F290" s="264">
        <v>0</v>
      </c>
      <c r="G290" s="265">
        <f>E290*F290</f>
        <v>0</v>
      </c>
      <c r="H290" s="266">
        <v>0.01452</v>
      </c>
      <c r="I290" s="267">
        <f>E290*H290</f>
        <v>0.726</v>
      </c>
      <c r="J290" s="266">
        <v>0</v>
      </c>
      <c r="K290" s="267">
        <f>E290*J290</f>
        <v>0</v>
      </c>
      <c r="O290" s="259">
        <v>2</v>
      </c>
      <c r="AA290" s="232">
        <v>1</v>
      </c>
      <c r="AB290" s="232">
        <v>7</v>
      </c>
      <c r="AC290" s="232">
        <v>7</v>
      </c>
      <c r="AZ290" s="232">
        <v>2</v>
      </c>
      <c r="BA290" s="232">
        <f>IF(AZ290=1,G290,0)</f>
        <v>0</v>
      </c>
      <c r="BB290" s="232">
        <f>IF(AZ290=2,G290,0)</f>
        <v>0</v>
      </c>
      <c r="BC290" s="232">
        <f>IF(AZ290=3,G290,0)</f>
        <v>0</v>
      </c>
      <c r="BD290" s="232">
        <f>IF(AZ290=4,G290,0)</f>
        <v>0</v>
      </c>
      <c r="BE290" s="232">
        <f>IF(AZ290=5,G290,0)</f>
        <v>0</v>
      </c>
      <c r="CA290" s="259">
        <v>1</v>
      </c>
      <c r="CB290" s="259">
        <v>7</v>
      </c>
    </row>
    <row r="291" spans="1:15" ht="12.75">
      <c r="A291" s="268"/>
      <c r="B291" s="272"/>
      <c r="C291" s="345" t="s">
        <v>187</v>
      </c>
      <c r="D291" s="346"/>
      <c r="E291" s="273">
        <v>50</v>
      </c>
      <c r="F291" s="274"/>
      <c r="G291" s="275"/>
      <c r="H291" s="276"/>
      <c r="I291" s="270"/>
      <c r="J291" s="277"/>
      <c r="K291" s="270"/>
      <c r="M291" s="271">
        <v>50</v>
      </c>
      <c r="O291" s="259"/>
    </row>
    <row r="292" spans="1:80" ht="22.5">
      <c r="A292" s="260">
        <v>111</v>
      </c>
      <c r="B292" s="261" t="s">
        <v>498</v>
      </c>
      <c r="C292" s="262" t="s">
        <v>499</v>
      </c>
      <c r="D292" s="263" t="s">
        <v>131</v>
      </c>
      <c r="E292" s="264">
        <v>8.5</v>
      </c>
      <c r="F292" s="264">
        <v>0</v>
      </c>
      <c r="G292" s="265">
        <f>E292*F292</f>
        <v>0</v>
      </c>
      <c r="H292" s="266">
        <v>0.01452</v>
      </c>
      <c r="I292" s="267">
        <f>E292*H292</f>
        <v>0.12342</v>
      </c>
      <c r="J292" s="266">
        <v>0</v>
      </c>
      <c r="K292" s="267">
        <f>E292*J292</f>
        <v>0</v>
      </c>
      <c r="O292" s="259">
        <v>2</v>
      </c>
      <c r="AA292" s="232">
        <v>1</v>
      </c>
      <c r="AB292" s="232">
        <v>7</v>
      </c>
      <c r="AC292" s="232">
        <v>7</v>
      </c>
      <c r="AZ292" s="232">
        <v>2</v>
      </c>
      <c r="BA292" s="232">
        <f>IF(AZ292=1,G292,0)</f>
        <v>0</v>
      </c>
      <c r="BB292" s="232">
        <f>IF(AZ292=2,G292,0)</f>
        <v>0</v>
      </c>
      <c r="BC292" s="232">
        <f>IF(AZ292=3,G292,0)</f>
        <v>0</v>
      </c>
      <c r="BD292" s="232">
        <f>IF(AZ292=4,G292,0)</f>
        <v>0</v>
      </c>
      <c r="BE292" s="232">
        <f>IF(AZ292=5,G292,0)</f>
        <v>0</v>
      </c>
      <c r="CA292" s="259">
        <v>1</v>
      </c>
      <c r="CB292" s="259">
        <v>7</v>
      </c>
    </row>
    <row r="293" spans="1:15" ht="12.75">
      <c r="A293" s="268"/>
      <c r="B293" s="272"/>
      <c r="C293" s="345" t="s">
        <v>500</v>
      </c>
      <c r="D293" s="346"/>
      <c r="E293" s="273">
        <v>8.5</v>
      </c>
      <c r="F293" s="274"/>
      <c r="G293" s="275"/>
      <c r="H293" s="276"/>
      <c r="I293" s="270"/>
      <c r="J293" s="277"/>
      <c r="K293" s="270"/>
      <c r="M293" s="271" t="s">
        <v>500</v>
      </c>
      <c r="O293" s="259"/>
    </row>
    <row r="294" spans="1:80" ht="12.75">
      <c r="A294" s="260">
        <v>112</v>
      </c>
      <c r="B294" s="261" t="s">
        <v>501</v>
      </c>
      <c r="C294" s="262" t="s">
        <v>502</v>
      </c>
      <c r="D294" s="263" t="s">
        <v>115</v>
      </c>
      <c r="E294" s="264">
        <v>2.502</v>
      </c>
      <c r="F294" s="264">
        <v>0</v>
      </c>
      <c r="G294" s="265">
        <f>E294*F294</f>
        <v>0</v>
      </c>
      <c r="H294" s="266">
        <v>0.02357</v>
      </c>
      <c r="I294" s="267">
        <f>E294*H294</f>
        <v>0.05897214</v>
      </c>
      <c r="J294" s="266">
        <v>0</v>
      </c>
      <c r="K294" s="267">
        <f>E294*J294</f>
        <v>0</v>
      </c>
      <c r="O294" s="259">
        <v>2</v>
      </c>
      <c r="AA294" s="232">
        <v>1</v>
      </c>
      <c r="AB294" s="232">
        <v>7</v>
      </c>
      <c r="AC294" s="232">
        <v>7</v>
      </c>
      <c r="AZ294" s="232">
        <v>2</v>
      </c>
      <c r="BA294" s="232">
        <f>IF(AZ294=1,G294,0)</f>
        <v>0</v>
      </c>
      <c r="BB294" s="232">
        <f>IF(AZ294=2,G294,0)</f>
        <v>0</v>
      </c>
      <c r="BC294" s="232">
        <f>IF(AZ294=3,G294,0)</f>
        <v>0</v>
      </c>
      <c r="BD294" s="232">
        <f>IF(AZ294=4,G294,0)</f>
        <v>0</v>
      </c>
      <c r="BE294" s="232">
        <f>IF(AZ294=5,G294,0)</f>
        <v>0</v>
      </c>
      <c r="CA294" s="259">
        <v>1</v>
      </c>
      <c r="CB294" s="259">
        <v>7</v>
      </c>
    </row>
    <row r="295" spans="1:15" ht="12.75">
      <c r="A295" s="268"/>
      <c r="B295" s="272"/>
      <c r="C295" s="345" t="s">
        <v>503</v>
      </c>
      <c r="D295" s="346"/>
      <c r="E295" s="273">
        <v>1.098</v>
      </c>
      <c r="F295" s="274"/>
      <c r="G295" s="275"/>
      <c r="H295" s="276"/>
      <c r="I295" s="270"/>
      <c r="J295" s="277"/>
      <c r="K295" s="270"/>
      <c r="M295" s="298">
        <v>1098</v>
      </c>
      <c r="O295" s="259"/>
    </row>
    <row r="296" spans="1:15" ht="12.75">
      <c r="A296" s="268"/>
      <c r="B296" s="272"/>
      <c r="C296" s="345" t="s">
        <v>504</v>
      </c>
      <c r="D296" s="346"/>
      <c r="E296" s="273">
        <v>1.2</v>
      </c>
      <c r="F296" s="274"/>
      <c r="G296" s="275"/>
      <c r="H296" s="276"/>
      <c r="I296" s="270"/>
      <c r="J296" s="277"/>
      <c r="K296" s="270"/>
      <c r="M296" s="271" t="s">
        <v>504</v>
      </c>
      <c r="O296" s="259"/>
    </row>
    <row r="297" spans="1:15" ht="12.75">
      <c r="A297" s="268"/>
      <c r="B297" s="272"/>
      <c r="C297" s="345" t="s">
        <v>505</v>
      </c>
      <c r="D297" s="346"/>
      <c r="E297" s="273">
        <v>0.204</v>
      </c>
      <c r="F297" s="274"/>
      <c r="G297" s="275"/>
      <c r="H297" s="276"/>
      <c r="I297" s="270"/>
      <c r="J297" s="277"/>
      <c r="K297" s="270"/>
      <c r="M297" s="271" t="s">
        <v>505</v>
      </c>
      <c r="O297" s="259"/>
    </row>
    <row r="298" spans="1:80" ht="12.75">
      <c r="A298" s="260">
        <v>113</v>
      </c>
      <c r="B298" s="261" t="s">
        <v>506</v>
      </c>
      <c r="C298" s="262" t="s">
        <v>507</v>
      </c>
      <c r="D298" s="263" t="s">
        <v>131</v>
      </c>
      <c r="E298" s="264">
        <v>164.8104</v>
      </c>
      <c r="F298" s="264">
        <v>0</v>
      </c>
      <c r="G298" s="265">
        <f>E298*F298</f>
        <v>0</v>
      </c>
      <c r="H298" s="266">
        <v>6E-05</v>
      </c>
      <c r="I298" s="267">
        <f>E298*H298</f>
        <v>0.009888623999999999</v>
      </c>
      <c r="J298" s="266">
        <v>0</v>
      </c>
      <c r="K298" s="267">
        <f>E298*J298</f>
        <v>0</v>
      </c>
      <c r="O298" s="259">
        <v>2</v>
      </c>
      <c r="AA298" s="232">
        <v>1</v>
      </c>
      <c r="AB298" s="232">
        <v>7</v>
      </c>
      <c r="AC298" s="232">
        <v>7</v>
      </c>
      <c r="AZ298" s="232">
        <v>2</v>
      </c>
      <c r="BA298" s="232">
        <f>IF(AZ298=1,G298,0)</f>
        <v>0</v>
      </c>
      <c r="BB298" s="232">
        <f>IF(AZ298=2,G298,0)</f>
        <v>0</v>
      </c>
      <c r="BC298" s="232">
        <f>IF(AZ298=3,G298,0)</f>
        <v>0</v>
      </c>
      <c r="BD298" s="232">
        <f>IF(AZ298=4,G298,0)</f>
        <v>0</v>
      </c>
      <c r="BE298" s="232">
        <f>IF(AZ298=5,G298,0)</f>
        <v>0</v>
      </c>
      <c r="CA298" s="259">
        <v>1</v>
      </c>
      <c r="CB298" s="259">
        <v>7</v>
      </c>
    </row>
    <row r="299" spans="1:15" ht="12.75">
      <c r="A299" s="268"/>
      <c r="B299" s="272"/>
      <c r="C299" s="345" t="s">
        <v>508</v>
      </c>
      <c r="D299" s="346"/>
      <c r="E299" s="273">
        <v>41.184</v>
      </c>
      <c r="F299" s="274"/>
      <c r="G299" s="275"/>
      <c r="H299" s="276"/>
      <c r="I299" s="270"/>
      <c r="J299" s="277"/>
      <c r="K299" s="270"/>
      <c r="M299" s="271" t="s">
        <v>508</v>
      </c>
      <c r="O299" s="259"/>
    </row>
    <row r="300" spans="1:15" ht="12.75">
      <c r="A300" s="268"/>
      <c r="B300" s="272"/>
      <c r="C300" s="345" t="s">
        <v>509</v>
      </c>
      <c r="D300" s="346"/>
      <c r="E300" s="273">
        <v>100</v>
      </c>
      <c r="F300" s="274"/>
      <c r="G300" s="275"/>
      <c r="H300" s="276"/>
      <c r="I300" s="270"/>
      <c r="J300" s="277"/>
      <c r="K300" s="270"/>
      <c r="M300" s="271" t="s">
        <v>509</v>
      </c>
      <c r="O300" s="259"/>
    </row>
    <row r="301" spans="1:15" ht="12.75">
      <c r="A301" s="268"/>
      <c r="B301" s="272"/>
      <c r="C301" s="345" t="s">
        <v>510</v>
      </c>
      <c r="D301" s="346"/>
      <c r="E301" s="273">
        <v>17</v>
      </c>
      <c r="F301" s="274"/>
      <c r="G301" s="275"/>
      <c r="H301" s="276"/>
      <c r="I301" s="270"/>
      <c r="J301" s="277"/>
      <c r="K301" s="270"/>
      <c r="M301" s="271" t="s">
        <v>510</v>
      </c>
      <c r="O301" s="259"/>
    </row>
    <row r="302" spans="1:15" ht="33.75">
      <c r="A302" s="268"/>
      <c r="B302" s="272"/>
      <c r="C302" s="345" t="s">
        <v>511</v>
      </c>
      <c r="D302" s="346"/>
      <c r="E302" s="273">
        <v>6.6264</v>
      </c>
      <c r="F302" s="274"/>
      <c r="G302" s="275"/>
      <c r="H302" s="276"/>
      <c r="I302" s="270"/>
      <c r="J302" s="277"/>
      <c r="K302" s="270"/>
      <c r="M302" s="271" t="s">
        <v>511</v>
      </c>
      <c r="O302" s="259"/>
    </row>
    <row r="303" spans="1:80" ht="12.75">
      <c r="A303" s="260">
        <v>114</v>
      </c>
      <c r="B303" s="261" t="s">
        <v>512</v>
      </c>
      <c r="C303" s="262" t="s">
        <v>513</v>
      </c>
      <c r="D303" s="263" t="s">
        <v>115</v>
      </c>
      <c r="E303" s="264">
        <v>1.0982</v>
      </c>
      <c r="F303" s="264">
        <v>0</v>
      </c>
      <c r="G303" s="265">
        <f>E303*F303</f>
        <v>0</v>
      </c>
      <c r="H303" s="266">
        <v>0.55</v>
      </c>
      <c r="I303" s="267">
        <f>E303*H303</f>
        <v>0.60401</v>
      </c>
      <c r="J303" s="266"/>
      <c r="K303" s="267">
        <f>E303*J303</f>
        <v>0</v>
      </c>
      <c r="O303" s="259">
        <v>2</v>
      </c>
      <c r="AA303" s="232">
        <v>3</v>
      </c>
      <c r="AB303" s="232">
        <v>7</v>
      </c>
      <c r="AC303" s="232">
        <v>60515001</v>
      </c>
      <c r="AZ303" s="232">
        <v>2</v>
      </c>
      <c r="BA303" s="232">
        <f>IF(AZ303=1,G303,0)</f>
        <v>0</v>
      </c>
      <c r="BB303" s="232">
        <f>IF(AZ303=2,G303,0)</f>
        <v>0</v>
      </c>
      <c r="BC303" s="232">
        <f>IF(AZ303=3,G303,0)</f>
        <v>0</v>
      </c>
      <c r="BD303" s="232">
        <f>IF(AZ303=4,G303,0)</f>
        <v>0</v>
      </c>
      <c r="BE303" s="232">
        <f>IF(AZ303=5,G303,0)</f>
        <v>0</v>
      </c>
      <c r="CA303" s="259">
        <v>3</v>
      </c>
      <c r="CB303" s="259">
        <v>7</v>
      </c>
    </row>
    <row r="304" spans="1:15" ht="12.75">
      <c r="A304" s="268"/>
      <c r="B304" s="272"/>
      <c r="C304" s="345" t="s">
        <v>514</v>
      </c>
      <c r="D304" s="346"/>
      <c r="E304" s="273">
        <v>1.0982</v>
      </c>
      <c r="F304" s="274"/>
      <c r="G304" s="275"/>
      <c r="H304" s="276"/>
      <c r="I304" s="270"/>
      <c r="J304" s="277"/>
      <c r="K304" s="270"/>
      <c r="M304" s="271" t="s">
        <v>514</v>
      </c>
      <c r="O304" s="259"/>
    </row>
    <row r="305" spans="1:80" ht="12.75">
      <c r="A305" s="260">
        <v>115</v>
      </c>
      <c r="B305" s="261" t="s">
        <v>515</v>
      </c>
      <c r="C305" s="262" t="s">
        <v>516</v>
      </c>
      <c r="D305" s="263" t="s">
        <v>12</v>
      </c>
      <c r="E305" s="264"/>
      <c r="F305" s="264">
        <v>0</v>
      </c>
      <c r="G305" s="265">
        <f>E305*F305</f>
        <v>0</v>
      </c>
      <c r="H305" s="266">
        <v>0</v>
      </c>
      <c r="I305" s="267">
        <f>E305*H305</f>
        <v>0</v>
      </c>
      <c r="J305" s="266"/>
      <c r="K305" s="267">
        <f>E305*J305</f>
        <v>0</v>
      </c>
      <c r="O305" s="259">
        <v>2</v>
      </c>
      <c r="AA305" s="232">
        <v>7</v>
      </c>
      <c r="AB305" s="232">
        <v>1002</v>
      </c>
      <c r="AC305" s="232">
        <v>5</v>
      </c>
      <c r="AZ305" s="232">
        <v>2</v>
      </c>
      <c r="BA305" s="232">
        <f>IF(AZ305=1,G305,0)</f>
        <v>0</v>
      </c>
      <c r="BB305" s="232">
        <f>IF(AZ305=2,G305,0)</f>
        <v>0</v>
      </c>
      <c r="BC305" s="232">
        <f>IF(AZ305=3,G305,0)</f>
        <v>0</v>
      </c>
      <c r="BD305" s="232">
        <f>IF(AZ305=4,G305,0)</f>
        <v>0</v>
      </c>
      <c r="BE305" s="232">
        <f>IF(AZ305=5,G305,0)</f>
        <v>0</v>
      </c>
      <c r="CA305" s="259">
        <v>7</v>
      </c>
      <c r="CB305" s="259">
        <v>1002</v>
      </c>
    </row>
    <row r="306" spans="1:57" ht="12.75">
      <c r="A306" s="278"/>
      <c r="B306" s="279" t="s">
        <v>101</v>
      </c>
      <c r="C306" s="280" t="s">
        <v>492</v>
      </c>
      <c r="D306" s="281"/>
      <c r="E306" s="282"/>
      <c r="F306" s="283"/>
      <c r="G306" s="284">
        <f>SUM(G287:G305)</f>
        <v>0</v>
      </c>
      <c r="H306" s="285"/>
      <c r="I306" s="286">
        <f>SUM(I287:I305)</f>
        <v>1.599510764</v>
      </c>
      <c r="J306" s="285"/>
      <c r="K306" s="286">
        <f>SUM(K287:K305)</f>
        <v>0</v>
      </c>
      <c r="O306" s="259">
        <v>4</v>
      </c>
      <c r="BA306" s="287">
        <f>SUM(BA287:BA305)</f>
        <v>0</v>
      </c>
      <c r="BB306" s="287">
        <f>SUM(BB287:BB305)</f>
        <v>0</v>
      </c>
      <c r="BC306" s="287">
        <f>SUM(BC287:BC305)</f>
        <v>0</v>
      </c>
      <c r="BD306" s="287">
        <f>SUM(BD287:BD305)</f>
        <v>0</v>
      </c>
      <c r="BE306" s="287">
        <f>SUM(BE287:BE305)</f>
        <v>0</v>
      </c>
    </row>
    <row r="307" spans="1:15" ht="12.75">
      <c r="A307" s="249" t="s">
        <v>97</v>
      </c>
      <c r="B307" s="250" t="s">
        <v>517</v>
      </c>
      <c r="C307" s="251" t="s">
        <v>518</v>
      </c>
      <c r="D307" s="252"/>
      <c r="E307" s="253"/>
      <c r="F307" s="253"/>
      <c r="G307" s="254"/>
      <c r="H307" s="255"/>
      <c r="I307" s="256"/>
      <c r="J307" s="257"/>
      <c r="K307" s="258"/>
      <c r="O307" s="259">
        <v>1</v>
      </c>
    </row>
    <row r="308" spans="1:80" ht="12.75">
      <c r="A308" s="260">
        <v>116</v>
      </c>
      <c r="B308" s="261" t="s">
        <v>520</v>
      </c>
      <c r="C308" s="262" t="s">
        <v>521</v>
      </c>
      <c r="D308" s="263" t="s">
        <v>131</v>
      </c>
      <c r="E308" s="264">
        <v>50</v>
      </c>
      <c r="F308" s="264">
        <v>0</v>
      </c>
      <c r="G308" s="265">
        <f>E308*F308</f>
        <v>0</v>
      </c>
      <c r="H308" s="266">
        <v>0.01887</v>
      </c>
      <c r="I308" s="267">
        <f>E308*H308</f>
        <v>0.9435000000000001</v>
      </c>
      <c r="J308" s="266">
        <v>0</v>
      </c>
      <c r="K308" s="267">
        <f>E308*J308</f>
        <v>0</v>
      </c>
      <c r="O308" s="259">
        <v>2</v>
      </c>
      <c r="AA308" s="232">
        <v>1</v>
      </c>
      <c r="AB308" s="232">
        <v>7</v>
      </c>
      <c r="AC308" s="232">
        <v>7</v>
      </c>
      <c r="AZ308" s="232">
        <v>2</v>
      </c>
      <c r="BA308" s="232">
        <f>IF(AZ308=1,G308,0)</f>
        <v>0</v>
      </c>
      <c r="BB308" s="232">
        <f>IF(AZ308=2,G308,0)</f>
        <v>0</v>
      </c>
      <c r="BC308" s="232">
        <f>IF(AZ308=3,G308,0)</f>
        <v>0</v>
      </c>
      <c r="BD308" s="232">
        <f>IF(AZ308=4,G308,0)</f>
        <v>0</v>
      </c>
      <c r="BE308" s="232">
        <f>IF(AZ308=5,G308,0)</f>
        <v>0</v>
      </c>
      <c r="CA308" s="259">
        <v>1</v>
      </c>
      <c r="CB308" s="259">
        <v>7</v>
      </c>
    </row>
    <row r="309" spans="1:15" ht="12.75">
      <c r="A309" s="268"/>
      <c r="B309" s="272"/>
      <c r="C309" s="345" t="s">
        <v>187</v>
      </c>
      <c r="D309" s="346"/>
      <c r="E309" s="273">
        <v>50</v>
      </c>
      <c r="F309" s="274"/>
      <c r="G309" s="275"/>
      <c r="H309" s="276"/>
      <c r="I309" s="270"/>
      <c r="J309" s="277"/>
      <c r="K309" s="270"/>
      <c r="M309" s="271">
        <v>50</v>
      </c>
      <c r="O309" s="259"/>
    </row>
    <row r="310" spans="1:80" ht="12.75">
      <c r="A310" s="260">
        <v>117</v>
      </c>
      <c r="B310" s="261" t="s">
        <v>522</v>
      </c>
      <c r="C310" s="262" t="s">
        <v>523</v>
      </c>
      <c r="D310" s="263" t="s">
        <v>252</v>
      </c>
      <c r="E310" s="264">
        <v>27.92</v>
      </c>
      <c r="F310" s="264">
        <v>0</v>
      </c>
      <c r="G310" s="265">
        <f>E310*F310</f>
        <v>0</v>
      </c>
      <c r="H310" s="266">
        <v>0.00014</v>
      </c>
      <c r="I310" s="267">
        <f>E310*H310</f>
        <v>0.0039088</v>
      </c>
      <c r="J310" s="266">
        <v>0</v>
      </c>
      <c r="K310" s="267">
        <f>E310*J310</f>
        <v>0</v>
      </c>
      <c r="O310" s="259">
        <v>2</v>
      </c>
      <c r="AA310" s="232">
        <v>1</v>
      </c>
      <c r="AB310" s="232">
        <v>7</v>
      </c>
      <c r="AC310" s="232">
        <v>7</v>
      </c>
      <c r="AZ310" s="232">
        <v>2</v>
      </c>
      <c r="BA310" s="232">
        <f>IF(AZ310=1,G310,0)</f>
        <v>0</v>
      </c>
      <c r="BB310" s="232">
        <f>IF(AZ310=2,G310,0)</f>
        <v>0</v>
      </c>
      <c r="BC310" s="232">
        <f>IF(AZ310=3,G310,0)</f>
        <v>0</v>
      </c>
      <c r="BD310" s="232">
        <f>IF(AZ310=4,G310,0)</f>
        <v>0</v>
      </c>
      <c r="BE310" s="232">
        <f>IF(AZ310=5,G310,0)</f>
        <v>0</v>
      </c>
      <c r="CA310" s="259">
        <v>1</v>
      </c>
      <c r="CB310" s="259">
        <v>7</v>
      </c>
    </row>
    <row r="311" spans="1:15" ht="12.75">
      <c r="A311" s="268"/>
      <c r="B311" s="272"/>
      <c r="C311" s="345" t="s">
        <v>524</v>
      </c>
      <c r="D311" s="346"/>
      <c r="E311" s="273">
        <v>27.92</v>
      </c>
      <c r="F311" s="274"/>
      <c r="G311" s="275"/>
      <c r="H311" s="276"/>
      <c r="I311" s="270"/>
      <c r="J311" s="277"/>
      <c r="K311" s="270"/>
      <c r="M311" s="271" t="s">
        <v>524</v>
      </c>
      <c r="O311" s="259"/>
    </row>
    <row r="312" spans="1:80" ht="12.75">
      <c r="A312" s="260">
        <v>118</v>
      </c>
      <c r="B312" s="261" t="s">
        <v>525</v>
      </c>
      <c r="C312" s="262" t="s">
        <v>526</v>
      </c>
      <c r="D312" s="263" t="s">
        <v>252</v>
      </c>
      <c r="E312" s="264">
        <v>10</v>
      </c>
      <c r="F312" s="264">
        <v>0</v>
      </c>
      <c r="G312" s="265">
        <f>E312*F312</f>
        <v>0</v>
      </c>
      <c r="H312" s="266">
        <v>0.00602</v>
      </c>
      <c r="I312" s="267">
        <f>E312*H312</f>
        <v>0.060200000000000004</v>
      </c>
      <c r="J312" s="266">
        <v>0</v>
      </c>
      <c r="K312" s="267">
        <f>E312*J312</f>
        <v>0</v>
      </c>
      <c r="O312" s="259">
        <v>2</v>
      </c>
      <c r="AA312" s="232">
        <v>1</v>
      </c>
      <c r="AB312" s="232">
        <v>7</v>
      </c>
      <c r="AC312" s="232">
        <v>7</v>
      </c>
      <c r="AZ312" s="232">
        <v>2</v>
      </c>
      <c r="BA312" s="232">
        <f>IF(AZ312=1,G312,0)</f>
        <v>0</v>
      </c>
      <c r="BB312" s="232">
        <f>IF(AZ312=2,G312,0)</f>
        <v>0</v>
      </c>
      <c r="BC312" s="232">
        <f>IF(AZ312=3,G312,0)</f>
        <v>0</v>
      </c>
      <c r="BD312" s="232">
        <f>IF(AZ312=4,G312,0)</f>
        <v>0</v>
      </c>
      <c r="BE312" s="232">
        <f>IF(AZ312=5,G312,0)</f>
        <v>0</v>
      </c>
      <c r="CA312" s="259">
        <v>1</v>
      </c>
      <c r="CB312" s="259">
        <v>7</v>
      </c>
    </row>
    <row r="313" spans="1:80" ht="12.75">
      <c r="A313" s="260">
        <v>119</v>
      </c>
      <c r="B313" s="261" t="s">
        <v>527</v>
      </c>
      <c r="C313" s="262" t="s">
        <v>528</v>
      </c>
      <c r="D313" s="263" t="s">
        <v>168</v>
      </c>
      <c r="E313" s="264">
        <v>1</v>
      </c>
      <c r="F313" s="264">
        <v>0</v>
      </c>
      <c r="G313" s="265">
        <f>E313*F313</f>
        <v>0</v>
      </c>
      <c r="H313" s="266">
        <v>0.0031</v>
      </c>
      <c r="I313" s="267">
        <f>E313*H313</f>
        <v>0.0031</v>
      </c>
      <c r="J313" s="266">
        <v>0</v>
      </c>
      <c r="K313" s="267">
        <f>E313*J313</f>
        <v>0</v>
      </c>
      <c r="O313" s="259">
        <v>2</v>
      </c>
      <c r="AA313" s="232">
        <v>1</v>
      </c>
      <c r="AB313" s="232">
        <v>7</v>
      </c>
      <c r="AC313" s="232">
        <v>7</v>
      </c>
      <c r="AZ313" s="232">
        <v>2</v>
      </c>
      <c r="BA313" s="232">
        <f>IF(AZ313=1,G313,0)</f>
        <v>0</v>
      </c>
      <c r="BB313" s="232">
        <f>IF(AZ313=2,G313,0)</f>
        <v>0</v>
      </c>
      <c r="BC313" s="232">
        <f>IF(AZ313=3,G313,0)</f>
        <v>0</v>
      </c>
      <c r="BD313" s="232">
        <f>IF(AZ313=4,G313,0)</f>
        <v>0</v>
      </c>
      <c r="BE313" s="232">
        <f>IF(AZ313=5,G313,0)</f>
        <v>0</v>
      </c>
      <c r="CA313" s="259">
        <v>1</v>
      </c>
      <c r="CB313" s="259">
        <v>7</v>
      </c>
    </row>
    <row r="314" spans="1:80" ht="12.75">
      <c r="A314" s="260">
        <v>120</v>
      </c>
      <c r="B314" s="261" t="s">
        <v>529</v>
      </c>
      <c r="C314" s="262" t="s">
        <v>530</v>
      </c>
      <c r="D314" s="263" t="s">
        <v>168</v>
      </c>
      <c r="E314" s="264">
        <v>5</v>
      </c>
      <c r="F314" s="264">
        <v>0</v>
      </c>
      <c r="G314" s="265">
        <f>E314*F314</f>
        <v>0</v>
      </c>
      <c r="H314" s="266">
        <v>0.00225</v>
      </c>
      <c r="I314" s="267">
        <f>E314*H314</f>
        <v>0.01125</v>
      </c>
      <c r="J314" s="266">
        <v>0</v>
      </c>
      <c r="K314" s="267">
        <f>E314*J314</f>
        <v>0</v>
      </c>
      <c r="O314" s="259">
        <v>2</v>
      </c>
      <c r="AA314" s="232">
        <v>1</v>
      </c>
      <c r="AB314" s="232">
        <v>7</v>
      </c>
      <c r="AC314" s="232">
        <v>7</v>
      </c>
      <c r="AZ314" s="232">
        <v>2</v>
      </c>
      <c r="BA314" s="232">
        <f>IF(AZ314=1,G314,0)</f>
        <v>0</v>
      </c>
      <c r="BB314" s="232">
        <f>IF(AZ314=2,G314,0)</f>
        <v>0</v>
      </c>
      <c r="BC314" s="232">
        <f>IF(AZ314=3,G314,0)</f>
        <v>0</v>
      </c>
      <c r="BD314" s="232">
        <f>IF(AZ314=4,G314,0)</f>
        <v>0</v>
      </c>
      <c r="BE314" s="232">
        <f>IF(AZ314=5,G314,0)</f>
        <v>0</v>
      </c>
      <c r="CA314" s="259">
        <v>1</v>
      </c>
      <c r="CB314" s="259">
        <v>7</v>
      </c>
    </row>
    <row r="315" spans="1:15" ht="12.75">
      <c r="A315" s="268"/>
      <c r="B315" s="272"/>
      <c r="C315" s="345" t="s">
        <v>531</v>
      </c>
      <c r="D315" s="346"/>
      <c r="E315" s="273">
        <v>4</v>
      </c>
      <c r="F315" s="274"/>
      <c r="G315" s="275"/>
      <c r="H315" s="276"/>
      <c r="I315" s="270"/>
      <c r="J315" s="277"/>
      <c r="K315" s="270"/>
      <c r="M315" s="271" t="s">
        <v>531</v>
      </c>
      <c r="O315" s="259"/>
    </row>
    <row r="316" spans="1:15" ht="12.75">
      <c r="A316" s="268"/>
      <c r="B316" s="272"/>
      <c r="C316" s="345" t="s">
        <v>532</v>
      </c>
      <c r="D316" s="346"/>
      <c r="E316" s="273">
        <v>1</v>
      </c>
      <c r="F316" s="274"/>
      <c r="G316" s="275"/>
      <c r="H316" s="276"/>
      <c r="I316" s="270"/>
      <c r="J316" s="277"/>
      <c r="K316" s="270"/>
      <c r="M316" s="271" t="s">
        <v>532</v>
      </c>
      <c r="O316" s="259"/>
    </row>
    <row r="317" spans="1:80" ht="12.75">
      <c r="A317" s="260">
        <v>121</v>
      </c>
      <c r="B317" s="261" t="s">
        <v>533</v>
      </c>
      <c r="C317" s="262" t="s">
        <v>534</v>
      </c>
      <c r="D317" s="263" t="s">
        <v>252</v>
      </c>
      <c r="E317" s="264">
        <v>2.5</v>
      </c>
      <c r="F317" s="264">
        <v>0</v>
      </c>
      <c r="G317" s="265">
        <f>E317*F317</f>
        <v>0</v>
      </c>
      <c r="H317" s="266">
        <v>0.0018</v>
      </c>
      <c r="I317" s="267">
        <f>E317*H317</f>
        <v>0.0045</v>
      </c>
      <c r="J317" s="266">
        <v>0</v>
      </c>
      <c r="K317" s="267">
        <f>E317*J317</f>
        <v>0</v>
      </c>
      <c r="O317" s="259">
        <v>2</v>
      </c>
      <c r="AA317" s="232">
        <v>1</v>
      </c>
      <c r="AB317" s="232">
        <v>7</v>
      </c>
      <c r="AC317" s="232">
        <v>7</v>
      </c>
      <c r="AZ317" s="232">
        <v>2</v>
      </c>
      <c r="BA317" s="232">
        <f>IF(AZ317=1,G317,0)</f>
        <v>0</v>
      </c>
      <c r="BB317" s="232">
        <f>IF(AZ317=2,G317,0)</f>
        <v>0</v>
      </c>
      <c r="BC317" s="232">
        <f>IF(AZ317=3,G317,0)</f>
        <v>0</v>
      </c>
      <c r="BD317" s="232">
        <f>IF(AZ317=4,G317,0)</f>
        <v>0</v>
      </c>
      <c r="BE317" s="232">
        <f>IF(AZ317=5,G317,0)</f>
        <v>0</v>
      </c>
      <c r="CA317" s="259">
        <v>1</v>
      </c>
      <c r="CB317" s="259">
        <v>7</v>
      </c>
    </row>
    <row r="318" spans="1:15" ht="12.75">
      <c r="A318" s="268"/>
      <c r="B318" s="272"/>
      <c r="C318" s="345" t="s">
        <v>535</v>
      </c>
      <c r="D318" s="346"/>
      <c r="E318" s="273">
        <v>2.5</v>
      </c>
      <c r="F318" s="274"/>
      <c r="G318" s="275"/>
      <c r="H318" s="276"/>
      <c r="I318" s="270"/>
      <c r="J318" s="277"/>
      <c r="K318" s="270"/>
      <c r="M318" s="271" t="s">
        <v>535</v>
      </c>
      <c r="O318" s="259"/>
    </row>
    <row r="319" spans="1:80" ht="12.75">
      <c r="A319" s="260">
        <v>122</v>
      </c>
      <c r="B319" s="261" t="s">
        <v>536</v>
      </c>
      <c r="C319" s="262" t="s">
        <v>537</v>
      </c>
      <c r="D319" s="263" t="s">
        <v>538</v>
      </c>
      <c r="E319" s="264">
        <v>85.9378</v>
      </c>
      <c r="F319" s="264">
        <v>0</v>
      </c>
      <c r="G319" s="265">
        <f>E319*F319</f>
        <v>0</v>
      </c>
      <c r="H319" s="266">
        <v>0.001</v>
      </c>
      <c r="I319" s="267">
        <f>E319*H319</f>
        <v>0.0859378</v>
      </c>
      <c r="J319" s="266"/>
      <c r="K319" s="267">
        <f>E319*J319</f>
        <v>0</v>
      </c>
      <c r="O319" s="259">
        <v>2</v>
      </c>
      <c r="AA319" s="232">
        <v>3</v>
      </c>
      <c r="AB319" s="232">
        <v>7</v>
      </c>
      <c r="AC319" s="232">
        <v>19162510</v>
      </c>
      <c r="AZ319" s="232">
        <v>2</v>
      </c>
      <c r="BA319" s="232">
        <f>IF(AZ319=1,G319,0)</f>
        <v>0</v>
      </c>
      <c r="BB319" s="232">
        <f>IF(AZ319=2,G319,0)</f>
        <v>0</v>
      </c>
      <c r="BC319" s="232">
        <f>IF(AZ319=3,G319,0)</f>
        <v>0</v>
      </c>
      <c r="BD319" s="232">
        <f>IF(AZ319=4,G319,0)</f>
        <v>0</v>
      </c>
      <c r="BE319" s="232">
        <f>IF(AZ319=5,G319,0)</f>
        <v>0</v>
      </c>
      <c r="CA319" s="259">
        <v>3</v>
      </c>
      <c r="CB319" s="259">
        <v>7</v>
      </c>
    </row>
    <row r="320" spans="1:15" ht="22.5">
      <c r="A320" s="268"/>
      <c r="B320" s="272"/>
      <c r="C320" s="345" t="s">
        <v>539</v>
      </c>
      <c r="D320" s="346"/>
      <c r="E320" s="273">
        <v>85.9378</v>
      </c>
      <c r="F320" s="274"/>
      <c r="G320" s="275"/>
      <c r="H320" s="276"/>
      <c r="I320" s="270"/>
      <c r="J320" s="277"/>
      <c r="K320" s="270"/>
      <c r="M320" s="271" t="s">
        <v>539</v>
      </c>
      <c r="O320" s="259"/>
    </row>
    <row r="321" spans="1:80" ht="12.75">
      <c r="A321" s="260">
        <v>123</v>
      </c>
      <c r="B321" s="261" t="s">
        <v>540</v>
      </c>
      <c r="C321" s="262" t="s">
        <v>541</v>
      </c>
      <c r="D321" s="263" t="s">
        <v>12</v>
      </c>
      <c r="E321" s="264"/>
      <c r="F321" s="264">
        <v>0</v>
      </c>
      <c r="G321" s="265">
        <f>E321*F321</f>
        <v>0</v>
      </c>
      <c r="H321" s="266">
        <v>0</v>
      </c>
      <c r="I321" s="267">
        <f>E321*H321</f>
        <v>0</v>
      </c>
      <c r="J321" s="266"/>
      <c r="K321" s="267">
        <f>E321*J321</f>
        <v>0</v>
      </c>
      <c r="O321" s="259">
        <v>2</v>
      </c>
      <c r="AA321" s="232">
        <v>7</v>
      </c>
      <c r="AB321" s="232">
        <v>1002</v>
      </c>
      <c r="AC321" s="232">
        <v>5</v>
      </c>
      <c r="AZ321" s="232">
        <v>2</v>
      </c>
      <c r="BA321" s="232">
        <f>IF(AZ321=1,G321,0)</f>
        <v>0</v>
      </c>
      <c r="BB321" s="232">
        <f>IF(AZ321=2,G321,0)</f>
        <v>0</v>
      </c>
      <c r="BC321" s="232">
        <f>IF(AZ321=3,G321,0)</f>
        <v>0</v>
      </c>
      <c r="BD321" s="232">
        <f>IF(AZ321=4,G321,0)</f>
        <v>0</v>
      </c>
      <c r="BE321" s="232">
        <f>IF(AZ321=5,G321,0)</f>
        <v>0</v>
      </c>
      <c r="CA321" s="259">
        <v>7</v>
      </c>
      <c r="CB321" s="259">
        <v>1002</v>
      </c>
    </row>
    <row r="322" spans="1:57" ht="12.75">
      <c r="A322" s="278"/>
      <c r="B322" s="279" t="s">
        <v>101</v>
      </c>
      <c r="C322" s="280" t="s">
        <v>519</v>
      </c>
      <c r="D322" s="281"/>
      <c r="E322" s="282"/>
      <c r="F322" s="283"/>
      <c r="G322" s="284">
        <f>SUM(G307:G321)</f>
        <v>0</v>
      </c>
      <c r="H322" s="285"/>
      <c r="I322" s="286">
        <f>SUM(I307:I321)</f>
        <v>1.1123966</v>
      </c>
      <c r="J322" s="285"/>
      <c r="K322" s="286">
        <f>SUM(K307:K321)</f>
        <v>0</v>
      </c>
      <c r="O322" s="259">
        <v>4</v>
      </c>
      <c r="BA322" s="287">
        <f>SUM(BA307:BA321)</f>
        <v>0</v>
      </c>
      <c r="BB322" s="287">
        <f>SUM(BB307:BB321)</f>
        <v>0</v>
      </c>
      <c r="BC322" s="287">
        <f>SUM(BC307:BC321)</f>
        <v>0</v>
      </c>
      <c r="BD322" s="287">
        <f>SUM(BD307:BD321)</f>
        <v>0</v>
      </c>
      <c r="BE322" s="287">
        <f>SUM(BE307:BE321)</f>
        <v>0</v>
      </c>
    </row>
    <row r="323" spans="1:15" ht="12.75">
      <c r="A323" s="249" t="s">
        <v>97</v>
      </c>
      <c r="B323" s="250" t="s">
        <v>542</v>
      </c>
      <c r="C323" s="251" t="s">
        <v>543</v>
      </c>
      <c r="D323" s="252"/>
      <c r="E323" s="253"/>
      <c r="F323" s="253"/>
      <c r="G323" s="254"/>
      <c r="H323" s="255"/>
      <c r="I323" s="256"/>
      <c r="J323" s="257"/>
      <c r="K323" s="258"/>
      <c r="O323" s="259">
        <v>1</v>
      </c>
    </row>
    <row r="324" spans="1:80" ht="12.75">
      <c r="A324" s="260">
        <v>124</v>
      </c>
      <c r="B324" s="261" t="s">
        <v>545</v>
      </c>
      <c r="C324" s="262" t="s">
        <v>546</v>
      </c>
      <c r="D324" s="263" t="s">
        <v>131</v>
      </c>
      <c r="E324" s="264">
        <v>11.7525</v>
      </c>
      <c r="F324" s="264">
        <v>0</v>
      </c>
      <c r="G324" s="265">
        <f>E324*F324</f>
        <v>0</v>
      </c>
      <c r="H324" s="266">
        <v>0.00019</v>
      </c>
      <c r="I324" s="267">
        <f>E324*H324</f>
        <v>0.002232975</v>
      </c>
      <c r="J324" s="266">
        <v>0</v>
      </c>
      <c r="K324" s="267">
        <f>E324*J324</f>
        <v>0</v>
      </c>
      <c r="O324" s="259">
        <v>2</v>
      </c>
      <c r="AA324" s="232">
        <v>1</v>
      </c>
      <c r="AB324" s="232">
        <v>7</v>
      </c>
      <c r="AC324" s="232">
        <v>7</v>
      </c>
      <c r="AZ324" s="232">
        <v>2</v>
      </c>
      <c r="BA324" s="232">
        <f>IF(AZ324=1,G324,0)</f>
        <v>0</v>
      </c>
      <c r="BB324" s="232">
        <f>IF(AZ324=2,G324,0)</f>
        <v>0</v>
      </c>
      <c r="BC324" s="232">
        <f>IF(AZ324=3,G324,0)</f>
        <v>0</v>
      </c>
      <c r="BD324" s="232">
        <f>IF(AZ324=4,G324,0)</f>
        <v>0</v>
      </c>
      <c r="BE324" s="232">
        <f>IF(AZ324=5,G324,0)</f>
        <v>0</v>
      </c>
      <c r="CA324" s="259">
        <v>1</v>
      </c>
      <c r="CB324" s="259">
        <v>7</v>
      </c>
    </row>
    <row r="325" spans="1:15" ht="12.75">
      <c r="A325" s="268"/>
      <c r="B325" s="272"/>
      <c r="C325" s="345" t="s">
        <v>547</v>
      </c>
      <c r="D325" s="346"/>
      <c r="E325" s="273">
        <v>1.95</v>
      </c>
      <c r="F325" s="274"/>
      <c r="G325" s="275"/>
      <c r="H325" s="276"/>
      <c r="I325" s="270"/>
      <c r="J325" s="277"/>
      <c r="K325" s="270"/>
      <c r="M325" s="271" t="s">
        <v>547</v>
      </c>
      <c r="O325" s="259"/>
    </row>
    <row r="326" spans="1:15" ht="12.75">
      <c r="A326" s="268"/>
      <c r="B326" s="272"/>
      <c r="C326" s="345" t="s">
        <v>219</v>
      </c>
      <c r="D326" s="346"/>
      <c r="E326" s="273">
        <v>8.9925</v>
      </c>
      <c r="F326" s="274"/>
      <c r="G326" s="275"/>
      <c r="H326" s="276"/>
      <c r="I326" s="270"/>
      <c r="J326" s="277"/>
      <c r="K326" s="270"/>
      <c r="M326" s="271" t="s">
        <v>219</v>
      </c>
      <c r="O326" s="259"/>
    </row>
    <row r="327" spans="1:15" ht="12.75">
      <c r="A327" s="268"/>
      <c r="B327" s="272"/>
      <c r="C327" s="345" t="s">
        <v>548</v>
      </c>
      <c r="D327" s="346"/>
      <c r="E327" s="273">
        <v>0.81</v>
      </c>
      <c r="F327" s="274"/>
      <c r="G327" s="275"/>
      <c r="H327" s="276"/>
      <c r="I327" s="270"/>
      <c r="J327" s="277"/>
      <c r="K327" s="270"/>
      <c r="M327" s="271" t="s">
        <v>548</v>
      </c>
      <c r="O327" s="259"/>
    </row>
    <row r="328" spans="1:80" ht="12.75">
      <c r="A328" s="260">
        <v>125</v>
      </c>
      <c r="B328" s="261" t="s">
        <v>549</v>
      </c>
      <c r="C328" s="262" t="s">
        <v>550</v>
      </c>
      <c r="D328" s="263" t="s">
        <v>252</v>
      </c>
      <c r="E328" s="264">
        <v>37.65</v>
      </c>
      <c r="F328" s="264">
        <v>0</v>
      </c>
      <c r="G328" s="265">
        <f>E328*F328</f>
        <v>0</v>
      </c>
      <c r="H328" s="266">
        <v>0.00018</v>
      </c>
      <c r="I328" s="267">
        <f>E328*H328</f>
        <v>0.006777</v>
      </c>
      <c r="J328" s="266">
        <v>0</v>
      </c>
      <c r="K328" s="267">
        <f>E328*J328</f>
        <v>0</v>
      </c>
      <c r="O328" s="259">
        <v>2</v>
      </c>
      <c r="AA328" s="232">
        <v>1</v>
      </c>
      <c r="AB328" s="232">
        <v>7</v>
      </c>
      <c r="AC328" s="232">
        <v>7</v>
      </c>
      <c r="AZ328" s="232">
        <v>2</v>
      </c>
      <c r="BA328" s="232">
        <f>IF(AZ328=1,G328,0)</f>
        <v>0</v>
      </c>
      <c r="BB328" s="232">
        <f>IF(AZ328=2,G328,0)</f>
        <v>0</v>
      </c>
      <c r="BC328" s="232">
        <f>IF(AZ328=3,G328,0)</f>
        <v>0</v>
      </c>
      <c r="BD328" s="232">
        <f>IF(AZ328=4,G328,0)</f>
        <v>0</v>
      </c>
      <c r="BE328" s="232">
        <f>IF(AZ328=5,G328,0)</f>
        <v>0</v>
      </c>
      <c r="CA328" s="259">
        <v>1</v>
      </c>
      <c r="CB328" s="259">
        <v>7</v>
      </c>
    </row>
    <row r="329" spans="1:15" ht="12.75">
      <c r="A329" s="268"/>
      <c r="B329" s="272"/>
      <c r="C329" s="345" t="s">
        <v>551</v>
      </c>
      <c r="D329" s="346"/>
      <c r="E329" s="273">
        <v>37.65</v>
      </c>
      <c r="F329" s="274"/>
      <c r="G329" s="275"/>
      <c r="H329" s="276"/>
      <c r="I329" s="270"/>
      <c r="J329" s="277"/>
      <c r="K329" s="270"/>
      <c r="M329" s="271" t="s">
        <v>551</v>
      </c>
      <c r="O329" s="259"/>
    </row>
    <row r="330" spans="1:80" ht="12.75">
      <c r="A330" s="260">
        <v>126</v>
      </c>
      <c r="B330" s="261" t="s">
        <v>552</v>
      </c>
      <c r="C330" s="262" t="s">
        <v>553</v>
      </c>
      <c r="D330" s="263" t="s">
        <v>168</v>
      </c>
      <c r="E330" s="264">
        <v>4</v>
      </c>
      <c r="F330" s="264">
        <v>0</v>
      </c>
      <c r="G330" s="265">
        <f>E330*F330</f>
        <v>0</v>
      </c>
      <c r="H330" s="266">
        <v>0.00248</v>
      </c>
      <c r="I330" s="267">
        <f>E330*H330</f>
        <v>0.00992</v>
      </c>
      <c r="J330" s="266">
        <v>0</v>
      </c>
      <c r="K330" s="267">
        <f>E330*J330</f>
        <v>0</v>
      </c>
      <c r="O330" s="259">
        <v>2</v>
      </c>
      <c r="AA330" s="232">
        <v>1</v>
      </c>
      <c r="AB330" s="232">
        <v>7</v>
      </c>
      <c r="AC330" s="232">
        <v>7</v>
      </c>
      <c r="AZ330" s="232">
        <v>2</v>
      </c>
      <c r="BA330" s="232">
        <f>IF(AZ330=1,G330,0)</f>
        <v>0</v>
      </c>
      <c r="BB330" s="232">
        <f>IF(AZ330=2,G330,0)</f>
        <v>0</v>
      </c>
      <c r="BC330" s="232">
        <f>IF(AZ330=3,G330,0)</f>
        <v>0</v>
      </c>
      <c r="BD330" s="232">
        <f>IF(AZ330=4,G330,0)</f>
        <v>0</v>
      </c>
      <c r="BE330" s="232">
        <f>IF(AZ330=5,G330,0)</f>
        <v>0</v>
      </c>
      <c r="CA330" s="259">
        <v>1</v>
      </c>
      <c r="CB330" s="259">
        <v>7</v>
      </c>
    </row>
    <row r="331" spans="1:80" ht="12.75">
      <c r="A331" s="260">
        <v>127</v>
      </c>
      <c r="B331" s="261" t="s">
        <v>554</v>
      </c>
      <c r="C331" s="262" t="s">
        <v>555</v>
      </c>
      <c r="D331" s="263" t="s">
        <v>252</v>
      </c>
      <c r="E331" s="264">
        <v>5.4</v>
      </c>
      <c r="F331" s="264">
        <v>0</v>
      </c>
      <c r="G331" s="265">
        <f>E331*F331</f>
        <v>0</v>
      </c>
      <c r="H331" s="266">
        <v>2E-05</v>
      </c>
      <c r="I331" s="267">
        <f>E331*H331</f>
        <v>0.00010800000000000001</v>
      </c>
      <c r="J331" s="266">
        <v>0</v>
      </c>
      <c r="K331" s="267">
        <f>E331*J331</f>
        <v>0</v>
      </c>
      <c r="O331" s="259">
        <v>2</v>
      </c>
      <c r="AA331" s="232">
        <v>1</v>
      </c>
      <c r="AB331" s="232">
        <v>7</v>
      </c>
      <c r="AC331" s="232">
        <v>7</v>
      </c>
      <c r="AZ331" s="232">
        <v>2</v>
      </c>
      <c r="BA331" s="232">
        <f>IF(AZ331=1,G331,0)</f>
        <v>0</v>
      </c>
      <c r="BB331" s="232">
        <f>IF(AZ331=2,G331,0)</f>
        <v>0</v>
      </c>
      <c r="BC331" s="232">
        <f>IF(AZ331=3,G331,0)</f>
        <v>0</v>
      </c>
      <c r="BD331" s="232">
        <f>IF(AZ331=4,G331,0)</f>
        <v>0</v>
      </c>
      <c r="BE331" s="232">
        <f>IF(AZ331=5,G331,0)</f>
        <v>0</v>
      </c>
      <c r="CA331" s="259">
        <v>1</v>
      </c>
      <c r="CB331" s="259">
        <v>7</v>
      </c>
    </row>
    <row r="332" spans="1:15" ht="12.75">
      <c r="A332" s="268"/>
      <c r="B332" s="272"/>
      <c r="C332" s="345" t="s">
        <v>556</v>
      </c>
      <c r="D332" s="346"/>
      <c r="E332" s="273">
        <v>5.4</v>
      </c>
      <c r="F332" s="274"/>
      <c r="G332" s="275"/>
      <c r="H332" s="276"/>
      <c r="I332" s="270"/>
      <c r="J332" s="277"/>
      <c r="K332" s="270"/>
      <c r="M332" s="271" t="s">
        <v>556</v>
      </c>
      <c r="O332" s="259"/>
    </row>
    <row r="333" spans="1:80" ht="22.5">
      <c r="A333" s="260">
        <v>128</v>
      </c>
      <c r="B333" s="261" t="s">
        <v>557</v>
      </c>
      <c r="C333" s="262" t="s">
        <v>558</v>
      </c>
      <c r="D333" s="263" t="s">
        <v>168</v>
      </c>
      <c r="E333" s="264">
        <v>1</v>
      </c>
      <c r="F333" s="264">
        <v>0</v>
      </c>
      <c r="G333" s="265">
        <f>E333*F333</f>
        <v>0</v>
      </c>
      <c r="H333" s="266">
        <v>0.057</v>
      </c>
      <c r="I333" s="267">
        <f>E333*H333</f>
        <v>0.057</v>
      </c>
      <c r="J333" s="266"/>
      <c r="K333" s="267">
        <f>E333*J333</f>
        <v>0</v>
      </c>
      <c r="O333" s="259">
        <v>2</v>
      </c>
      <c r="AA333" s="232">
        <v>3</v>
      </c>
      <c r="AB333" s="232">
        <v>7</v>
      </c>
      <c r="AC333" s="232" t="s">
        <v>557</v>
      </c>
      <c r="AZ333" s="232">
        <v>2</v>
      </c>
      <c r="BA333" s="232">
        <f>IF(AZ333=1,G333,0)</f>
        <v>0</v>
      </c>
      <c r="BB333" s="232">
        <f>IF(AZ333=2,G333,0)</f>
        <v>0</v>
      </c>
      <c r="BC333" s="232">
        <f>IF(AZ333=3,G333,0)</f>
        <v>0</v>
      </c>
      <c r="BD333" s="232">
        <f>IF(AZ333=4,G333,0)</f>
        <v>0</v>
      </c>
      <c r="BE333" s="232">
        <f>IF(AZ333=5,G333,0)</f>
        <v>0</v>
      </c>
      <c r="CA333" s="259">
        <v>3</v>
      </c>
      <c r="CB333" s="259">
        <v>7</v>
      </c>
    </row>
    <row r="334" spans="1:80" ht="12.75">
      <c r="A334" s="260">
        <v>129</v>
      </c>
      <c r="B334" s="261" t="s">
        <v>559</v>
      </c>
      <c r="C334" s="262" t="s">
        <v>560</v>
      </c>
      <c r="D334" s="263" t="s">
        <v>115</v>
      </c>
      <c r="E334" s="264">
        <v>0.0621</v>
      </c>
      <c r="F334" s="264">
        <v>0</v>
      </c>
      <c r="G334" s="265">
        <f>E334*F334</f>
        <v>0</v>
      </c>
      <c r="H334" s="266">
        <v>0.55</v>
      </c>
      <c r="I334" s="267">
        <f>E334*H334</f>
        <v>0.034155000000000005</v>
      </c>
      <c r="J334" s="266"/>
      <c r="K334" s="267">
        <f>E334*J334</f>
        <v>0</v>
      </c>
      <c r="O334" s="259">
        <v>2</v>
      </c>
      <c r="AA334" s="232">
        <v>3</v>
      </c>
      <c r="AB334" s="232">
        <v>7</v>
      </c>
      <c r="AC334" s="232">
        <v>60517100</v>
      </c>
      <c r="AZ334" s="232">
        <v>2</v>
      </c>
      <c r="BA334" s="232">
        <f>IF(AZ334=1,G334,0)</f>
        <v>0</v>
      </c>
      <c r="BB334" s="232">
        <f>IF(AZ334=2,G334,0)</f>
        <v>0</v>
      </c>
      <c r="BC334" s="232">
        <f>IF(AZ334=3,G334,0)</f>
        <v>0</v>
      </c>
      <c r="BD334" s="232">
        <f>IF(AZ334=4,G334,0)</f>
        <v>0</v>
      </c>
      <c r="BE334" s="232">
        <f>IF(AZ334=5,G334,0)</f>
        <v>0</v>
      </c>
      <c r="CA334" s="259">
        <v>3</v>
      </c>
      <c r="CB334" s="259">
        <v>7</v>
      </c>
    </row>
    <row r="335" spans="1:15" ht="22.5">
      <c r="A335" s="268"/>
      <c r="B335" s="272"/>
      <c r="C335" s="345" t="s">
        <v>561</v>
      </c>
      <c r="D335" s="346"/>
      <c r="E335" s="273">
        <v>0.0621</v>
      </c>
      <c r="F335" s="274"/>
      <c r="G335" s="275"/>
      <c r="H335" s="276"/>
      <c r="I335" s="270"/>
      <c r="J335" s="277"/>
      <c r="K335" s="270"/>
      <c r="M335" s="271" t="s">
        <v>561</v>
      </c>
      <c r="O335" s="259"/>
    </row>
    <row r="336" spans="1:80" ht="22.5">
      <c r="A336" s="260">
        <v>130</v>
      </c>
      <c r="B336" s="261" t="s">
        <v>562</v>
      </c>
      <c r="C336" s="262" t="s">
        <v>563</v>
      </c>
      <c r="D336" s="263" t="s">
        <v>168</v>
      </c>
      <c r="E336" s="264">
        <v>3</v>
      </c>
      <c r="F336" s="264">
        <v>0</v>
      </c>
      <c r="G336" s="265">
        <f>E336*F336</f>
        <v>0</v>
      </c>
      <c r="H336" s="266">
        <v>0.01575</v>
      </c>
      <c r="I336" s="267">
        <f>E336*H336</f>
        <v>0.04725</v>
      </c>
      <c r="J336" s="266"/>
      <c r="K336" s="267">
        <f>E336*J336</f>
        <v>0</v>
      </c>
      <c r="O336" s="259">
        <v>2</v>
      </c>
      <c r="AA336" s="232">
        <v>3</v>
      </c>
      <c r="AB336" s="232">
        <v>7</v>
      </c>
      <c r="AC336" s="232" t="s">
        <v>562</v>
      </c>
      <c r="AZ336" s="232">
        <v>2</v>
      </c>
      <c r="BA336" s="232">
        <f>IF(AZ336=1,G336,0)</f>
        <v>0</v>
      </c>
      <c r="BB336" s="232">
        <f>IF(AZ336=2,G336,0)</f>
        <v>0</v>
      </c>
      <c r="BC336" s="232">
        <f>IF(AZ336=3,G336,0)</f>
        <v>0</v>
      </c>
      <c r="BD336" s="232">
        <f>IF(AZ336=4,G336,0)</f>
        <v>0</v>
      </c>
      <c r="BE336" s="232">
        <f>IF(AZ336=5,G336,0)</f>
        <v>0</v>
      </c>
      <c r="CA336" s="259">
        <v>3</v>
      </c>
      <c r="CB336" s="259">
        <v>7</v>
      </c>
    </row>
    <row r="337" spans="1:80" ht="12.75">
      <c r="A337" s="260">
        <v>131</v>
      </c>
      <c r="B337" s="261" t="s">
        <v>564</v>
      </c>
      <c r="C337" s="262" t="s">
        <v>565</v>
      </c>
      <c r="D337" s="263" t="s">
        <v>168</v>
      </c>
      <c r="E337" s="264">
        <v>4</v>
      </c>
      <c r="F337" s="264">
        <v>0</v>
      </c>
      <c r="G337" s="265">
        <f>E337*F337</f>
        <v>0</v>
      </c>
      <c r="H337" s="266">
        <v>0.014</v>
      </c>
      <c r="I337" s="267">
        <f>E337*H337</f>
        <v>0.056</v>
      </c>
      <c r="J337" s="266"/>
      <c r="K337" s="267">
        <f>E337*J337</f>
        <v>0</v>
      </c>
      <c r="O337" s="259">
        <v>2</v>
      </c>
      <c r="AA337" s="232">
        <v>3</v>
      </c>
      <c r="AB337" s="232">
        <v>7</v>
      </c>
      <c r="AC337" s="232">
        <v>611405941</v>
      </c>
      <c r="AZ337" s="232">
        <v>2</v>
      </c>
      <c r="BA337" s="232">
        <f>IF(AZ337=1,G337,0)</f>
        <v>0</v>
      </c>
      <c r="BB337" s="232">
        <f>IF(AZ337=2,G337,0)</f>
        <v>0</v>
      </c>
      <c r="BC337" s="232">
        <f>IF(AZ337=3,G337,0)</f>
        <v>0</v>
      </c>
      <c r="BD337" s="232">
        <f>IF(AZ337=4,G337,0)</f>
        <v>0</v>
      </c>
      <c r="BE337" s="232">
        <f>IF(AZ337=5,G337,0)</f>
        <v>0</v>
      </c>
      <c r="CA337" s="259">
        <v>3</v>
      </c>
      <c r="CB337" s="259">
        <v>7</v>
      </c>
    </row>
    <row r="338" spans="1:15" ht="12.75">
      <c r="A338" s="268"/>
      <c r="B338" s="269"/>
      <c r="C338" s="347" t="s">
        <v>566</v>
      </c>
      <c r="D338" s="348"/>
      <c r="E338" s="348"/>
      <c r="F338" s="348"/>
      <c r="G338" s="349"/>
      <c r="I338" s="270"/>
      <c r="K338" s="270"/>
      <c r="L338" s="271" t="s">
        <v>566</v>
      </c>
      <c r="O338" s="259">
        <v>3</v>
      </c>
    </row>
    <row r="339" spans="1:15" ht="12.75">
      <c r="A339" s="268"/>
      <c r="B339" s="269"/>
      <c r="C339" s="347" t="s">
        <v>567</v>
      </c>
      <c r="D339" s="348"/>
      <c r="E339" s="348"/>
      <c r="F339" s="348"/>
      <c r="G339" s="349"/>
      <c r="I339" s="270"/>
      <c r="K339" s="270"/>
      <c r="L339" s="271" t="s">
        <v>567</v>
      </c>
      <c r="O339" s="259">
        <v>3</v>
      </c>
    </row>
    <row r="340" spans="1:80" ht="12.75">
      <c r="A340" s="260">
        <v>132</v>
      </c>
      <c r="B340" s="261" t="s">
        <v>568</v>
      </c>
      <c r="C340" s="262" t="s">
        <v>569</v>
      </c>
      <c r="D340" s="263" t="s">
        <v>131</v>
      </c>
      <c r="E340" s="264">
        <v>12.9277</v>
      </c>
      <c r="F340" s="264">
        <v>0</v>
      </c>
      <c r="G340" s="265">
        <f>E340*F340</f>
        <v>0</v>
      </c>
      <c r="H340" s="266">
        <v>0.0122</v>
      </c>
      <c r="I340" s="267">
        <f>E340*H340</f>
        <v>0.15771794</v>
      </c>
      <c r="J340" s="266"/>
      <c r="K340" s="267">
        <f>E340*J340</f>
        <v>0</v>
      </c>
      <c r="O340" s="259">
        <v>2</v>
      </c>
      <c r="AA340" s="232">
        <v>3</v>
      </c>
      <c r="AB340" s="232">
        <v>7</v>
      </c>
      <c r="AC340" s="232">
        <v>61191741</v>
      </c>
      <c r="AZ340" s="232">
        <v>2</v>
      </c>
      <c r="BA340" s="232">
        <f>IF(AZ340=1,G340,0)</f>
        <v>0</v>
      </c>
      <c r="BB340" s="232">
        <f>IF(AZ340=2,G340,0)</f>
        <v>0</v>
      </c>
      <c r="BC340" s="232">
        <f>IF(AZ340=3,G340,0)</f>
        <v>0</v>
      </c>
      <c r="BD340" s="232">
        <f>IF(AZ340=4,G340,0)</f>
        <v>0</v>
      </c>
      <c r="BE340" s="232">
        <f>IF(AZ340=5,G340,0)</f>
        <v>0</v>
      </c>
      <c r="CA340" s="259">
        <v>3</v>
      </c>
      <c r="CB340" s="259">
        <v>7</v>
      </c>
    </row>
    <row r="341" spans="1:15" ht="12.75">
      <c r="A341" s="268"/>
      <c r="B341" s="272"/>
      <c r="C341" s="345" t="s">
        <v>570</v>
      </c>
      <c r="D341" s="346"/>
      <c r="E341" s="273">
        <v>12.9277</v>
      </c>
      <c r="F341" s="274"/>
      <c r="G341" s="275"/>
      <c r="H341" s="276"/>
      <c r="I341" s="270"/>
      <c r="J341" s="277"/>
      <c r="K341" s="270"/>
      <c r="M341" s="271" t="s">
        <v>570</v>
      </c>
      <c r="O341" s="259"/>
    </row>
    <row r="342" spans="1:80" ht="12.75">
      <c r="A342" s="260">
        <v>133</v>
      </c>
      <c r="B342" s="261" t="s">
        <v>571</v>
      </c>
      <c r="C342" s="262" t="s">
        <v>572</v>
      </c>
      <c r="D342" s="263" t="s">
        <v>12</v>
      </c>
      <c r="E342" s="264"/>
      <c r="F342" s="264">
        <v>0</v>
      </c>
      <c r="G342" s="265">
        <f>E342*F342</f>
        <v>0</v>
      </c>
      <c r="H342" s="266">
        <v>0</v>
      </c>
      <c r="I342" s="267">
        <f>E342*H342</f>
        <v>0</v>
      </c>
      <c r="J342" s="266"/>
      <c r="K342" s="267">
        <f>E342*J342</f>
        <v>0</v>
      </c>
      <c r="O342" s="259">
        <v>2</v>
      </c>
      <c r="AA342" s="232">
        <v>7</v>
      </c>
      <c r="AB342" s="232">
        <v>1002</v>
      </c>
      <c r="AC342" s="232">
        <v>5</v>
      </c>
      <c r="AZ342" s="232">
        <v>2</v>
      </c>
      <c r="BA342" s="232">
        <f>IF(AZ342=1,G342,0)</f>
        <v>0</v>
      </c>
      <c r="BB342" s="232">
        <f>IF(AZ342=2,G342,0)</f>
        <v>0</v>
      </c>
      <c r="BC342" s="232">
        <f>IF(AZ342=3,G342,0)</f>
        <v>0</v>
      </c>
      <c r="BD342" s="232">
        <f>IF(AZ342=4,G342,0)</f>
        <v>0</v>
      </c>
      <c r="BE342" s="232">
        <f>IF(AZ342=5,G342,0)</f>
        <v>0</v>
      </c>
      <c r="CA342" s="259">
        <v>7</v>
      </c>
      <c r="CB342" s="259">
        <v>1002</v>
      </c>
    </row>
    <row r="343" spans="1:57" ht="12.75">
      <c r="A343" s="278"/>
      <c r="B343" s="279" t="s">
        <v>101</v>
      </c>
      <c r="C343" s="280" t="s">
        <v>544</v>
      </c>
      <c r="D343" s="281"/>
      <c r="E343" s="282"/>
      <c r="F343" s="283"/>
      <c r="G343" s="284">
        <f>SUM(G323:G342)</f>
        <v>0</v>
      </c>
      <c r="H343" s="285"/>
      <c r="I343" s="286">
        <f>SUM(I323:I342)</f>
        <v>0.37116091500000004</v>
      </c>
      <c r="J343" s="285"/>
      <c r="K343" s="286">
        <f>SUM(K323:K342)</f>
        <v>0</v>
      </c>
      <c r="O343" s="259">
        <v>4</v>
      </c>
      <c r="BA343" s="287">
        <f>SUM(BA323:BA342)</f>
        <v>0</v>
      </c>
      <c r="BB343" s="287">
        <f>SUM(BB323:BB342)</f>
        <v>0</v>
      </c>
      <c r="BC343" s="287">
        <f>SUM(BC323:BC342)</f>
        <v>0</v>
      </c>
      <c r="BD343" s="287">
        <f>SUM(BD323:BD342)</f>
        <v>0</v>
      </c>
      <c r="BE343" s="287">
        <f>SUM(BE323:BE342)</f>
        <v>0</v>
      </c>
    </row>
    <row r="344" spans="1:15" ht="12.75">
      <c r="A344" s="249" t="s">
        <v>97</v>
      </c>
      <c r="B344" s="250" t="s">
        <v>573</v>
      </c>
      <c r="C344" s="251" t="s">
        <v>574</v>
      </c>
      <c r="D344" s="252"/>
      <c r="E344" s="253"/>
      <c r="F344" s="253"/>
      <c r="G344" s="254"/>
      <c r="H344" s="255"/>
      <c r="I344" s="256"/>
      <c r="J344" s="257"/>
      <c r="K344" s="258"/>
      <c r="O344" s="259">
        <v>1</v>
      </c>
    </row>
    <row r="345" spans="1:80" ht="12.75">
      <c r="A345" s="260">
        <v>134</v>
      </c>
      <c r="B345" s="261" t="s">
        <v>576</v>
      </c>
      <c r="C345" s="262" t="s">
        <v>577</v>
      </c>
      <c r="D345" s="263" t="s">
        <v>168</v>
      </c>
      <c r="E345" s="264">
        <v>1</v>
      </c>
      <c r="F345" s="264">
        <v>0</v>
      </c>
      <c r="G345" s="265">
        <f>E345*F345</f>
        <v>0</v>
      </c>
      <c r="H345" s="266">
        <v>0</v>
      </c>
      <c r="I345" s="267">
        <f>E345*H345</f>
        <v>0</v>
      </c>
      <c r="J345" s="266">
        <v>0</v>
      </c>
      <c r="K345" s="267">
        <f>E345*J345</f>
        <v>0</v>
      </c>
      <c r="O345" s="259">
        <v>2</v>
      </c>
      <c r="AA345" s="232">
        <v>1</v>
      </c>
      <c r="AB345" s="232">
        <v>7</v>
      </c>
      <c r="AC345" s="232">
        <v>7</v>
      </c>
      <c r="AZ345" s="232">
        <v>2</v>
      </c>
      <c r="BA345" s="232">
        <f>IF(AZ345=1,G345,0)</f>
        <v>0</v>
      </c>
      <c r="BB345" s="232">
        <f>IF(AZ345=2,G345,0)</f>
        <v>0</v>
      </c>
      <c r="BC345" s="232">
        <f>IF(AZ345=3,G345,0)</f>
        <v>0</v>
      </c>
      <c r="BD345" s="232">
        <f>IF(AZ345=4,G345,0)</f>
        <v>0</v>
      </c>
      <c r="BE345" s="232">
        <f>IF(AZ345=5,G345,0)</f>
        <v>0</v>
      </c>
      <c r="CA345" s="259">
        <v>1</v>
      </c>
      <c r="CB345" s="259">
        <v>7</v>
      </c>
    </row>
    <row r="346" spans="1:15" ht="12.75">
      <c r="A346" s="268"/>
      <c r="B346" s="272"/>
      <c r="C346" s="345" t="s">
        <v>578</v>
      </c>
      <c r="D346" s="346"/>
      <c r="E346" s="273">
        <v>1</v>
      </c>
      <c r="F346" s="274"/>
      <c r="G346" s="275"/>
      <c r="H346" s="276"/>
      <c r="I346" s="270"/>
      <c r="J346" s="277"/>
      <c r="K346" s="270"/>
      <c r="M346" s="271" t="s">
        <v>578</v>
      </c>
      <c r="O346" s="259"/>
    </row>
    <row r="347" spans="1:80" ht="12.75">
      <c r="A347" s="260">
        <v>135</v>
      </c>
      <c r="B347" s="261" t="s">
        <v>579</v>
      </c>
      <c r="C347" s="262" t="s">
        <v>580</v>
      </c>
      <c r="D347" s="263" t="s">
        <v>538</v>
      </c>
      <c r="E347" s="264">
        <v>2237</v>
      </c>
      <c r="F347" s="264">
        <v>0</v>
      </c>
      <c r="G347" s="265">
        <f>E347*F347</f>
        <v>0</v>
      </c>
      <c r="H347" s="266">
        <v>5E-05</v>
      </c>
      <c r="I347" s="267">
        <f>E347*H347</f>
        <v>0.11185</v>
      </c>
      <c r="J347" s="266">
        <v>0</v>
      </c>
      <c r="K347" s="267">
        <f>E347*J347</f>
        <v>0</v>
      </c>
      <c r="O347" s="259">
        <v>2</v>
      </c>
      <c r="AA347" s="232">
        <v>1</v>
      </c>
      <c r="AB347" s="232">
        <v>7</v>
      </c>
      <c r="AC347" s="232">
        <v>7</v>
      </c>
      <c r="AZ347" s="232">
        <v>2</v>
      </c>
      <c r="BA347" s="232">
        <f>IF(AZ347=1,G347,0)</f>
        <v>0</v>
      </c>
      <c r="BB347" s="232">
        <f>IF(AZ347=2,G347,0)</f>
        <v>0</v>
      </c>
      <c r="BC347" s="232">
        <f>IF(AZ347=3,G347,0)</f>
        <v>0</v>
      </c>
      <c r="BD347" s="232">
        <f>IF(AZ347=4,G347,0)</f>
        <v>0</v>
      </c>
      <c r="BE347" s="232">
        <f>IF(AZ347=5,G347,0)</f>
        <v>0</v>
      </c>
      <c r="CA347" s="259">
        <v>1</v>
      </c>
      <c r="CB347" s="259">
        <v>7</v>
      </c>
    </row>
    <row r="348" spans="1:15" ht="12.75">
      <c r="A348" s="268"/>
      <c r="B348" s="272"/>
      <c r="C348" s="345" t="s">
        <v>581</v>
      </c>
      <c r="D348" s="346"/>
      <c r="E348" s="273">
        <v>1630</v>
      </c>
      <c r="F348" s="274"/>
      <c r="G348" s="275"/>
      <c r="H348" s="276"/>
      <c r="I348" s="270"/>
      <c r="J348" s="277"/>
      <c r="K348" s="270"/>
      <c r="M348" s="271" t="s">
        <v>581</v>
      </c>
      <c r="O348" s="259"/>
    </row>
    <row r="349" spans="1:15" ht="12.75">
      <c r="A349" s="268"/>
      <c r="B349" s="272"/>
      <c r="C349" s="345" t="s">
        <v>582</v>
      </c>
      <c r="D349" s="346"/>
      <c r="E349" s="273">
        <v>607</v>
      </c>
      <c r="F349" s="274"/>
      <c r="G349" s="275"/>
      <c r="H349" s="276"/>
      <c r="I349" s="270"/>
      <c r="J349" s="277"/>
      <c r="K349" s="270"/>
      <c r="M349" s="271" t="s">
        <v>582</v>
      </c>
      <c r="O349" s="259"/>
    </row>
    <row r="350" spans="1:80" ht="12.75">
      <c r="A350" s="260">
        <v>136</v>
      </c>
      <c r="B350" s="261" t="s">
        <v>583</v>
      </c>
      <c r="C350" s="262" t="s">
        <v>584</v>
      </c>
      <c r="D350" s="263" t="s">
        <v>205</v>
      </c>
      <c r="E350" s="264">
        <v>1.2139</v>
      </c>
      <c r="F350" s="264">
        <v>0</v>
      </c>
      <c r="G350" s="265">
        <f>E350*F350</f>
        <v>0</v>
      </c>
      <c r="H350" s="266">
        <v>1</v>
      </c>
      <c r="I350" s="267">
        <f>E350*H350</f>
        <v>1.2139</v>
      </c>
      <c r="J350" s="266"/>
      <c r="K350" s="267">
        <f>E350*J350</f>
        <v>0</v>
      </c>
      <c r="O350" s="259">
        <v>2</v>
      </c>
      <c r="AA350" s="232">
        <v>3</v>
      </c>
      <c r="AB350" s="232">
        <v>7</v>
      </c>
      <c r="AC350" s="232">
        <v>13380530</v>
      </c>
      <c r="AZ350" s="232">
        <v>2</v>
      </c>
      <c r="BA350" s="232">
        <f>IF(AZ350=1,G350,0)</f>
        <v>0</v>
      </c>
      <c r="BB350" s="232">
        <f>IF(AZ350=2,G350,0)</f>
        <v>0</v>
      </c>
      <c r="BC350" s="232">
        <f>IF(AZ350=3,G350,0)</f>
        <v>0</v>
      </c>
      <c r="BD350" s="232">
        <f>IF(AZ350=4,G350,0)</f>
        <v>0</v>
      </c>
      <c r="BE350" s="232">
        <f>IF(AZ350=5,G350,0)</f>
        <v>0</v>
      </c>
      <c r="CA350" s="259">
        <v>3</v>
      </c>
      <c r="CB350" s="259">
        <v>7</v>
      </c>
    </row>
    <row r="351" spans="1:15" ht="12.75">
      <c r="A351" s="268"/>
      <c r="B351" s="272"/>
      <c r="C351" s="345" t="s">
        <v>585</v>
      </c>
      <c r="D351" s="346"/>
      <c r="E351" s="273">
        <v>1.2139</v>
      </c>
      <c r="F351" s="274"/>
      <c r="G351" s="275"/>
      <c r="H351" s="276"/>
      <c r="I351" s="270"/>
      <c r="J351" s="277"/>
      <c r="K351" s="270"/>
      <c r="M351" s="271" t="s">
        <v>585</v>
      </c>
      <c r="O351" s="259"/>
    </row>
    <row r="352" spans="1:80" ht="12.75">
      <c r="A352" s="260">
        <v>137</v>
      </c>
      <c r="B352" s="261" t="s">
        <v>586</v>
      </c>
      <c r="C352" s="262" t="s">
        <v>587</v>
      </c>
      <c r="D352" s="263" t="s">
        <v>205</v>
      </c>
      <c r="E352" s="264">
        <v>0.149</v>
      </c>
      <c r="F352" s="264">
        <v>0</v>
      </c>
      <c r="G352" s="265">
        <f>E352*F352</f>
        <v>0</v>
      </c>
      <c r="H352" s="266">
        <v>1</v>
      </c>
      <c r="I352" s="267">
        <f>E352*H352</f>
        <v>0.149</v>
      </c>
      <c r="J352" s="266"/>
      <c r="K352" s="267">
        <f>E352*J352</f>
        <v>0</v>
      </c>
      <c r="O352" s="259">
        <v>2</v>
      </c>
      <c r="AA352" s="232">
        <v>3</v>
      </c>
      <c r="AB352" s="232">
        <v>7</v>
      </c>
      <c r="AC352" s="232">
        <v>13384425</v>
      </c>
      <c r="AZ352" s="232">
        <v>2</v>
      </c>
      <c r="BA352" s="232">
        <f>IF(AZ352=1,G352,0)</f>
        <v>0</v>
      </c>
      <c r="BB352" s="232">
        <f>IF(AZ352=2,G352,0)</f>
        <v>0</v>
      </c>
      <c r="BC352" s="232">
        <f>IF(AZ352=3,G352,0)</f>
        <v>0</v>
      </c>
      <c r="BD352" s="232">
        <f>IF(AZ352=4,G352,0)</f>
        <v>0</v>
      </c>
      <c r="BE352" s="232">
        <f>IF(AZ352=5,G352,0)</f>
        <v>0</v>
      </c>
      <c r="CA352" s="259">
        <v>3</v>
      </c>
      <c r="CB352" s="259">
        <v>7</v>
      </c>
    </row>
    <row r="353" spans="1:15" ht="12.75">
      <c r="A353" s="268"/>
      <c r="B353" s="272"/>
      <c r="C353" s="345" t="s">
        <v>588</v>
      </c>
      <c r="D353" s="346"/>
      <c r="E353" s="273">
        <v>0.149</v>
      </c>
      <c r="F353" s="274"/>
      <c r="G353" s="275"/>
      <c r="H353" s="276"/>
      <c r="I353" s="270"/>
      <c r="J353" s="277"/>
      <c r="K353" s="270"/>
      <c r="M353" s="271" t="s">
        <v>588</v>
      </c>
      <c r="O353" s="259"/>
    </row>
    <row r="354" spans="1:80" ht="12.75">
      <c r="A354" s="260">
        <v>138</v>
      </c>
      <c r="B354" s="261" t="s">
        <v>589</v>
      </c>
      <c r="C354" s="262" t="s">
        <v>590</v>
      </c>
      <c r="D354" s="263" t="s">
        <v>205</v>
      </c>
      <c r="E354" s="264">
        <v>0.8003</v>
      </c>
      <c r="F354" s="264">
        <v>0</v>
      </c>
      <c r="G354" s="265">
        <f>E354*F354</f>
        <v>0</v>
      </c>
      <c r="H354" s="266">
        <v>1</v>
      </c>
      <c r="I354" s="267">
        <f>E354*H354</f>
        <v>0.8003</v>
      </c>
      <c r="J354" s="266"/>
      <c r="K354" s="267">
        <f>E354*J354</f>
        <v>0</v>
      </c>
      <c r="O354" s="259">
        <v>2</v>
      </c>
      <c r="AA354" s="232">
        <v>3</v>
      </c>
      <c r="AB354" s="232">
        <v>7</v>
      </c>
      <c r="AC354" s="232">
        <v>13480810</v>
      </c>
      <c r="AZ354" s="232">
        <v>2</v>
      </c>
      <c r="BA354" s="232">
        <f>IF(AZ354=1,G354,0)</f>
        <v>0</v>
      </c>
      <c r="BB354" s="232">
        <f>IF(AZ354=2,G354,0)</f>
        <v>0</v>
      </c>
      <c r="BC354" s="232">
        <f>IF(AZ354=3,G354,0)</f>
        <v>0</v>
      </c>
      <c r="BD354" s="232">
        <f>IF(AZ354=4,G354,0)</f>
        <v>0</v>
      </c>
      <c r="BE354" s="232">
        <f>IF(AZ354=5,G354,0)</f>
        <v>0</v>
      </c>
      <c r="CA354" s="259">
        <v>3</v>
      </c>
      <c r="CB354" s="259">
        <v>7</v>
      </c>
    </row>
    <row r="355" spans="1:15" ht="12.75">
      <c r="A355" s="268"/>
      <c r="B355" s="272"/>
      <c r="C355" s="345" t="s">
        <v>591</v>
      </c>
      <c r="D355" s="346"/>
      <c r="E355" s="273">
        <v>0.3974</v>
      </c>
      <c r="F355" s="274"/>
      <c r="G355" s="275"/>
      <c r="H355" s="276"/>
      <c r="I355" s="270"/>
      <c r="J355" s="277"/>
      <c r="K355" s="270"/>
      <c r="M355" s="271" t="s">
        <v>591</v>
      </c>
      <c r="O355" s="259"/>
    </row>
    <row r="356" spans="1:15" ht="12.75">
      <c r="A356" s="268"/>
      <c r="B356" s="272"/>
      <c r="C356" s="345" t="s">
        <v>592</v>
      </c>
      <c r="D356" s="346"/>
      <c r="E356" s="273">
        <v>0.4028</v>
      </c>
      <c r="F356" s="274"/>
      <c r="G356" s="275"/>
      <c r="H356" s="276"/>
      <c r="I356" s="270"/>
      <c r="J356" s="277"/>
      <c r="K356" s="270"/>
      <c r="M356" s="271" t="s">
        <v>592</v>
      </c>
      <c r="O356" s="259"/>
    </row>
    <row r="357" spans="1:80" ht="12.75">
      <c r="A357" s="260">
        <v>139</v>
      </c>
      <c r="B357" s="261" t="s">
        <v>593</v>
      </c>
      <c r="C357" s="262" t="s">
        <v>594</v>
      </c>
      <c r="D357" s="263" t="s">
        <v>595</v>
      </c>
      <c r="E357" s="264">
        <v>0.2527</v>
      </c>
      <c r="F357" s="264">
        <v>0</v>
      </c>
      <c r="G357" s="265">
        <f>E357*F357</f>
        <v>0</v>
      </c>
      <c r="H357" s="266">
        <v>1</v>
      </c>
      <c r="I357" s="267">
        <f>E357*H357</f>
        <v>0.2527</v>
      </c>
      <c r="J357" s="266"/>
      <c r="K357" s="267">
        <f>E357*J357</f>
        <v>0</v>
      </c>
      <c r="O357" s="259">
        <v>2</v>
      </c>
      <c r="AA357" s="232">
        <v>3</v>
      </c>
      <c r="AB357" s="232">
        <v>7</v>
      </c>
      <c r="AC357" s="232">
        <v>14587192</v>
      </c>
      <c r="AZ357" s="232">
        <v>2</v>
      </c>
      <c r="BA357" s="232">
        <f>IF(AZ357=1,G357,0)</f>
        <v>0</v>
      </c>
      <c r="BB357" s="232">
        <f>IF(AZ357=2,G357,0)</f>
        <v>0</v>
      </c>
      <c r="BC357" s="232">
        <f>IF(AZ357=3,G357,0)</f>
        <v>0</v>
      </c>
      <c r="BD357" s="232">
        <f>IF(AZ357=4,G357,0)</f>
        <v>0</v>
      </c>
      <c r="BE357" s="232">
        <f>IF(AZ357=5,G357,0)</f>
        <v>0</v>
      </c>
      <c r="CA357" s="259">
        <v>3</v>
      </c>
      <c r="CB357" s="259">
        <v>7</v>
      </c>
    </row>
    <row r="358" spans="1:15" ht="12.75">
      <c r="A358" s="268"/>
      <c r="B358" s="272"/>
      <c r="C358" s="345" t="s">
        <v>596</v>
      </c>
      <c r="D358" s="346"/>
      <c r="E358" s="273">
        <v>0.2527</v>
      </c>
      <c r="F358" s="274"/>
      <c r="G358" s="275"/>
      <c r="H358" s="276"/>
      <c r="I358" s="270"/>
      <c r="J358" s="277"/>
      <c r="K358" s="270"/>
      <c r="M358" s="271" t="s">
        <v>596</v>
      </c>
      <c r="O358" s="259"/>
    </row>
    <row r="359" spans="1:80" ht="12.75">
      <c r="A359" s="260">
        <v>140</v>
      </c>
      <c r="B359" s="261" t="s">
        <v>597</v>
      </c>
      <c r="C359" s="262" t="s">
        <v>598</v>
      </c>
      <c r="D359" s="263" t="s">
        <v>538</v>
      </c>
      <c r="E359" s="264">
        <v>1.75</v>
      </c>
      <c r="F359" s="264">
        <v>0</v>
      </c>
      <c r="G359" s="265">
        <f>E359*F359</f>
        <v>0</v>
      </c>
      <c r="H359" s="266">
        <v>0.001</v>
      </c>
      <c r="I359" s="267">
        <f>E359*H359</f>
        <v>0.00175</v>
      </c>
      <c r="J359" s="266"/>
      <c r="K359" s="267">
        <f>E359*J359</f>
        <v>0</v>
      </c>
      <c r="O359" s="259">
        <v>2</v>
      </c>
      <c r="AA359" s="232">
        <v>3</v>
      </c>
      <c r="AB359" s="232">
        <v>7</v>
      </c>
      <c r="AC359" s="232">
        <v>31731250</v>
      </c>
      <c r="AZ359" s="232">
        <v>2</v>
      </c>
      <c r="BA359" s="232">
        <f>IF(AZ359=1,G359,0)</f>
        <v>0</v>
      </c>
      <c r="BB359" s="232">
        <f>IF(AZ359=2,G359,0)</f>
        <v>0</v>
      </c>
      <c r="BC359" s="232">
        <f>IF(AZ359=3,G359,0)</f>
        <v>0</v>
      </c>
      <c r="BD359" s="232">
        <f>IF(AZ359=4,G359,0)</f>
        <v>0</v>
      </c>
      <c r="BE359" s="232">
        <f>IF(AZ359=5,G359,0)</f>
        <v>0</v>
      </c>
      <c r="CA359" s="259">
        <v>3</v>
      </c>
      <c r="CB359" s="259">
        <v>7</v>
      </c>
    </row>
    <row r="360" spans="1:15" ht="12.75">
      <c r="A360" s="268"/>
      <c r="B360" s="272"/>
      <c r="C360" s="345" t="s">
        <v>599</v>
      </c>
      <c r="D360" s="346"/>
      <c r="E360" s="273">
        <v>1.75</v>
      </c>
      <c r="F360" s="274"/>
      <c r="G360" s="275"/>
      <c r="H360" s="276"/>
      <c r="I360" s="270"/>
      <c r="J360" s="277"/>
      <c r="K360" s="270"/>
      <c r="M360" s="271" t="s">
        <v>599</v>
      </c>
      <c r="O360" s="259"/>
    </row>
    <row r="361" spans="1:80" ht="12.75">
      <c r="A361" s="260">
        <v>141</v>
      </c>
      <c r="B361" s="261" t="s">
        <v>600</v>
      </c>
      <c r="C361" s="262" t="s">
        <v>601</v>
      </c>
      <c r="D361" s="263" t="s">
        <v>12</v>
      </c>
      <c r="E361" s="264"/>
      <c r="F361" s="264">
        <v>0</v>
      </c>
      <c r="G361" s="265">
        <f>E361*F361</f>
        <v>0</v>
      </c>
      <c r="H361" s="266">
        <v>0</v>
      </c>
      <c r="I361" s="267">
        <f>E361*H361</f>
        <v>0</v>
      </c>
      <c r="J361" s="266"/>
      <c r="K361" s="267">
        <f>E361*J361</f>
        <v>0</v>
      </c>
      <c r="O361" s="259">
        <v>2</v>
      </c>
      <c r="AA361" s="232">
        <v>7</v>
      </c>
      <c r="AB361" s="232">
        <v>1002</v>
      </c>
      <c r="AC361" s="232">
        <v>5</v>
      </c>
      <c r="AZ361" s="232">
        <v>2</v>
      </c>
      <c r="BA361" s="232">
        <f>IF(AZ361=1,G361,0)</f>
        <v>0</v>
      </c>
      <c r="BB361" s="232">
        <f>IF(AZ361=2,G361,0)</f>
        <v>0</v>
      </c>
      <c r="BC361" s="232">
        <f>IF(AZ361=3,G361,0)</f>
        <v>0</v>
      </c>
      <c r="BD361" s="232">
        <f>IF(AZ361=4,G361,0)</f>
        <v>0</v>
      </c>
      <c r="BE361" s="232">
        <f>IF(AZ361=5,G361,0)</f>
        <v>0</v>
      </c>
      <c r="CA361" s="259">
        <v>7</v>
      </c>
      <c r="CB361" s="259">
        <v>1002</v>
      </c>
    </row>
    <row r="362" spans="1:57" ht="12.75">
      <c r="A362" s="278"/>
      <c r="B362" s="279" t="s">
        <v>101</v>
      </c>
      <c r="C362" s="280" t="s">
        <v>575</v>
      </c>
      <c r="D362" s="281"/>
      <c r="E362" s="282"/>
      <c r="F362" s="283"/>
      <c r="G362" s="284">
        <f>SUM(G344:G361)</f>
        <v>0</v>
      </c>
      <c r="H362" s="285"/>
      <c r="I362" s="286">
        <f>SUM(I344:I361)</f>
        <v>2.5295</v>
      </c>
      <c r="J362" s="285"/>
      <c r="K362" s="286">
        <f>SUM(K344:K361)</f>
        <v>0</v>
      </c>
      <c r="O362" s="259">
        <v>4</v>
      </c>
      <c r="BA362" s="287">
        <f>SUM(BA344:BA361)</f>
        <v>0</v>
      </c>
      <c r="BB362" s="287">
        <f>SUM(BB344:BB361)</f>
        <v>0</v>
      </c>
      <c r="BC362" s="287">
        <f>SUM(BC344:BC361)</f>
        <v>0</v>
      </c>
      <c r="BD362" s="287">
        <f>SUM(BD344:BD361)</f>
        <v>0</v>
      </c>
      <c r="BE362" s="287">
        <f>SUM(BE344:BE361)</f>
        <v>0</v>
      </c>
    </row>
    <row r="363" spans="1:15" ht="12.75">
      <c r="A363" s="249" t="s">
        <v>97</v>
      </c>
      <c r="B363" s="250" t="s">
        <v>602</v>
      </c>
      <c r="C363" s="251" t="s">
        <v>603</v>
      </c>
      <c r="D363" s="252"/>
      <c r="E363" s="253"/>
      <c r="F363" s="253"/>
      <c r="G363" s="254"/>
      <c r="H363" s="255"/>
      <c r="I363" s="256"/>
      <c r="J363" s="257"/>
      <c r="K363" s="258"/>
      <c r="O363" s="259">
        <v>1</v>
      </c>
    </row>
    <row r="364" spans="1:80" ht="12.75">
      <c r="A364" s="260">
        <v>142</v>
      </c>
      <c r="B364" s="261" t="s">
        <v>605</v>
      </c>
      <c r="C364" s="262" t="s">
        <v>606</v>
      </c>
      <c r="D364" s="263" t="s">
        <v>252</v>
      </c>
      <c r="E364" s="264">
        <v>12.26</v>
      </c>
      <c r="F364" s="264">
        <v>0</v>
      </c>
      <c r="G364" s="265">
        <f>E364*F364</f>
        <v>0</v>
      </c>
      <c r="H364" s="266">
        <v>0.00062</v>
      </c>
      <c r="I364" s="267">
        <f>E364*H364</f>
        <v>0.0076012</v>
      </c>
      <c r="J364" s="266">
        <v>0</v>
      </c>
      <c r="K364" s="267">
        <f>E364*J364</f>
        <v>0</v>
      </c>
      <c r="O364" s="259">
        <v>2</v>
      </c>
      <c r="AA364" s="232">
        <v>1</v>
      </c>
      <c r="AB364" s="232">
        <v>7</v>
      </c>
      <c r="AC364" s="232">
        <v>7</v>
      </c>
      <c r="AZ364" s="232">
        <v>2</v>
      </c>
      <c r="BA364" s="232">
        <f>IF(AZ364=1,G364,0)</f>
        <v>0</v>
      </c>
      <c r="BB364" s="232">
        <f>IF(AZ364=2,G364,0)</f>
        <v>0</v>
      </c>
      <c r="BC364" s="232">
        <f>IF(AZ364=3,G364,0)</f>
        <v>0</v>
      </c>
      <c r="BD364" s="232">
        <f>IF(AZ364=4,G364,0)</f>
        <v>0</v>
      </c>
      <c r="BE364" s="232">
        <f>IF(AZ364=5,G364,0)</f>
        <v>0</v>
      </c>
      <c r="CA364" s="259">
        <v>1</v>
      </c>
      <c r="CB364" s="259">
        <v>7</v>
      </c>
    </row>
    <row r="365" spans="1:15" ht="12.75">
      <c r="A365" s="268"/>
      <c r="B365" s="272"/>
      <c r="C365" s="345" t="s">
        <v>607</v>
      </c>
      <c r="D365" s="346"/>
      <c r="E365" s="273">
        <v>12.26</v>
      </c>
      <c r="F365" s="274"/>
      <c r="G365" s="275"/>
      <c r="H365" s="276"/>
      <c r="I365" s="270"/>
      <c r="J365" s="277"/>
      <c r="K365" s="270"/>
      <c r="M365" s="271" t="s">
        <v>607</v>
      </c>
      <c r="O365" s="259"/>
    </row>
    <row r="366" spans="1:80" ht="12.75">
      <c r="A366" s="260">
        <v>143</v>
      </c>
      <c r="B366" s="261" t="s">
        <v>608</v>
      </c>
      <c r="C366" s="262" t="s">
        <v>609</v>
      </c>
      <c r="D366" s="263" t="s">
        <v>252</v>
      </c>
      <c r="E366" s="264">
        <v>12.26</v>
      </c>
      <c r="F366" s="264">
        <v>0</v>
      </c>
      <c r="G366" s="265">
        <f>E366*F366</f>
        <v>0</v>
      </c>
      <c r="H366" s="266">
        <v>0</v>
      </c>
      <c r="I366" s="267">
        <f>E366*H366</f>
        <v>0</v>
      </c>
      <c r="J366" s="266">
        <v>0</v>
      </c>
      <c r="K366" s="267">
        <f>E366*J366</f>
        <v>0</v>
      </c>
      <c r="O366" s="259">
        <v>2</v>
      </c>
      <c r="AA366" s="232">
        <v>1</v>
      </c>
      <c r="AB366" s="232">
        <v>7</v>
      </c>
      <c r="AC366" s="232">
        <v>7</v>
      </c>
      <c r="AZ366" s="232">
        <v>2</v>
      </c>
      <c r="BA366" s="232">
        <f>IF(AZ366=1,G366,0)</f>
        <v>0</v>
      </c>
      <c r="BB366" s="232">
        <f>IF(AZ366=2,G366,0)</f>
        <v>0</v>
      </c>
      <c r="BC366" s="232">
        <f>IF(AZ366=3,G366,0)</f>
        <v>0</v>
      </c>
      <c r="BD366" s="232">
        <f>IF(AZ366=4,G366,0)</f>
        <v>0</v>
      </c>
      <c r="BE366" s="232">
        <f>IF(AZ366=5,G366,0)</f>
        <v>0</v>
      </c>
      <c r="CA366" s="259">
        <v>1</v>
      </c>
      <c r="CB366" s="259">
        <v>7</v>
      </c>
    </row>
    <row r="367" spans="1:15" ht="12.75">
      <c r="A367" s="268"/>
      <c r="B367" s="272"/>
      <c r="C367" s="345" t="s">
        <v>607</v>
      </c>
      <c r="D367" s="346"/>
      <c r="E367" s="273">
        <v>12.26</v>
      </c>
      <c r="F367" s="274"/>
      <c r="G367" s="275"/>
      <c r="H367" s="276"/>
      <c r="I367" s="270"/>
      <c r="J367" s="277"/>
      <c r="K367" s="270"/>
      <c r="M367" s="271" t="s">
        <v>607</v>
      </c>
      <c r="O367" s="259"/>
    </row>
    <row r="368" spans="1:80" ht="12.75">
      <c r="A368" s="260">
        <v>144</v>
      </c>
      <c r="B368" s="261" t="s">
        <v>610</v>
      </c>
      <c r="C368" s="262" t="s">
        <v>611</v>
      </c>
      <c r="D368" s="263" t="s">
        <v>131</v>
      </c>
      <c r="E368" s="264">
        <v>41.1</v>
      </c>
      <c r="F368" s="264">
        <v>0</v>
      </c>
      <c r="G368" s="265">
        <f>E368*F368</f>
        <v>0</v>
      </c>
      <c r="H368" s="266">
        <v>0.00504</v>
      </c>
      <c r="I368" s="267">
        <f>E368*H368</f>
        <v>0.20714400000000002</v>
      </c>
      <c r="J368" s="266">
        <v>0</v>
      </c>
      <c r="K368" s="267">
        <f>E368*J368</f>
        <v>0</v>
      </c>
      <c r="O368" s="259">
        <v>2</v>
      </c>
      <c r="AA368" s="232">
        <v>1</v>
      </c>
      <c r="AB368" s="232">
        <v>7</v>
      </c>
      <c r="AC368" s="232">
        <v>7</v>
      </c>
      <c r="AZ368" s="232">
        <v>2</v>
      </c>
      <c r="BA368" s="232">
        <f>IF(AZ368=1,G368,0)</f>
        <v>0</v>
      </c>
      <c r="BB368" s="232">
        <f>IF(AZ368=2,G368,0)</f>
        <v>0</v>
      </c>
      <c r="BC368" s="232">
        <f>IF(AZ368=3,G368,0)</f>
        <v>0</v>
      </c>
      <c r="BD368" s="232">
        <f>IF(AZ368=4,G368,0)</f>
        <v>0</v>
      </c>
      <c r="BE368" s="232">
        <f>IF(AZ368=5,G368,0)</f>
        <v>0</v>
      </c>
      <c r="CA368" s="259">
        <v>1</v>
      </c>
      <c r="CB368" s="259">
        <v>7</v>
      </c>
    </row>
    <row r="369" spans="1:15" ht="12.75">
      <c r="A369" s="268"/>
      <c r="B369" s="272"/>
      <c r="C369" s="345" t="s">
        <v>612</v>
      </c>
      <c r="D369" s="346"/>
      <c r="E369" s="273">
        <v>41.1</v>
      </c>
      <c r="F369" s="274"/>
      <c r="G369" s="275"/>
      <c r="H369" s="276"/>
      <c r="I369" s="270"/>
      <c r="J369" s="277"/>
      <c r="K369" s="270"/>
      <c r="M369" s="271" t="s">
        <v>612</v>
      </c>
      <c r="O369" s="259"/>
    </row>
    <row r="370" spans="1:80" ht="22.5">
      <c r="A370" s="260">
        <v>145</v>
      </c>
      <c r="B370" s="261" t="s">
        <v>613</v>
      </c>
      <c r="C370" s="262" t="s">
        <v>614</v>
      </c>
      <c r="D370" s="263" t="s">
        <v>252</v>
      </c>
      <c r="E370" s="264">
        <v>12.6</v>
      </c>
      <c r="F370" s="264">
        <v>0</v>
      </c>
      <c r="G370" s="265">
        <f>E370*F370</f>
        <v>0</v>
      </c>
      <c r="H370" s="266">
        <v>0.00023</v>
      </c>
      <c r="I370" s="267">
        <f>E370*H370</f>
        <v>0.002898</v>
      </c>
      <c r="J370" s="266">
        <v>0</v>
      </c>
      <c r="K370" s="267">
        <f>E370*J370</f>
        <v>0</v>
      </c>
      <c r="O370" s="259">
        <v>2</v>
      </c>
      <c r="AA370" s="232">
        <v>1</v>
      </c>
      <c r="AB370" s="232">
        <v>0</v>
      </c>
      <c r="AC370" s="232">
        <v>0</v>
      </c>
      <c r="AZ370" s="232">
        <v>2</v>
      </c>
      <c r="BA370" s="232">
        <f>IF(AZ370=1,G370,0)</f>
        <v>0</v>
      </c>
      <c r="BB370" s="232">
        <f>IF(AZ370=2,G370,0)</f>
        <v>0</v>
      </c>
      <c r="BC370" s="232">
        <f>IF(AZ370=3,G370,0)</f>
        <v>0</v>
      </c>
      <c r="BD370" s="232">
        <f>IF(AZ370=4,G370,0)</f>
        <v>0</v>
      </c>
      <c r="BE370" s="232">
        <f>IF(AZ370=5,G370,0)</f>
        <v>0</v>
      </c>
      <c r="CA370" s="259">
        <v>1</v>
      </c>
      <c r="CB370" s="259">
        <v>0</v>
      </c>
    </row>
    <row r="371" spans="1:15" ht="12.75">
      <c r="A371" s="268"/>
      <c r="B371" s="272"/>
      <c r="C371" s="345" t="s">
        <v>615</v>
      </c>
      <c r="D371" s="346"/>
      <c r="E371" s="273">
        <v>12.6</v>
      </c>
      <c r="F371" s="274"/>
      <c r="G371" s="275"/>
      <c r="H371" s="276"/>
      <c r="I371" s="270"/>
      <c r="J371" s="277"/>
      <c r="K371" s="270"/>
      <c r="M371" s="271" t="s">
        <v>615</v>
      </c>
      <c r="O371" s="259"/>
    </row>
    <row r="372" spans="1:80" ht="12.75">
      <c r="A372" s="260">
        <v>146</v>
      </c>
      <c r="B372" s="261" t="s">
        <v>616</v>
      </c>
      <c r="C372" s="262" t="s">
        <v>617</v>
      </c>
      <c r="D372" s="263" t="s">
        <v>252</v>
      </c>
      <c r="E372" s="264">
        <v>12.6</v>
      </c>
      <c r="F372" s="264">
        <v>0</v>
      </c>
      <c r="G372" s="265">
        <f>E372*F372</f>
        <v>0</v>
      </c>
      <c r="H372" s="266">
        <v>4E-05</v>
      </c>
      <c r="I372" s="267">
        <f>E372*H372</f>
        <v>0.000504</v>
      </c>
      <c r="J372" s="266">
        <v>0</v>
      </c>
      <c r="K372" s="267">
        <f>E372*J372</f>
        <v>0</v>
      </c>
      <c r="O372" s="259">
        <v>2</v>
      </c>
      <c r="AA372" s="232">
        <v>1</v>
      </c>
      <c r="AB372" s="232">
        <v>7</v>
      </c>
      <c r="AC372" s="232">
        <v>7</v>
      </c>
      <c r="AZ372" s="232">
        <v>2</v>
      </c>
      <c r="BA372" s="232">
        <f>IF(AZ372=1,G372,0)</f>
        <v>0</v>
      </c>
      <c r="BB372" s="232">
        <f>IF(AZ372=2,G372,0)</f>
        <v>0</v>
      </c>
      <c r="BC372" s="232">
        <f>IF(AZ372=3,G372,0)</f>
        <v>0</v>
      </c>
      <c r="BD372" s="232">
        <f>IF(AZ372=4,G372,0)</f>
        <v>0</v>
      </c>
      <c r="BE372" s="232">
        <f>IF(AZ372=5,G372,0)</f>
        <v>0</v>
      </c>
      <c r="CA372" s="259">
        <v>1</v>
      </c>
      <c r="CB372" s="259">
        <v>7</v>
      </c>
    </row>
    <row r="373" spans="1:80" ht="12.75">
      <c r="A373" s="260">
        <v>147</v>
      </c>
      <c r="B373" s="261" t="s">
        <v>618</v>
      </c>
      <c r="C373" s="262" t="s">
        <v>619</v>
      </c>
      <c r="D373" s="263" t="s">
        <v>131</v>
      </c>
      <c r="E373" s="264">
        <v>42.36</v>
      </c>
      <c r="F373" s="264">
        <v>0</v>
      </c>
      <c r="G373" s="265">
        <f>E373*F373</f>
        <v>0</v>
      </c>
      <c r="H373" s="266">
        <v>0.0012</v>
      </c>
      <c r="I373" s="267">
        <f>E373*H373</f>
        <v>0.050831999999999995</v>
      </c>
      <c r="J373" s="266">
        <v>0</v>
      </c>
      <c r="K373" s="267">
        <f>E373*J373</f>
        <v>0</v>
      </c>
      <c r="O373" s="259">
        <v>2</v>
      </c>
      <c r="AA373" s="232">
        <v>1</v>
      </c>
      <c r="AB373" s="232">
        <v>7</v>
      </c>
      <c r="AC373" s="232">
        <v>7</v>
      </c>
      <c r="AZ373" s="232">
        <v>2</v>
      </c>
      <c r="BA373" s="232">
        <f>IF(AZ373=1,G373,0)</f>
        <v>0</v>
      </c>
      <c r="BB373" s="232">
        <f>IF(AZ373=2,G373,0)</f>
        <v>0</v>
      </c>
      <c r="BC373" s="232">
        <f>IF(AZ373=3,G373,0)</f>
        <v>0</v>
      </c>
      <c r="BD373" s="232">
        <f>IF(AZ373=4,G373,0)</f>
        <v>0</v>
      </c>
      <c r="BE373" s="232">
        <f>IF(AZ373=5,G373,0)</f>
        <v>0</v>
      </c>
      <c r="CA373" s="259">
        <v>1</v>
      </c>
      <c r="CB373" s="259">
        <v>7</v>
      </c>
    </row>
    <row r="374" spans="1:15" ht="12.75">
      <c r="A374" s="268"/>
      <c r="B374" s="272"/>
      <c r="C374" s="345" t="s">
        <v>620</v>
      </c>
      <c r="D374" s="346"/>
      <c r="E374" s="273">
        <v>42.36</v>
      </c>
      <c r="F374" s="274"/>
      <c r="G374" s="275"/>
      <c r="H374" s="276"/>
      <c r="I374" s="270"/>
      <c r="J374" s="277"/>
      <c r="K374" s="270"/>
      <c r="M374" s="271" t="s">
        <v>620</v>
      </c>
      <c r="O374" s="259"/>
    </row>
    <row r="375" spans="1:80" ht="12.75">
      <c r="A375" s="260">
        <v>148</v>
      </c>
      <c r="B375" s="261" t="s">
        <v>621</v>
      </c>
      <c r="C375" s="262" t="s">
        <v>622</v>
      </c>
      <c r="D375" s="263" t="s">
        <v>131</v>
      </c>
      <c r="E375" s="264">
        <v>18.4</v>
      </c>
      <c r="F375" s="264">
        <v>0</v>
      </c>
      <c r="G375" s="265">
        <f>E375*F375</f>
        <v>0</v>
      </c>
      <c r="H375" s="266">
        <v>0</v>
      </c>
      <c r="I375" s="267">
        <f>E375*H375</f>
        <v>0</v>
      </c>
      <c r="J375" s="266">
        <v>0</v>
      </c>
      <c r="K375" s="267">
        <f>E375*J375</f>
        <v>0</v>
      </c>
      <c r="O375" s="259">
        <v>2</v>
      </c>
      <c r="AA375" s="232">
        <v>1</v>
      </c>
      <c r="AB375" s="232">
        <v>7</v>
      </c>
      <c r="AC375" s="232">
        <v>7</v>
      </c>
      <c r="AZ375" s="232">
        <v>2</v>
      </c>
      <c r="BA375" s="232">
        <f>IF(AZ375=1,G375,0)</f>
        <v>0</v>
      </c>
      <c r="BB375" s="232">
        <f>IF(AZ375=2,G375,0)</f>
        <v>0</v>
      </c>
      <c r="BC375" s="232">
        <f>IF(AZ375=3,G375,0)</f>
        <v>0</v>
      </c>
      <c r="BD375" s="232">
        <f>IF(AZ375=4,G375,0)</f>
        <v>0</v>
      </c>
      <c r="BE375" s="232">
        <f>IF(AZ375=5,G375,0)</f>
        <v>0</v>
      </c>
      <c r="CA375" s="259">
        <v>1</v>
      </c>
      <c r="CB375" s="259">
        <v>7</v>
      </c>
    </row>
    <row r="376" spans="1:15" ht="12.75">
      <c r="A376" s="268"/>
      <c r="B376" s="272"/>
      <c r="C376" s="345" t="s">
        <v>623</v>
      </c>
      <c r="D376" s="346"/>
      <c r="E376" s="273">
        <v>18.4</v>
      </c>
      <c r="F376" s="274"/>
      <c r="G376" s="275"/>
      <c r="H376" s="276"/>
      <c r="I376" s="270"/>
      <c r="J376" s="277"/>
      <c r="K376" s="270"/>
      <c r="M376" s="271" t="s">
        <v>623</v>
      </c>
      <c r="O376" s="259"/>
    </row>
    <row r="377" spans="1:80" ht="22.5">
      <c r="A377" s="260">
        <v>149</v>
      </c>
      <c r="B377" s="261" t="s">
        <v>624</v>
      </c>
      <c r="C377" s="262" t="s">
        <v>625</v>
      </c>
      <c r="D377" s="263" t="s">
        <v>252</v>
      </c>
      <c r="E377" s="264">
        <v>12.6</v>
      </c>
      <c r="F377" s="264">
        <v>0</v>
      </c>
      <c r="G377" s="265">
        <f>E377*F377</f>
        <v>0</v>
      </c>
      <c r="H377" s="266">
        <v>0</v>
      </c>
      <c r="I377" s="267">
        <f>E377*H377</f>
        <v>0</v>
      </c>
      <c r="J377" s="266">
        <v>0</v>
      </c>
      <c r="K377" s="267">
        <f>E377*J377</f>
        <v>0</v>
      </c>
      <c r="O377" s="259">
        <v>2</v>
      </c>
      <c r="AA377" s="232">
        <v>1</v>
      </c>
      <c r="AB377" s="232">
        <v>7</v>
      </c>
      <c r="AC377" s="232">
        <v>7</v>
      </c>
      <c r="AZ377" s="232">
        <v>2</v>
      </c>
      <c r="BA377" s="232">
        <f>IF(AZ377=1,G377,0)</f>
        <v>0</v>
      </c>
      <c r="BB377" s="232">
        <f>IF(AZ377=2,G377,0)</f>
        <v>0</v>
      </c>
      <c r="BC377" s="232">
        <f>IF(AZ377=3,G377,0)</f>
        <v>0</v>
      </c>
      <c r="BD377" s="232">
        <f>IF(AZ377=4,G377,0)</f>
        <v>0</v>
      </c>
      <c r="BE377" s="232">
        <f>IF(AZ377=5,G377,0)</f>
        <v>0</v>
      </c>
      <c r="CA377" s="259">
        <v>1</v>
      </c>
      <c r="CB377" s="259">
        <v>7</v>
      </c>
    </row>
    <row r="378" spans="1:80" ht="12.75">
      <c r="A378" s="260">
        <v>150</v>
      </c>
      <c r="B378" s="261" t="s">
        <v>626</v>
      </c>
      <c r="C378" s="262" t="s">
        <v>627</v>
      </c>
      <c r="D378" s="263" t="s">
        <v>252</v>
      </c>
      <c r="E378" s="264">
        <v>13.86</v>
      </c>
      <c r="F378" s="264">
        <v>0</v>
      </c>
      <c r="G378" s="265">
        <f>E378*F378</f>
        <v>0</v>
      </c>
      <c r="H378" s="266">
        <v>0.00022</v>
      </c>
      <c r="I378" s="267">
        <f>E378*H378</f>
        <v>0.0030492</v>
      </c>
      <c r="J378" s="266"/>
      <c r="K378" s="267">
        <f>E378*J378</f>
        <v>0</v>
      </c>
      <c r="O378" s="259">
        <v>2</v>
      </c>
      <c r="AA378" s="232">
        <v>3</v>
      </c>
      <c r="AB378" s="232">
        <v>7</v>
      </c>
      <c r="AC378" s="232" t="s">
        <v>626</v>
      </c>
      <c r="AZ378" s="232">
        <v>2</v>
      </c>
      <c r="BA378" s="232">
        <f>IF(AZ378=1,G378,0)</f>
        <v>0</v>
      </c>
      <c r="BB378" s="232">
        <f>IF(AZ378=2,G378,0)</f>
        <v>0</v>
      </c>
      <c r="BC378" s="232">
        <f>IF(AZ378=3,G378,0)</f>
        <v>0</v>
      </c>
      <c r="BD378" s="232">
        <f>IF(AZ378=4,G378,0)</f>
        <v>0</v>
      </c>
      <c r="BE378" s="232">
        <f>IF(AZ378=5,G378,0)</f>
        <v>0</v>
      </c>
      <c r="CA378" s="259">
        <v>3</v>
      </c>
      <c r="CB378" s="259">
        <v>7</v>
      </c>
    </row>
    <row r="379" spans="1:15" ht="12.75">
      <c r="A379" s="268"/>
      <c r="B379" s="272"/>
      <c r="C379" s="345" t="s">
        <v>628</v>
      </c>
      <c r="D379" s="346"/>
      <c r="E379" s="273">
        <v>13.86</v>
      </c>
      <c r="F379" s="274"/>
      <c r="G379" s="275"/>
      <c r="H379" s="276"/>
      <c r="I379" s="270"/>
      <c r="J379" s="277"/>
      <c r="K379" s="270"/>
      <c r="M379" s="271" t="s">
        <v>628</v>
      </c>
      <c r="O379" s="259"/>
    </row>
    <row r="380" spans="1:80" ht="12.75">
      <c r="A380" s="260">
        <v>151</v>
      </c>
      <c r="B380" s="261" t="s">
        <v>629</v>
      </c>
      <c r="C380" s="262" t="s">
        <v>630</v>
      </c>
      <c r="D380" s="263" t="s">
        <v>131</v>
      </c>
      <c r="E380" s="264">
        <v>44.478</v>
      </c>
      <c r="F380" s="264">
        <v>0</v>
      </c>
      <c r="G380" s="265">
        <f>E380*F380</f>
        <v>0</v>
      </c>
      <c r="H380" s="266">
        <v>0.0192</v>
      </c>
      <c r="I380" s="267">
        <f>E380*H380</f>
        <v>0.8539776</v>
      </c>
      <c r="J380" s="266"/>
      <c r="K380" s="267">
        <f>E380*J380</f>
        <v>0</v>
      </c>
      <c r="O380" s="259">
        <v>2</v>
      </c>
      <c r="AA380" s="232">
        <v>3</v>
      </c>
      <c r="AB380" s="232">
        <v>7</v>
      </c>
      <c r="AC380" s="232">
        <v>597642031</v>
      </c>
      <c r="AZ380" s="232">
        <v>2</v>
      </c>
      <c r="BA380" s="232">
        <f>IF(AZ380=1,G380,0)</f>
        <v>0</v>
      </c>
      <c r="BB380" s="232">
        <f>IF(AZ380=2,G380,0)</f>
        <v>0</v>
      </c>
      <c r="BC380" s="232">
        <f>IF(AZ380=3,G380,0)</f>
        <v>0</v>
      </c>
      <c r="BD380" s="232">
        <f>IF(AZ380=4,G380,0)</f>
        <v>0</v>
      </c>
      <c r="BE380" s="232">
        <f>IF(AZ380=5,G380,0)</f>
        <v>0</v>
      </c>
      <c r="CA380" s="259">
        <v>3</v>
      </c>
      <c r="CB380" s="259">
        <v>7</v>
      </c>
    </row>
    <row r="381" spans="1:15" ht="12.75">
      <c r="A381" s="268"/>
      <c r="B381" s="269"/>
      <c r="C381" s="347"/>
      <c r="D381" s="348"/>
      <c r="E381" s="348"/>
      <c r="F381" s="348"/>
      <c r="G381" s="349"/>
      <c r="I381" s="270"/>
      <c r="K381" s="270"/>
      <c r="L381" s="271"/>
      <c r="O381" s="259">
        <v>3</v>
      </c>
    </row>
    <row r="382" spans="1:15" ht="12.75">
      <c r="A382" s="268"/>
      <c r="B382" s="272"/>
      <c r="C382" s="345" t="s">
        <v>631</v>
      </c>
      <c r="D382" s="346"/>
      <c r="E382" s="273">
        <v>44.478</v>
      </c>
      <c r="F382" s="274"/>
      <c r="G382" s="275"/>
      <c r="H382" s="276"/>
      <c r="I382" s="270"/>
      <c r="J382" s="277"/>
      <c r="K382" s="270"/>
      <c r="M382" s="271" t="s">
        <v>631</v>
      </c>
      <c r="O382" s="259"/>
    </row>
    <row r="383" spans="1:80" ht="12.75">
      <c r="A383" s="260">
        <v>152</v>
      </c>
      <c r="B383" s="261" t="s">
        <v>632</v>
      </c>
      <c r="C383" s="262" t="s">
        <v>633</v>
      </c>
      <c r="D383" s="263" t="s">
        <v>12</v>
      </c>
      <c r="E383" s="264"/>
      <c r="F383" s="264">
        <v>0</v>
      </c>
      <c r="G383" s="265">
        <f>E383*F383</f>
        <v>0</v>
      </c>
      <c r="H383" s="266">
        <v>0</v>
      </c>
      <c r="I383" s="267">
        <f>E383*H383</f>
        <v>0</v>
      </c>
      <c r="J383" s="266"/>
      <c r="K383" s="267">
        <f>E383*J383</f>
        <v>0</v>
      </c>
      <c r="O383" s="259">
        <v>2</v>
      </c>
      <c r="AA383" s="232">
        <v>7</v>
      </c>
      <c r="AB383" s="232">
        <v>1002</v>
      </c>
      <c r="AC383" s="232">
        <v>5</v>
      </c>
      <c r="AZ383" s="232">
        <v>2</v>
      </c>
      <c r="BA383" s="232">
        <f>IF(AZ383=1,G383,0)</f>
        <v>0</v>
      </c>
      <c r="BB383" s="232">
        <f>IF(AZ383=2,G383,0)</f>
        <v>0</v>
      </c>
      <c r="BC383" s="232">
        <f>IF(AZ383=3,G383,0)</f>
        <v>0</v>
      </c>
      <c r="BD383" s="232">
        <f>IF(AZ383=4,G383,0)</f>
        <v>0</v>
      </c>
      <c r="BE383" s="232">
        <f>IF(AZ383=5,G383,0)</f>
        <v>0</v>
      </c>
      <c r="CA383" s="259">
        <v>7</v>
      </c>
      <c r="CB383" s="259">
        <v>1002</v>
      </c>
    </row>
    <row r="384" spans="1:57" ht="12.75">
      <c r="A384" s="278"/>
      <c r="B384" s="279" t="s">
        <v>101</v>
      </c>
      <c r="C384" s="280" t="s">
        <v>604</v>
      </c>
      <c r="D384" s="281"/>
      <c r="E384" s="282"/>
      <c r="F384" s="283"/>
      <c r="G384" s="284">
        <f>SUM(G363:G383)</f>
        <v>0</v>
      </c>
      <c r="H384" s="285"/>
      <c r="I384" s="286">
        <f>SUM(I363:I383)</f>
        <v>1.126006</v>
      </c>
      <c r="J384" s="285"/>
      <c r="K384" s="286">
        <f>SUM(K363:K383)</f>
        <v>0</v>
      </c>
      <c r="O384" s="259">
        <v>4</v>
      </c>
      <c r="BA384" s="287">
        <f>SUM(BA363:BA383)</f>
        <v>0</v>
      </c>
      <c r="BB384" s="287">
        <f>SUM(BB363:BB383)</f>
        <v>0</v>
      </c>
      <c r="BC384" s="287">
        <f>SUM(BC363:BC383)</f>
        <v>0</v>
      </c>
      <c r="BD384" s="287">
        <f>SUM(BD363:BD383)</f>
        <v>0</v>
      </c>
      <c r="BE384" s="287">
        <f>SUM(BE363:BE383)</f>
        <v>0</v>
      </c>
    </row>
    <row r="385" spans="1:15" ht="12.75">
      <c r="A385" s="249" t="s">
        <v>97</v>
      </c>
      <c r="B385" s="250" t="s">
        <v>634</v>
      </c>
      <c r="C385" s="251" t="s">
        <v>635</v>
      </c>
      <c r="D385" s="252"/>
      <c r="E385" s="253"/>
      <c r="F385" s="253"/>
      <c r="G385" s="254"/>
      <c r="H385" s="255"/>
      <c r="I385" s="256"/>
      <c r="J385" s="257"/>
      <c r="K385" s="258"/>
      <c r="O385" s="259">
        <v>1</v>
      </c>
    </row>
    <row r="386" spans="1:80" ht="12.75">
      <c r="A386" s="260">
        <v>153</v>
      </c>
      <c r="B386" s="261" t="s">
        <v>637</v>
      </c>
      <c r="C386" s="262" t="s">
        <v>638</v>
      </c>
      <c r="D386" s="263" t="s">
        <v>131</v>
      </c>
      <c r="E386" s="264">
        <v>4</v>
      </c>
      <c r="F386" s="264">
        <v>0</v>
      </c>
      <c r="G386" s="265">
        <f>E386*F386</f>
        <v>0</v>
      </c>
      <c r="H386" s="266">
        <v>0.00011</v>
      </c>
      <c r="I386" s="267">
        <f>E386*H386</f>
        <v>0.00044</v>
      </c>
      <c r="J386" s="266">
        <v>0</v>
      </c>
      <c r="K386" s="267">
        <f>E386*J386</f>
        <v>0</v>
      </c>
      <c r="O386" s="259">
        <v>2</v>
      </c>
      <c r="AA386" s="232">
        <v>1</v>
      </c>
      <c r="AB386" s="232">
        <v>7</v>
      </c>
      <c r="AC386" s="232">
        <v>7</v>
      </c>
      <c r="AZ386" s="232">
        <v>2</v>
      </c>
      <c r="BA386" s="232">
        <f>IF(AZ386=1,G386,0)</f>
        <v>0</v>
      </c>
      <c r="BB386" s="232">
        <f>IF(AZ386=2,G386,0)</f>
        <v>0</v>
      </c>
      <c r="BC386" s="232">
        <f>IF(AZ386=3,G386,0)</f>
        <v>0</v>
      </c>
      <c r="BD386" s="232">
        <f>IF(AZ386=4,G386,0)</f>
        <v>0</v>
      </c>
      <c r="BE386" s="232">
        <f>IF(AZ386=5,G386,0)</f>
        <v>0</v>
      </c>
      <c r="CA386" s="259">
        <v>1</v>
      </c>
      <c r="CB386" s="259">
        <v>7</v>
      </c>
    </row>
    <row r="387" spans="1:15" ht="12.75">
      <c r="A387" s="268"/>
      <c r="B387" s="272"/>
      <c r="C387" s="345" t="s">
        <v>639</v>
      </c>
      <c r="D387" s="346"/>
      <c r="E387" s="273">
        <v>4</v>
      </c>
      <c r="F387" s="274"/>
      <c r="G387" s="275"/>
      <c r="H387" s="276"/>
      <c r="I387" s="270"/>
      <c r="J387" s="277"/>
      <c r="K387" s="270"/>
      <c r="M387" s="271" t="s">
        <v>639</v>
      </c>
      <c r="O387" s="259"/>
    </row>
    <row r="388" spans="1:80" ht="22.5">
      <c r="A388" s="260">
        <v>154</v>
      </c>
      <c r="B388" s="261" t="s">
        <v>640</v>
      </c>
      <c r="C388" s="262" t="s">
        <v>641</v>
      </c>
      <c r="D388" s="263" t="s">
        <v>131</v>
      </c>
      <c r="E388" s="264">
        <v>126.66</v>
      </c>
      <c r="F388" s="264">
        <v>0</v>
      </c>
      <c r="G388" s="265">
        <f>E388*F388</f>
        <v>0</v>
      </c>
      <c r="H388" s="266">
        <v>0.04385</v>
      </c>
      <c r="I388" s="267">
        <f>E388*H388</f>
        <v>5.554041</v>
      </c>
      <c r="J388" s="266">
        <v>0</v>
      </c>
      <c r="K388" s="267">
        <f>E388*J388</f>
        <v>0</v>
      </c>
      <c r="O388" s="259">
        <v>2</v>
      </c>
      <c r="AA388" s="232">
        <v>1</v>
      </c>
      <c r="AB388" s="232">
        <v>7</v>
      </c>
      <c r="AC388" s="232">
        <v>7</v>
      </c>
      <c r="AZ388" s="232">
        <v>2</v>
      </c>
      <c r="BA388" s="232">
        <f>IF(AZ388=1,G388,0)</f>
        <v>0</v>
      </c>
      <c r="BB388" s="232">
        <f>IF(AZ388=2,G388,0)</f>
        <v>0</v>
      </c>
      <c r="BC388" s="232">
        <f>IF(AZ388=3,G388,0)</f>
        <v>0</v>
      </c>
      <c r="BD388" s="232">
        <f>IF(AZ388=4,G388,0)</f>
        <v>0</v>
      </c>
      <c r="BE388" s="232">
        <f>IF(AZ388=5,G388,0)</f>
        <v>0</v>
      </c>
      <c r="CA388" s="259">
        <v>1</v>
      </c>
      <c r="CB388" s="259">
        <v>7</v>
      </c>
    </row>
    <row r="389" spans="1:15" ht="12.75">
      <c r="A389" s="268"/>
      <c r="B389" s="272"/>
      <c r="C389" s="345" t="s">
        <v>642</v>
      </c>
      <c r="D389" s="346"/>
      <c r="E389" s="273">
        <v>8.86</v>
      </c>
      <c r="F389" s="274"/>
      <c r="G389" s="275"/>
      <c r="H389" s="276"/>
      <c r="I389" s="270"/>
      <c r="J389" s="277"/>
      <c r="K389" s="270"/>
      <c r="M389" s="271" t="s">
        <v>642</v>
      </c>
      <c r="O389" s="259"/>
    </row>
    <row r="390" spans="1:15" ht="12.75">
      <c r="A390" s="268"/>
      <c r="B390" s="272"/>
      <c r="C390" s="345" t="s">
        <v>643</v>
      </c>
      <c r="D390" s="346"/>
      <c r="E390" s="273">
        <v>12</v>
      </c>
      <c r="F390" s="274"/>
      <c r="G390" s="275"/>
      <c r="H390" s="276"/>
      <c r="I390" s="270"/>
      <c r="J390" s="277"/>
      <c r="K390" s="270"/>
      <c r="M390" s="271" t="s">
        <v>643</v>
      </c>
      <c r="O390" s="259"/>
    </row>
    <row r="391" spans="1:15" ht="12.75">
      <c r="A391" s="268"/>
      <c r="B391" s="272"/>
      <c r="C391" s="345" t="s">
        <v>644</v>
      </c>
      <c r="D391" s="346"/>
      <c r="E391" s="273">
        <v>15.2</v>
      </c>
      <c r="F391" s="274"/>
      <c r="G391" s="275"/>
      <c r="H391" s="276"/>
      <c r="I391" s="270"/>
      <c r="J391" s="277"/>
      <c r="K391" s="270"/>
      <c r="M391" s="271" t="s">
        <v>644</v>
      </c>
      <c r="O391" s="259"/>
    </row>
    <row r="392" spans="1:15" ht="12.75">
      <c r="A392" s="268"/>
      <c r="B392" s="272"/>
      <c r="C392" s="345" t="s">
        <v>645</v>
      </c>
      <c r="D392" s="346"/>
      <c r="E392" s="273">
        <v>9.4</v>
      </c>
      <c r="F392" s="274"/>
      <c r="G392" s="275"/>
      <c r="H392" s="276"/>
      <c r="I392" s="270"/>
      <c r="J392" s="277"/>
      <c r="K392" s="270"/>
      <c r="M392" s="271" t="s">
        <v>645</v>
      </c>
      <c r="O392" s="259"/>
    </row>
    <row r="393" spans="1:15" ht="22.5">
      <c r="A393" s="268"/>
      <c r="B393" s="272"/>
      <c r="C393" s="345" t="s">
        <v>646</v>
      </c>
      <c r="D393" s="346"/>
      <c r="E393" s="273">
        <v>49.1</v>
      </c>
      <c r="F393" s="274"/>
      <c r="G393" s="275"/>
      <c r="H393" s="276"/>
      <c r="I393" s="270"/>
      <c r="J393" s="277"/>
      <c r="K393" s="270"/>
      <c r="M393" s="271" t="s">
        <v>646</v>
      </c>
      <c r="O393" s="259"/>
    </row>
    <row r="394" spans="1:15" ht="12.75">
      <c r="A394" s="268"/>
      <c r="B394" s="272"/>
      <c r="C394" s="345" t="s">
        <v>647</v>
      </c>
      <c r="D394" s="346"/>
      <c r="E394" s="273">
        <v>23.5</v>
      </c>
      <c r="F394" s="274"/>
      <c r="G394" s="275"/>
      <c r="H394" s="276"/>
      <c r="I394" s="270"/>
      <c r="J394" s="277"/>
      <c r="K394" s="270"/>
      <c r="M394" s="271" t="s">
        <v>647</v>
      </c>
      <c r="O394" s="259"/>
    </row>
    <row r="395" spans="1:15" ht="12.75">
      <c r="A395" s="268"/>
      <c r="B395" s="272"/>
      <c r="C395" s="345" t="s">
        <v>648</v>
      </c>
      <c r="D395" s="346"/>
      <c r="E395" s="273">
        <v>8.6</v>
      </c>
      <c r="F395" s="274"/>
      <c r="G395" s="275"/>
      <c r="H395" s="276"/>
      <c r="I395" s="270"/>
      <c r="J395" s="277"/>
      <c r="K395" s="270"/>
      <c r="M395" s="271" t="s">
        <v>648</v>
      </c>
      <c r="O395" s="259"/>
    </row>
    <row r="396" spans="1:80" ht="22.5">
      <c r="A396" s="260">
        <v>155</v>
      </c>
      <c r="B396" s="261" t="s">
        <v>624</v>
      </c>
      <c r="C396" s="262" t="s">
        <v>625</v>
      </c>
      <c r="D396" s="263" t="s">
        <v>252</v>
      </c>
      <c r="E396" s="264">
        <v>73.93</v>
      </c>
      <c r="F396" s="264">
        <v>0</v>
      </c>
      <c r="G396" s="265">
        <f>E396*F396</f>
        <v>0</v>
      </c>
      <c r="H396" s="266">
        <v>0</v>
      </c>
      <c r="I396" s="267">
        <f>E396*H396</f>
        <v>0</v>
      </c>
      <c r="J396" s="266">
        <v>0</v>
      </c>
      <c r="K396" s="267">
        <f>E396*J396</f>
        <v>0</v>
      </c>
      <c r="O396" s="259">
        <v>2</v>
      </c>
      <c r="AA396" s="232">
        <v>1</v>
      </c>
      <c r="AB396" s="232">
        <v>7</v>
      </c>
      <c r="AC396" s="232">
        <v>7</v>
      </c>
      <c r="AZ396" s="232">
        <v>2</v>
      </c>
      <c r="BA396" s="232">
        <f>IF(AZ396=1,G396,0)</f>
        <v>0</v>
      </c>
      <c r="BB396" s="232">
        <f>IF(AZ396=2,G396,0)</f>
        <v>0</v>
      </c>
      <c r="BC396" s="232">
        <f>IF(AZ396=3,G396,0)</f>
        <v>0</v>
      </c>
      <c r="BD396" s="232">
        <f>IF(AZ396=4,G396,0)</f>
        <v>0</v>
      </c>
      <c r="BE396" s="232">
        <f>IF(AZ396=5,G396,0)</f>
        <v>0</v>
      </c>
      <c r="CA396" s="259">
        <v>1</v>
      </c>
      <c r="CB396" s="259">
        <v>7</v>
      </c>
    </row>
    <row r="397" spans="1:15" ht="12.75">
      <c r="A397" s="268"/>
      <c r="B397" s="272"/>
      <c r="C397" s="345" t="s">
        <v>649</v>
      </c>
      <c r="D397" s="346"/>
      <c r="E397" s="273">
        <v>5.03</v>
      </c>
      <c r="F397" s="274"/>
      <c r="G397" s="275"/>
      <c r="H397" s="276"/>
      <c r="I397" s="270"/>
      <c r="J397" s="277"/>
      <c r="K397" s="270"/>
      <c r="M397" s="271" t="s">
        <v>649</v>
      </c>
      <c r="O397" s="259"/>
    </row>
    <row r="398" spans="1:15" ht="12.75">
      <c r="A398" s="268"/>
      <c r="B398" s="272"/>
      <c r="C398" s="345" t="s">
        <v>650</v>
      </c>
      <c r="D398" s="346"/>
      <c r="E398" s="273">
        <v>6.7</v>
      </c>
      <c r="F398" s="274"/>
      <c r="G398" s="275"/>
      <c r="H398" s="276"/>
      <c r="I398" s="270"/>
      <c r="J398" s="277"/>
      <c r="K398" s="270"/>
      <c r="M398" s="271" t="s">
        <v>650</v>
      </c>
      <c r="O398" s="259"/>
    </row>
    <row r="399" spans="1:15" ht="12.75">
      <c r="A399" s="268"/>
      <c r="B399" s="272"/>
      <c r="C399" s="345" t="s">
        <v>651</v>
      </c>
      <c r="D399" s="346"/>
      <c r="E399" s="273">
        <v>8.4</v>
      </c>
      <c r="F399" s="274"/>
      <c r="G399" s="275"/>
      <c r="H399" s="276"/>
      <c r="I399" s="270"/>
      <c r="J399" s="277"/>
      <c r="K399" s="270"/>
      <c r="M399" s="271" t="s">
        <v>651</v>
      </c>
      <c r="O399" s="259"/>
    </row>
    <row r="400" spans="1:15" ht="12.75">
      <c r="A400" s="268"/>
      <c r="B400" s="272"/>
      <c r="C400" s="345" t="s">
        <v>652</v>
      </c>
      <c r="D400" s="346"/>
      <c r="E400" s="273">
        <v>5.6</v>
      </c>
      <c r="F400" s="274"/>
      <c r="G400" s="275"/>
      <c r="H400" s="276"/>
      <c r="I400" s="270"/>
      <c r="J400" s="277"/>
      <c r="K400" s="270"/>
      <c r="M400" s="271" t="s">
        <v>652</v>
      </c>
      <c r="O400" s="259"/>
    </row>
    <row r="401" spans="1:15" ht="12.75">
      <c r="A401" s="268"/>
      <c r="B401" s="272"/>
      <c r="C401" s="345" t="s">
        <v>653</v>
      </c>
      <c r="D401" s="346"/>
      <c r="E401" s="273">
        <v>30.15</v>
      </c>
      <c r="F401" s="274"/>
      <c r="G401" s="275"/>
      <c r="H401" s="276"/>
      <c r="I401" s="270"/>
      <c r="J401" s="277"/>
      <c r="K401" s="270"/>
      <c r="M401" s="271" t="s">
        <v>653</v>
      </c>
      <c r="O401" s="259"/>
    </row>
    <row r="402" spans="1:15" ht="12.75">
      <c r="A402" s="268"/>
      <c r="B402" s="272"/>
      <c r="C402" s="345" t="s">
        <v>654</v>
      </c>
      <c r="D402" s="346"/>
      <c r="E402" s="273">
        <v>13.15</v>
      </c>
      <c r="F402" s="274"/>
      <c r="G402" s="275"/>
      <c r="H402" s="276"/>
      <c r="I402" s="270"/>
      <c r="J402" s="277"/>
      <c r="K402" s="270"/>
      <c r="M402" s="271" t="s">
        <v>654</v>
      </c>
      <c r="O402" s="259"/>
    </row>
    <row r="403" spans="1:15" ht="12.75">
      <c r="A403" s="268"/>
      <c r="B403" s="272"/>
      <c r="C403" s="345" t="s">
        <v>655</v>
      </c>
      <c r="D403" s="346"/>
      <c r="E403" s="273">
        <v>4.9</v>
      </c>
      <c r="F403" s="274"/>
      <c r="G403" s="275"/>
      <c r="H403" s="276"/>
      <c r="I403" s="270"/>
      <c r="J403" s="277"/>
      <c r="K403" s="270"/>
      <c r="M403" s="271" t="s">
        <v>655</v>
      </c>
      <c r="O403" s="259"/>
    </row>
    <row r="404" spans="1:80" ht="12.75">
      <c r="A404" s="260">
        <v>156</v>
      </c>
      <c r="B404" s="261" t="s">
        <v>656</v>
      </c>
      <c r="C404" s="262" t="s">
        <v>619</v>
      </c>
      <c r="D404" s="263" t="s">
        <v>131</v>
      </c>
      <c r="E404" s="264">
        <v>122.66</v>
      </c>
      <c r="F404" s="264">
        <v>0</v>
      </c>
      <c r="G404" s="265">
        <f>E404*F404</f>
        <v>0</v>
      </c>
      <c r="H404" s="266">
        <v>0.0015</v>
      </c>
      <c r="I404" s="267">
        <f>E404*H404</f>
        <v>0.18399</v>
      </c>
      <c r="J404" s="266">
        <v>0</v>
      </c>
      <c r="K404" s="267">
        <f>E404*J404</f>
        <v>0</v>
      </c>
      <c r="O404" s="259">
        <v>2</v>
      </c>
      <c r="AA404" s="232">
        <v>1</v>
      </c>
      <c r="AB404" s="232">
        <v>7</v>
      </c>
      <c r="AC404" s="232">
        <v>7</v>
      </c>
      <c r="AZ404" s="232">
        <v>2</v>
      </c>
      <c r="BA404" s="232">
        <f>IF(AZ404=1,G404,0)</f>
        <v>0</v>
      </c>
      <c r="BB404" s="232">
        <f>IF(AZ404=2,G404,0)</f>
        <v>0</v>
      </c>
      <c r="BC404" s="232">
        <f>IF(AZ404=3,G404,0)</f>
        <v>0</v>
      </c>
      <c r="BD404" s="232">
        <f>IF(AZ404=4,G404,0)</f>
        <v>0</v>
      </c>
      <c r="BE404" s="232">
        <f>IF(AZ404=5,G404,0)</f>
        <v>0</v>
      </c>
      <c r="CA404" s="259">
        <v>1</v>
      </c>
      <c r="CB404" s="259">
        <v>7</v>
      </c>
    </row>
    <row r="405" spans="1:15" ht="12.75">
      <c r="A405" s="268"/>
      <c r="B405" s="272"/>
      <c r="C405" s="345" t="s">
        <v>657</v>
      </c>
      <c r="D405" s="346"/>
      <c r="E405" s="273">
        <v>122.66</v>
      </c>
      <c r="F405" s="274"/>
      <c r="G405" s="275"/>
      <c r="H405" s="276"/>
      <c r="I405" s="270"/>
      <c r="J405" s="277"/>
      <c r="K405" s="270"/>
      <c r="M405" s="271" t="s">
        <v>657</v>
      </c>
      <c r="O405" s="259"/>
    </row>
    <row r="406" spans="1:80" ht="12.75">
      <c r="A406" s="260">
        <v>157</v>
      </c>
      <c r="B406" s="261" t="s">
        <v>658</v>
      </c>
      <c r="C406" s="262" t="s">
        <v>659</v>
      </c>
      <c r="D406" s="263" t="s">
        <v>252</v>
      </c>
      <c r="E406" s="264">
        <v>81.323</v>
      </c>
      <c r="F406" s="264">
        <v>0</v>
      </c>
      <c r="G406" s="265">
        <f>E406*F406</f>
        <v>0</v>
      </c>
      <c r="H406" s="266">
        <v>0.00022</v>
      </c>
      <c r="I406" s="267">
        <f>E406*H406</f>
        <v>0.01789106</v>
      </c>
      <c r="J406" s="266"/>
      <c r="K406" s="267">
        <f>E406*J406</f>
        <v>0</v>
      </c>
      <c r="O406" s="259">
        <v>2</v>
      </c>
      <c r="AA406" s="232">
        <v>3</v>
      </c>
      <c r="AB406" s="232">
        <v>7</v>
      </c>
      <c r="AC406" s="232" t="s">
        <v>658</v>
      </c>
      <c r="AZ406" s="232">
        <v>2</v>
      </c>
      <c r="BA406" s="232">
        <f>IF(AZ406=1,G406,0)</f>
        <v>0</v>
      </c>
      <c r="BB406" s="232">
        <f>IF(AZ406=2,G406,0)</f>
        <v>0</v>
      </c>
      <c r="BC406" s="232">
        <f>IF(AZ406=3,G406,0)</f>
        <v>0</v>
      </c>
      <c r="BD406" s="232">
        <f>IF(AZ406=4,G406,0)</f>
        <v>0</v>
      </c>
      <c r="BE406" s="232">
        <f>IF(AZ406=5,G406,0)</f>
        <v>0</v>
      </c>
      <c r="CA406" s="259">
        <v>3</v>
      </c>
      <c r="CB406" s="259">
        <v>7</v>
      </c>
    </row>
    <row r="407" spans="1:15" ht="12.75">
      <c r="A407" s="268"/>
      <c r="B407" s="272"/>
      <c r="C407" s="345" t="s">
        <v>660</v>
      </c>
      <c r="D407" s="346"/>
      <c r="E407" s="273">
        <v>81.323</v>
      </c>
      <c r="F407" s="274"/>
      <c r="G407" s="275"/>
      <c r="H407" s="276"/>
      <c r="I407" s="270"/>
      <c r="J407" s="277"/>
      <c r="K407" s="270"/>
      <c r="M407" s="271" t="s">
        <v>660</v>
      </c>
      <c r="O407" s="259"/>
    </row>
    <row r="408" spans="1:80" ht="12.75">
      <c r="A408" s="260">
        <v>158</v>
      </c>
      <c r="B408" s="261" t="s">
        <v>661</v>
      </c>
      <c r="C408" s="262" t="s">
        <v>662</v>
      </c>
      <c r="D408" s="263" t="s">
        <v>131</v>
      </c>
      <c r="E408" s="264">
        <v>132.993</v>
      </c>
      <c r="F408" s="264">
        <v>0</v>
      </c>
      <c r="G408" s="265">
        <f>E408*F408</f>
        <v>0</v>
      </c>
      <c r="H408" s="266">
        <v>0.0126</v>
      </c>
      <c r="I408" s="267">
        <f>E408*H408</f>
        <v>1.6757118</v>
      </c>
      <c r="J408" s="266"/>
      <c r="K408" s="267">
        <f>E408*J408</f>
        <v>0</v>
      </c>
      <c r="O408" s="259">
        <v>2</v>
      </c>
      <c r="AA408" s="232">
        <v>3</v>
      </c>
      <c r="AB408" s="232">
        <v>7</v>
      </c>
      <c r="AC408" s="232">
        <v>597813663</v>
      </c>
      <c r="AZ408" s="232">
        <v>2</v>
      </c>
      <c r="BA408" s="232">
        <f>IF(AZ408=1,G408,0)</f>
        <v>0</v>
      </c>
      <c r="BB408" s="232">
        <f>IF(AZ408=2,G408,0)</f>
        <v>0</v>
      </c>
      <c r="BC408" s="232">
        <f>IF(AZ408=3,G408,0)</f>
        <v>0</v>
      </c>
      <c r="BD408" s="232">
        <f>IF(AZ408=4,G408,0)</f>
        <v>0</v>
      </c>
      <c r="BE408" s="232">
        <f>IF(AZ408=5,G408,0)</f>
        <v>0</v>
      </c>
      <c r="CA408" s="259">
        <v>3</v>
      </c>
      <c r="CB408" s="259">
        <v>7</v>
      </c>
    </row>
    <row r="409" spans="1:15" ht="12.75">
      <c r="A409" s="268"/>
      <c r="B409" s="272"/>
      <c r="C409" s="345" t="s">
        <v>663</v>
      </c>
      <c r="D409" s="346"/>
      <c r="E409" s="273">
        <v>132.993</v>
      </c>
      <c r="F409" s="274"/>
      <c r="G409" s="275"/>
      <c r="H409" s="276"/>
      <c r="I409" s="270"/>
      <c r="J409" s="277"/>
      <c r="K409" s="270"/>
      <c r="M409" s="271" t="s">
        <v>663</v>
      </c>
      <c r="O409" s="259"/>
    </row>
    <row r="410" spans="1:80" ht="12.75">
      <c r="A410" s="260">
        <v>159</v>
      </c>
      <c r="B410" s="261" t="s">
        <v>664</v>
      </c>
      <c r="C410" s="262" t="s">
        <v>665</v>
      </c>
      <c r="D410" s="263" t="s">
        <v>12</v>
      </c>
      <c r="E410" s="264"/>
      <c r="F410" s="264">
        <v>0</v>
      </c>
      <c r="G410" s="265">
        <f>E410*F410</f>
        <v>0</v>
      </c>
      <c r="H410" s="266">
        <v>0</v>
      </c>
      <c r="I410" s="267">
        <f>E410*H410</f>
        <v>0</v>
      </c>
      <c r="J410" s="266"/>
      <c r="K410" s="267">
        <f>E410*J410</f>
        <v>0</v>
      </c>
      <c r="O410" s="259">
        <v>2</v>
      </c>
      <c r="AA410" s="232">
        <v>7</v>
      </c>
      <c r="AB410" s="232">
        <v>1002</v>
      </c>
      <c r="AC410" s="232">
        <v>5</v>
      </c>
      <c r="AZ410" s="232">
        <v>2</v>
      </c>
      <c r="BA410" s="232">
        <f>IF(AZ410=1,G410,0)</f>
        <v>0</v>
      </c>
      <c r="BB410" s="232">
        <f>IF(AZ410=2,G410,0)</f>
        <v>0</v>
      </c>
      <c r="BC410" s="232">
        <f>IF(AZ410=3,G410,0)</f>
        <v>0</v>
      </c>
      <c r="BD410" s="232">
        <f>IF(AZ410=4,G410,0)</f>
        <v>0</v>
      </c>
      <c r="BE410" s="232">
        <f>IF(AZ410=5,G410,0)</f>
        <v>0</v>
      </c>
      <c r="CA410" s="259">
        <v>7</v>
      </c>
      <c r="CB410" s="259">
        <v>1002</v>
      </c>
    </row>
    <row r="411" spans="1:57" ht="12.75">
      <c r="A411" s="278"/>
      <c r="B411" s="279" t="s">
        <v>101</v>
      </c>
      <c r="C411" s="280" t="s">
        <v>636</v>
      </c>
      <c r="D411" s="281"/>
      <c r="E411" s="282"/>
      <c r="F411" s="283"/>
      <c r="G411" s="284">
        <f>SUM(G385:G410)</f>
        <v>0</v>
      </c>
      <c r="H411" s="285"/>
      <c r="I411" s="286">
        <f>SUM(I385:I410)</f>
        <v>7.43207386</v>
      </c>
      <c r="J411" s="285"/>
      <c r="K411" s="286">
        <f>SUM(K385:K410)</f>
        <v>0</v>
      </c>
      <c r="O411" s="259">
        <v>4</v>
      </c>
      <c r="BA411" s="287">
        <f>SUM(BA385:BA410)</f>
        <v>0</v>
      </c>
      <c r="BB411" s="287">
        <f>SUM(BB385:BB410)</f>
        <v>0</v>
      </c>
      <c r="BC411" s="287">
        <f>SUM(BC385:BC410)</f>
        <v>0</v>
      </c>
      <c r="BD411" s="287">
        <f>SUM(BD385:BD410)</f>
        <v>0</v>
      </c>
      <c r="BE411" s="287">
        <f>SUM(BE385:BE410)</f>
        <v>0</v>
      </c>
    </row>
    <row r="412" spans="1:15" ht="12.75">
      <c r="A412" s="249" t="s">
        <v>97</v>
      </c>
      <c r="B412" s="250" t="s">
        <v>666</v>
      </c>
      <c r="C412" s="251" t="s">
        <v>667</v>
      </c>
      <c r="D412" s="252"/>
      <c r="E412" s="253"/>
      <c r="F412" s="253"/>
      <c r="G412" s="254"/>
      <c r="H412" s="255"/>
      <c r="I412" s="256"/>
      <c r="J412" s="257"/>
      <c r="K412" s="258"/>
      <c r="O412" s="259">
        <v>1</v>
      </c>
    </row>
    <row r="413" spans="1:80" ht="12.75">
      <c r="A413" s="260">
        <v>160</v>
      </c>
      <c r="B413" s="261" t="s">
        <v>669</v>
      </c>
      <c r="C413" s="262" t="s">
        <v>670</v>
      </c>
      <c r="D413" s="263" t="s">
        <v>131</v>
      </c>
      <c r="E413" s="264">
        <v>74.9176</v>
      </c>
      <c r="F413" s="264">
        <v>0</v>
      </c>
      <c r="G413" s="265">
        <f>E413*F413</f>
        <v>0</v>
      </c>
      <c r="H413" s="266">
        <v>0.00022</v>
      </c>
      <c r="I413" s="267">
        <f>E413*H413</f>
        <v>0.016481871999999998</v>
      </c>
      <c r="J413" s="266">
        <v>0</v>
      </c>
      <c r="K413" s="267">
        <f>E413*J413</f>
        <v>0</v>
      </c>
      <c r="O413" s="259">
        <v>2</v>
      </c>
      <c r="AA413" s="232">
        <v>1</v>
      </c>
      <c r="AB413" s="232">
        <v>7</v>
      </c>
      <c r="AC413" s="232">
        <v>7</v>
      </c>
      <c r="AZ413" s="232">
        <v>2</v>
      </c>
      <c r="BA413" s="232">
        <f>IF(AZ413=1,G413,0)</f>
        <v>0</v>
      </c>
      <c r="BB413" s="232">
        <f>IF(AZ413=2,G413,0)</f>
        <v>0</v>
      </c>
      <c r="BC413" s="232">
        <f>IF(AZ413=3,G413,0)</f>
        <v>0</v>
      </c>
      <c r="BD413" s="232">
        <f>IF(AZ413=4,G413,0)</f>
        <v>0</v>
      </c>
      <c r="BE413" s="232">
        <f>IF(AZ413=5,G413,0)</f>
        <v>0</v>
      </c>
      <c r="CA413" s="259">
        <v>1</v>
      </c>
      <c r="CB413" s="259">
        <v>7</v>
      </c>
    </row>
    <row r="414" spans="1:15" ht="12.75">
      <c r="A414" s="268"/>
      <c r="B414" s="272"/>
      <c r="C414" s="345" t="s">
        <v>671</v>
      </c>
      <c r="D414" s="346"/>
      <c r="E414" s="273">
        <v>5.2</v>
      </c>
      <c r="F414" s="274"/>
      <c r="G414" s="275"/>
      <c r="H414" s="276"/>
      <c r="I414" s="270"/>
      <c r="J414" s="277"/>
      <c r="K414" s="270"/>
      <c r="M414" s="271" t="s">
        <v>671</v>
      </c>
      <c r="O414" s="259"/>
    </row>
    <row r="415" spans="1:15" ht="12.75">
      <c r="A415" s="268"/>
      <c r="B415" s="272"/>
      <c r="C415" s="345" t="s">
        <v>672</v>
      </c>
      <c r="D415" s="346"/>
      <c r="E415" s="273">
        <v>38.6232</v>
      </c>
      <c r="F415" s="274"/>
      <c r="G415" s="275"/>
      <c r="H415" s="276"/>
      <c r="I415" s="270"/>
      <c r="J415" s="277"/>
      <c r="K415" s="270"/>
      <c r="M415" s="271" t="s">
        <v>672</v>
      </c>
      <c r="O415" s="259"/>
    </row>
    <row r="416" spans="1:15" ht="12.75">
      <c r="A416" s="268"/>
      <c r="B416" s="272"/>
      <c r="C416" s="345" t="s">
        <v>673</v>
      </c>
      <c r="D416" s="346"/>
      <c r="E416" s="273">
        <v>11.5584</v>
      </c>
      <c r="F416" s="274"/>
      <c r="G416" s="275"/>
      <c r="H416" s="276"/>
      <c r="I416" s="270"/>
      <c r="J416" s="277"/>
      <c r="K416" s="270"/>
      <c r="M416" s="271" t="s">
        <v>673</v>
      </c>
      <c r="O416" s="259"/>
    </row>
    <row r="417" spans="1:15" ht="12.75">
      <c r="A417" s="268"/>
      <c r="B417" s="272"/>
      <c r="C417" s="345" t="s">
        <v>674</v>
      </c>
      <c r="D417" s="346"/>
      <c r="E417" s="273">
        <v>11.696</v>
      </c>
      <c r="F417" s="274"/>
      <c r="G417" s="275"/>
      <c r="H417" s="276"/>
      <c r="I417" s="270"/>
      <c r="J417" s="277"/>
      <c r="K417" s="270"/>
      <c r="M417" s="271" t="s">
        <v>674</v>
      </c>
      <c r="O417" s="259"/>
    </row>
    <row r="418" spans="1:15" ht="12.75">
      <c r="A418" s="268"/>
      <c r="B418" s="272"/>
      <c r="C418" s="345" t="s">
        <v>675</v>
      </c>
      <c r="D418" s="346"/>
      <c r="E418" s="273">
        <v>7.84</v>
      </c>
      <c r="F418" s="274"/>
      <c r="G418" s="275"/>
      <c r="H418" s="276"/>
      <c r="I418" s="270"/>
      <c r="J418" s="277"/>
      <c r="K418" s="270"/>
      <c r="M418" s="271" t="s">
        <v>675</v>
      </c>
      <c r="O418" s="259"/>
    </row>
    <row r="419" spans="1:80" ht="12.75">
      <c r="A419" s="260">
        <v>161</v>
      </c>
      <c r="B419" s="261" t="s">
        <v>676</v>
      </c>
      <c r="C419" s="262" t="s">
        <v>677</v>
      </c>
      <c r="D419" s="263" t="s">
        <v>131</v>
      </c>
      <c r="E419" s="264">
        <v>11.4872</v>
      </c>
      <c r="F419" s="264">
        <v>0</v>
      </c>
      <c r="G419" s="265">
        <f>E419*F419</f>
        <v>0</v>
      </c>
      <c r="H419" s="266">
        <v>0.00031</v>
      </c>
      <c r="I419" s="267">
        <f>E419*H419</f>
        <v>0.003561032</v>
      </c>
      <c r="J419" s="266">
        <v>0</v>
      </c>
      <c r="K419" s="267">
        <f>E419*J419</f>
        <v>0</v>
      </c>
      <c r="O419" s="259">
        <v>2</v>
      </c>
      <c r="AA419" s="232">
        <v>1</v>
      </c>
      <c r="AB419" s="232">
        <v>7</v>
      </c>
      <c r="AC419" s="232">
        <v>7</v>
      </c>
      <c r="AZ419" s="232">
        <v>2</v>
      </c>
      <c r="BA419" s="232">
        <f>IF(AZ419=1,G419,0)</f>
        <v>0</v>
      </c>
      <c r="BB419" s="232">
        <f>IF(AZ419=2,G419,0)</f>
        <v>0</v>
      </c>
      <c r="BC419" s="232">
        <f>IF(AZ419=3,G419,0)</f>
        <v>0</v>
      </c>
      <c r="BD419" s="232">
        <f>IF(AZ419=4,G419,0)</f>
        <v>0</v>
      </c>
      <c r="BE419" s="232">
        <f>IF(AZ419=5,G419,0)</f>
        <v>0</v>
      </c>
      <c r="CA419" s="259">
        <v>1</v>
      </c>
      <c r="CB419" s="259">
        <v>7</v>
      </c>
    </row>
    <row r="420" spans="1:15" ht="12.75">
      <c r="A420" s="268"/>
      <c r="B420" s="272"/>
      <c r="C420" s="345" t="s">
        <v>678</v>
      </c>
      <c r="D420" s="346"/>
      <c r="E420" s="273">
        <v>4.796</v>
      </c>
      <c r="F420" s="274"/>
      <c r="G420" s="275"/>
      <c r="H420" s="276"/>
      <c r="I420" s="270"/>
      <c r="J420" s="277"/>
      <c r="K420" s="270"/>
      <c r="M420" s="271" t="s">
        <v>678</v>
      </c>
      <c r="O420" s="259"/>
    </row>
    <row r="421" spans="1:15" ht="12.75">
      <c r="A421" s="268"/>
      <c r="B421" s="272"/>
      <c r="C421" s="345" t="s">
        <v>679</v>
      </c>
      <c r="D421" s="346"/>
      <c r="E421" s="273">
        <v>0.72</v>
      </c>
      <c r="F421" s="274"/>
      <c r="G421" s="275"/>
      <c r="H421" s="276"/>
      <c r="I421" s="270"/>
      <c r="J421" s="277"/>
      <c r="K421" s="270"/>
      <c r="M421" s="271" t="s">
        <v>679</v>
      </c>
      <c r="O421" s="259"/>
    </row>
    <row r="422" spans="1:15" ht="12.75">
      <c r="A422" s="268"/>
      <c r="B422" s="272"/>
      <c r="C422" s="345" t="s">
        <v>680</v>
      </c>
      <c r="D422" s="346"/>
      <c r="E422" s="273">
        <v>0.7744</v>
      </c>
      <c r="F422" s="274"/>
      <c r="G422" s="275"/>
      <c r="H422" s="276"/>
      <c r="I422" s="270"/>
      <c r="J422" s="277"/>
      <c r="K422" s="270"/>
      <c r="M422" s="271" t="s">
        <v>680</v>
      </c>
      <c r="O422" s="259"/>
    </row>
    <row r="423" spans="1:15" ht="12.75">
      <c r="A423" s="268"/>
      <c r="B423" s="272"/>
      <c r="C423" s="345" t="s">
        <v>681</v>
      </c>
      <c r="D423" s="346"/>
      <c r="E423" s="273">
        <v>2.2752</v>
      </c>
      <c r="F423" s="274"/>
      <c r="G423" s="275"/>
      <c r="H423" s="276"/>
      <c r="I423" s="270"/>
      <c r="J423" s="277"/>
      <c r="K423" s="270"/>
      <c r="M423" s="271" t="s">
        <v>681</v>
      </c>
      <c r="O423" s="259"/>
    </row>
    <row r="424" spans="1:15" ht="12.75">
      <c r="A424" s="268"/>
      <c r="B424" s="272"/>
      <c r="C424" s="345" t="s">
        <v>682</v>
      </c>
      <c r="D424" s="346"/>
      <c r="E424" s="273">
        <v>0.7424</v>
      </c>
      <c r="F424" s="274"/>
      <c r="G424" s="275"/>
      <c r="H424" s="276"/>
      <c r="I424" s="270"/>
      <c r="J424" s="277"/>
      <c r="K424" s="270"/>
      <c r="M424" s="271" t="s">
        <v>682</v>
      </c>
      <c r="O424" s="259"/>
    </row>
    <row r="425" spans="1:15" ht="12.75">
      <c r="A425" s="268"/>
      <c r="B425" s="272"/>
      <c r="C425" s="345" t="s">
        <v>683</v>
      </c>
      <c r="D425" s="346"/>
      <c r="E425" s="273">
        <v>2.1792</v>
      </c>
      <c r="F425" s="274"/>
      <c r="G425" s="275"/>
      <c r="H425" s="276"/>
      <c r="I425" s="270"/>
      <c r="J425" s="277"/>
      <c r="K425" s="270"/>
      <c r="M425" s="271" t="s">
        <v>683</v>
      </c>
      <c r="O425" s="259"/>
    </row>
    <row r="426" spans="1:80" ht="12.75">
      <c r="A426" s="260">
        <v>162</v>
      </c>
      <c r="B426" s="261" t="s">
        <v>684</v>
      </c>
      <c r="C426" s="262" t="s">
        <v>685</v>
      </c>
      <c r="D426" s="263" t="s">
        <v>131</v>
      </c>
      <c r="E426" s="264">
        <v>6.7854</v>
      </c>
      <c r="F426" s="264">
        <v>0</v>
      </c>
      <c r="G426" s="265">
        <f>E426*F426</f>
        <v>0</v>
      </c>
      <c r="H426" s="266">
        <v>0.00032</v>
      </c>
      <c r="I426" s="267">
        <f>E426*H426</f>
        <v>0.002171328</v>
      </c>
      <c r="J426" s="266">
        <v>0</v>
      </c>
      <c r="K426" s="267">
        <f>E426*J426</f>
        <v>0</v>
      </c>
      <c r="O426" s="259">
        <v>2</v>
      </c>
      <c r="AA426" s="232">
        <v>1</v>
      </c>
      <c r="AB426" s="232">
        <v>7</v>
      </c>
      <c r="AC426" s="232">
        <v>7</v>
      </c>
      <c r="AZ426" s="232">
        <v>2</v>
      </c>
      <c r="BA426" s="232">
        <f>IF(AZ426=1,G426,0)</f>
        <v>0</v>
      </c>
      <c r="BB426" s="232">
        <f>IF(AZ426=2,G426,0)</f>
        <v>0</v>
      </c>
      <c r="BC426" s="232">
        <f>IF(AZ426=3,G426,0)</f>
        <v>0</v>
      </c>
      <c r="BD426" s="232">
        <f>IF(AZ426=4,G426,0)</f>
        <v>0</v>
      </c>
      <c r="BE426" s="232">
        <f>IF(AZ426=5,G426,0)</f>
        <v>0</v>
      </c>
      <c r="CA426" s="259">
        <v>1</v>
      </c>
      <c r="CB426" s="259">
        <v>7</v>
      </c>
    </row>
    <row r="427" spans="1:15" ht="12.75">
      <c r="A427" s="268"/>
      <c r="B427" s="272"/>
      <c r="C427" s="345" t="s">
        <v>686</v>
      </c>
      <c r="D427" s="346"/>
      <c r="E427" s="273">
        <v>6</v>
      </c>
      <c r="F427" s="274"/>
      <c r="G427" s="275"/>
      <c r="H427" s="276"/>
      <c r="I427" s="270"/>
      <c r="J427" s="277"/>
      <c r="K427" s="270"/>
      <c r="M427" s="271" t="s">
        <v>686</v>
      </c>
      <c r="O427" s="259"/>
    </row>
    <row r="428" spans="1:15" ht="12.75">
      <c r="A428" s="268"/>
      <c r="B428" s="272"/>
      <c r="C428" s="345" t="s">
        <v>687</v>
      </c>
      <c r="D428" s="346"/>
      <c r="E428" s="273">
        <v>0.7854</v>
      </c>
      <c r="F428" s="274"/>
      <c r="G428" s="275"/>
      <c r="H428" s="276"/>
      <c r="I428" s="270"/>
      <c r="J428" s="277"/>
      <c r="K428" s="270"/>
      <c r="M428" s="271" t="s">
        <v>687</v>
      </c>
      <c r="O428" s="259"/>
    </row>
    <row r="429" spans="1:80" ht="12.75">
      <c r="A429" s="260">
        <v>163</v>
      </c>
      <c r="B429" s="261" t="s">
        <v>688</v>
      </c>
      <c r="C429" s="262" t="s">
        <v>689</v>
      </c>
      <c r="D429" s="263" t="s">
        <v>131</v>
      </c>
      <c r="E429" s="264">
        <v>23.505</v>
      </c>
      <c r="F429" s="264">
        <v>0</v>
      </c>
      <c r="G429" s="265">
        <f>E429*F429</f>
        <v>0</v>
      </c>
      <c r="H429" s="266">
        <v>0.00048</v>
      </c>
      <c r="I429" s="267">
        <f>E429*H429</f>
        <v>0.0112824</v>
      </c>
      <c r="J429" s="266">
        <v>0</v>
      </c>
      <c r="K429" s="267">
        <f>E429*J429</f>
        <v>0</v>
      </c>
      <c r="O429" s="259">
        <v>2</v>
      </c>
      <c r="AA429" s="232">
        <v>1</v>
      </c>
      <c r="AB429" s="232">
        <v>7</v>
      </c>
      <c r="AC429" s="232">
        <v>7</v>
      </c>
      <c r="AZ429" s="232">
        <v>2</v>
      </c>
      <c r="BA429" s="232">
        <f>IF(AZ429=1,G429,0)</f>
        <v>0</v>
      </c>
      <c r="BB429" s="232">
        <f>IF(AZ429=2,G429,0)</f>
        <v>0</v>
      </c>
      <c r="BC429" s="232">
        <f>IF(AZ429=3,G429,0)</f>
        <v>0</v>
      </c>
      <c r="BD429" s="232">
        <f>IF(AZ429=4,G429,0)</f>
        <v>0</v>
      </c>
      <c r="BE429" s="232">
        <f>IF(AZ429=5,G429,0)</f>
        <v>0</v>
      </c>
      <c r="CA429" s="259">
        <v>1</v>
      </c>
      <c r="CB429" s="259">
        <v>7</v>
      </c>
    </row>
    <row r="430" spans="1:15" ht="12.75">
      <c r="A430" s="268"/>
      <c r="B430" s="272"/>
      <c r="C430" s="345" t="s">
        <v>690</v>
      </c>
      <c r="D430" s="346"/>
      <c r="E430" s="273">
        <v>23.505</v>
      </c>
      <c r="F430" s="274"/>
      <c r="G430" s="275"/>
      <c r="H430" s="276"/>
      <c r="I430" s="270"/>
      <c r="J430" s="277"/>
      <c r="K430" s="270"/>
      <c r="M430" s="271" t="s">
        <v>690</v>
      </c>
      <c r="O430" s="259"/>
    </row>
    <row r="431" spans="1:80" ht="12.75">
      <c r="A431" s="260">
        <v>164</v>
      </c>
      <c r="B431" s="261" t="s">
        <v>691</v>
      </c>
      <c r="C431" s="262" t="s">
        <v>692</v>
      </c>
      <c r="D431" s="263" t="s">
        <v>131</v>
      </c>
      <c r="E431" s="264">
        <v>0.54</v>
      </c>
      <c r="F431" s="264">
        <v>0</v>
      </c>
      <c r="G431" s="265">
        <f>E431*F431</f>
        <v>0</v>
      </c>
      <c r="H431" s="266">
        <v>0.00047</v>
      </c>
      <c r="I431" s="267">
        <f>E431*H431</f>
        <v>0.0002538</v>
      </c>
      <c r="J431" s="266">
        <v>0</v>
      </c>
      <c r="K431" s="267">
        <f>E431*J431</f>
        <v>0</v>
      </c>
      <c r="O431" s="259">
        <v>2</v>
      </c>
      <c r="AA431" s="232">
        <v>1</v>
      </c>
      <c r="AB431" s="232">
        <v>7</v>
      </c>
      <c r="AC431" s="232">
        <v>7</v>
      </c>
      <c r="AZ431" s="232">
        <v>2</v>
      </c>
      <c r="BA431" s="232">
        <f>IF(AZ431=1,G431,0)</f>
        <v>0</v>
      </c>
      <c r="BB431" s="232">
        <f>IF(AZ431=2,G431,0)</f>
        <v>0</v>
      </c>
      <c r="BC431" s="232">
        <f>IF(AZ431=3,G431,0)</f>
        <v>0</v>
      </c>
      <c r="BD431" s="232">
        <f>IF(AZ431=4,G431,0)</f>
        <v>0</v>
      </c>
      <c r="BE431" s="232">
        <f>IF(AZ431=5,G431,0)</f>
        <v>0</v>
      </c>
      <c r="CA431" s="259">
        <v>1</v>
      </c>
      <c r="CB431" s="259">
        <v>7</v>
      </c>
    </row>
    <row r="432" spans="1:15" ht="12.75">
      <c r="A432" s="268"/>
      <c r="B432" s="272"/>
      <c r="C432" s="345" t="s">
        <v>693</v>
      </c>
      <c r="D432" s="346"/>
      <c r="E432" s="273">
        <v>0.54</v>
      </c>
      <c r="F432" s="274"/>
      <c r="G432" s="275"/>
      <c r="H432" s="276"/>
      <c r="I432" s="270"/>
      <c r="J432" s="277"/>
      <c r="K432" s="270"/>
      <c r="M432" s="271" t="s">
        <v>693</v>
      </c>
      <c r="O432" s="259"/>
    </row>
    <row r="433" spans="1:57" ht="12.75">
      <c r="A433" s="278"/>
      <c r="B433" s="279" t="s">
        <v>101</v>
      </c>
      <c r="C433" s="280" t="s">
        <v>668</v>
      </c>
      <c r="D433" s="281"/>
      <c r="E433" s="282"/>
      <c r="F433" s="283"/>
      <c r="G433" s="284">
        <f>SUM(G412:G432)</f>
        <v>0</v>
      </c>
      <c r="H433" s="285"/>
      <c r="I433" s="286">
        <f>SUM(I412:I432)</f>
        <v>0.033750432</v>
      </c>
      <c r="J433" s="285"/>
      <c r="K433" s="286">
        <f>SUM(K412:K432)</f>
        <v>0</v>
      </c>
      <c r="O433" s="259">
        <v>4</v>
      </c>
      <c r="BA433" s="287">
        <f>SUM(BA412:BA432)</f>
        <v>0</v>
      </c>
      <c r="BB433" s="287">
        <f>SUM(BB412:BB432)</f>
        <v>0</v>
      </c>
      <c r="BC433" s="287">
        <f>SUM(BC412:BC432)</f>
        <v>0</v>
      </c>
      <c r="BD433" s="287">
        <f>SUM(BD412:BD432)</f>
        <v>0</v>
      </c>
      <c r="BE433" s="287">
        <f>SUM(BE412:BE432)</f>
        <v>0</v>
      </c>
    </row>
    <row r="434" spans="1:15" ht="12.75">
      <c r="A434" s="249" t="s">
        <v>97</v>
      </c>
      <c r="B434" s="250" t="s">
        <v>694</v>
      </c>
      <c r="C434" s="251" t="s">
        <v>695</v>
      </c>
      <c r="D434" s="252"/>
      <c r="E434" s="253"/>
      <c r="F434" s="253"/>
      <c r="G434" s="254"/>
      <c r="H434" s="255"/>
      <c r="I434" s="256"/>
      <c r="J434" s="257"/>
      <c r="K434" s="258"/>
      <c r="O434" s="259">
        <v>1</v>
      </c>
    </row>
    <row r="435" spans="1:80" ht="12.75">
      <c r="A435" s="260">
        <v>165</v>
      </c>
      <c r="B435" s="261" t="s">
        <v>697</v>
      </c>
      <c r="C435" s="262" t="s">
        <v>698</v>
      </c>
      <c r="D435" s="263" t="s">
        <v>131</v>
      </c>
      <c r="E435" s="264">
        <v>162.51</v>
      </c>
      <c r="F435" s="264">
        <v>0</v>
      </c>
      <c r="G435" s="265">
        <f>E435*F435</f>
        <v>0</v>
      </c>
      <c r="H435" s="266">
        <v>0.00015</v>
      </c>
      <c r="I435" s="267">
        <f>E435*H435</f>
        <v>0.024376499999999995</v>
      </c>
      <c r="J435" s="266">
        <v>0</v>
      </c>
      <c r="K435" s="267">
        <f>E435*J435</f>
        <v>0</v>
      </c>
      <c r="O435" s="259">
        <v>2</v>
      </c>
      <c r="AA435" s="232">
        <v>1</v>
      </c>
      <c r="AB435" s="232">
        <v>7</v>
      </c>
      <c r="AC435" s="232">
        <v>7</v>
      </c>
      <c r="AZ435" s="232">
        <v>2</v>
      </c>
      <c r="BA435" s="232">
        <f>IF(AZ435=1,G435,0)</f>
        <v>0</v>
      </c>
      <c r="BB435" s="232">
        <f>IF(AZ435=2,G435,0)</f>
        <v>0</v>
      </c>
      <c r="BC435" s="232">
        <f>IF(AZ435=3,G435,0)</f>
        <v>0</v>
      </c>
      <c r="BD435" s="232">
        <f>IF(AZ435=4,G435,0)</f>
        <v>0</v>
      </c>
      <c r="BE435" s="232">
        <f>IF(AZ435=5,G435,0)</f>
        <v>0</v>
      </c>
      <c r="CA435" s="259">
        <v>1</v>
      </c>
      <c r="CB435" s="259">
        <v>7</v>
      </c>
    </row>
    <row r="436" spans="1:15" ht="12.75">
      <c r="A436" s="268"/>
      <c r="B436" s="272"/>
      <c r="C436" s="345" t="s">
        <v>699</v>
      </c>
      <c r="D436" s="346"/>
      <c r="E436" s="273">
        <v>162.51</v>
      </c>
      <c r="F436" s="274"/>
      <c r="G436" s="275"/>
      <c r="H436" s="276"/>
      <c r="I436" s="270"/>
      <c r="J436" s="277"/>
      <c r="K436" s="270"/>
      <c r="M436" s="271" t="s">
        <v>699</v>
      </c>
      <c r="O436" s="259"/>
    </row>
    <row r="437" spans="1:80" ht="12.75">
      <c r="A437" s="260">
        <v>166</v>
      </c>
      <c r="B437" s="261" t="s">
        <v>700</v>
      </c>
      <c r="C437" s="262" t="s">
        <v>701</v>
      </c>
      <c r="D437" s="263" t="s">
        <v>131</v>
      </c>
      <c r="E437" s="264">
        <v>162.51</v>
      </c>
      <c r="F437" s="264">
        <v>0</v>
      </c>
      <c r="G437" s="265">
        <f>E437*F437</f>
        <v>0</v>
      </c>
      <c r="H437" s="266">
        <v>0.00029</v>
      </c>
      <c r="I437" s="267">
        <f>E437*H437</f>
        <v>0.0471279</v>
      </c>
      <c r="J437" s="266">
        <v>0</v>
      </c>
      <c r="K437" s="267">
        <f>E437*J437</f>
        <v>0</v>
      </c>
      <c r="O437" s="259">
        <v>2</v>
      </c>
      <c r="AA437" s="232">
        <v>1</v>
      </c>
      <c r="AB437" s="232">
        <v>7</v>
      </c>
      <c r="AC437" s="232">
        <v>7</v>
      </c>
      <c r="AZ437" s="232">
        <v>2</v>
      </c>
      <c r="BA437" s="232">
        <f>IF(AZ437=1,G437,0)</f>
        <v>0</v>
      </c>
      <c r="BB437" s="232">
        <f>IF(AZ437=2,G437,0)</f>
        <v>0</v>
      </c>
      <c r="BC437" s="232">
        <f>IF(AZ437=3,G437,0)</f>
        <v>0</v>
      </c>
      <c r="BD437" s="232">
        <f>IF(AZ437=4,G437,0)</f>
        <v>0</v>
      </c>
      <c r="BE437" s="232">
        <f>IF(AZ437=5,G437,0)</f>
        <v>0</v>
      </c>
      <c r="CA437" s="259">
        <v>1</v>
      </c>
      <c r="CB437" s="259">
        <v>7</v>
      </c>
    </row>
    <row r="438" spans="1:57" ht="12.75">
      <c r="A438" s="278"/>
      <c r="B438" s="279" t="s">
        <v>101</v>
      </c>
      <c r="C438" s="280" t="s">
        <v>696</v>
      </c>
      <c r="D438" s="281"/>
      <c r="E438" s="282"/>
      <c r="F438" s="283"/>
      <c r="G438" s="284">
        <f>SUM(G434:G437)</f>
        <v>0</v>
      </c>
      <c r="H438" s="285"/>
      <c r="I438" s="286">
        <f>SUM(I434:I437)</f>
        <v>0.0715044</v>
      </c>
      <c r="J438" s="285"/>
      <c r="K438" s="286">
        <f>SUM(K434:K437)</f>
        <v>0</v>
      </c>
      <c r="O438" s="259">
        <v>4</v>
      </c>
      <c r="BA438" s="287">
        <f>SUM(BA434:BA437)</f>
        <v>0</v>
      </c>
      <c r="BB438" s="287">
        <f>SUM(BB434:BB437)</f>
        <v>0</v>
      </c>
      <c r="BC438" s="287">
        <f>SUM(BC434:BC437)</f>
        <v>0</v>
      </c>
      <c r="BD438" s="287">
        <f>SUM(BD434:BD437)</f>
        <v>0</v>
      </c>
      <c r="BE438" s="287">
        <f>SUM(BE434:BE437)</f>
        <v>0</v>
      </c>
    </row>
    <row r="439" ht="12.75">
      <c r="E439" s="232"/>
    </row>
    <row r="440" ht="12.75">
      <c r="E440" s="232"/>
    </row>
    <row r="441" ht="12.75">
      <c r="E441" s="232"/>
    </row>
    <row r="442" ht="12.75">
      <c r="E442" s="232"/>
    </row>
    <row r="443" ht="12.75">
      <c r="E443" s="232"/>
    </row>
    <row r="444" ht="12.75">
      <c r="E444" s="232"/>
    </row>
    <row r="445" ht="12.75">
      <c r="E445" s="232"/>
    </row>
    <row r="446" ht="12.75">
      <c r="E446" s="232"/>
    </row>
    <row r="447" ht="12.75">
      <c r="E447" s="232"/>
    </row>
    <row r="448" ht="12.75">
      <c r="E448" s="232"/>
    </row>
    <row r="449" ht="12.75">
      <c r="E449" s="232"/>
    </row>
    <row r="450" ht="12.75">
      <c r="E450" s="232"/>
    </row>
    <row r="451" ht="12.75">
      <c r="E451" s="232"/>
    </row>
    <row r="452" ht="12.75">
      <c r="E452" s="232"/>
    </row>
    <row r="453" ht="12.75">
      <c r="E453" s="232"/>
    </row>
    <row r="454" ht="12.75">
      <c r="E454" s="232"/>
    </row>
    <row r="455" ht="12.75">
      <c r="E455" s="232"/>
    </row>
    <row r="456" ht="12.75">
      <c r="E456" s="232"/>
    </row>
    <row r="457" ht="12.75">
      <c r="E457" s="232"/>
    </row>
    <row r="458" ht="12.75">
      <c r="E458" s="232"/>
    </row>
    <row r="459" ht="12.75">
      <c r="E459" s="232"/>
    </row>
    <row r="460" ht="12.75">
      <c r="E460" s="232"/>
    </row>
    <row r="461" ht="12.75">
      <c r="E461" s="232"/>
    </row>
    <row r="462" spans="1:7" ht="12.75">
      <c r="A462" s="277"/>
      <c r="B462" s="277"/>
      <c r="C462" s="277"/>
      <c r="D462" s="277"/>
      <c r="E462" s="277"/>
      <c r="F462" s="277"/>
      <c r="G462" s="277"/>
    </row>
    <row r="463" spans="1:7" ht="12.75">
      <c r="A463" s="277"/>
      <c r="B463" s="277"/>
      <c r="C463" s="277"/>
      <c r="D463" s="277"/>
      <c r="E463" s="277"/>
      <c r="F463" s="277"/>
      <c r="G463" s="277"/>
    </row>
    <row r="464" spans="1:7" ht="12.75">
      <c r="A464" s="277"/>
      <c r="B464" s="277"/>
      <c r="C464" s="277"/>
      <c r="D464" s="277"/>
      <c r="E464" s="277"/>
      <c r="F464" s="277"/>
      <c r="G464" s="277"/>
    </row>
    <row r="465" spans="1:7" ht="12.75">
      <c r="A465" s="277"/>
      <c r="B465" s="277"/>
      <c r="C465" s="277"/>
      <c r="D465" s="277"/>
      <c r="E465" s="277"/>
      <c r="F465" s="277"/>
      <c r="G465" s="277"/>
    </row>
    <row r="466" ht="12.75">
      <c r="E466" s="232"/>
    </row>
    <row r="467" ht="12.75">
      <c r="E467" s="232"/>
    </row>
    <row r="468" ht="12.75">
      <c r="E468" s="232"/>
    </row>
    <row r="469" ht="12.75">
      <c r="E469" s="232"/>
    </row>
    <row r="470" ht="12.75">
      <c r="E470" s="232"/>
    </row>
    <row r="471" ht="12.75">
      <c r="E471" s="232"/>
    </row>
    <row r="472" ht="12.75">
      <c r="E472" s="232"/>
    </row>
    <row r="473" ht="12.75">
      <c r="E473" s="232"/>
    </row>
    <row r="474" ht="12.75">
      <c r="E474" s="232"/>
    </row>
    <row r="475" ht="12.75">
      <c r="E475" s="232"/>
    </row>
    <row r="476" ht="12.75">
      <c r="E476" s="232"/>
    </row>
    <row r="477" ht="12.75">
      <c r="E477" s="232"/>
    </row>
    <row r="478" ht="12.75">
      <c r="E478" s="232"/>
    </row>
    <row r="479" ht="12.75">
      <c r="E479" s="232"/>
    </row>
    <row r="480" ht="12.75">
      <c r="E480" s="232"/>
    </row>
    <row r="481" ht="12.75">
      <c r="E481" s="232"/>
    </row>
    <row r="482" ht="12.75">
      <c r="E482" s="232"/>
    </row>
    <row r="483" ht="12.75">
      <c r="E483" s="232"/>
    </row>
    <row r="484" ht="12.75">
      <c r="E484" s="232"/>
    </row>
    <row r="485" ht="12.75">
      <c r="E485" s="232"/>
    </row>
    <row r="486" ht="12.75">
      <c r="E486" s="232"/>
    </row>
    <row r="487" ht="12.75">
      <c r="E487" s="232"/>
    </row>
    <row r="488" ht="12.75">
      <c r="E488" s="232"/>
    </row>
    <row r="489" ht="12.75">
      <c r="E489" s="232"/>
    </row>
    <row r="490" ht="12.75">
      <c r="E490" s="232"/>
    </row>
    <row r="491" ht="12.75">
      <c r="E491" s="232"/>
    </row>
    <row r="492" ht="12.75">
      <c r="E492" s="232"/>
    </row>
    <row r="493" ht="12.75">
      <c r="E493" s="232"/>
    </row>
    <row r="494" ht="12.75">
      <c r="E494" s="232"/>
    </row>
    <row r="495" ht="12.75">
      <c r="E495" s="232"/>
    </row>
    <row r="496" ht="12.75">
      <c r="E496" s="232"/>
    </row>
    <row r="497" spans="1:2" ht="12.75">
      <c r="A497" s="288"/>
      <c r="B497" s="288"/>
    </row>
    <row r="498" spans="1:7" ht="12.75">
      <c r="A498" s="277"/>
      <c r="B498" s="277"/>
      <c r="C498" s="289"/>
      <c r="D498" s="289"/>
      <c r="E498" s="290"/>
      <c r="F498" s="289"/>
      <c r="G498" s="291"/>
    </row>
    <row r="499" spans="1:7" ht="12.75">
      <c r="A499" s="292"/>
      <c r="B499" s="292"/>
      <c r="C499" s="277"/>
      <c r="D499" s="277"/>
      <c r="E499" s="293"/>
      <c r="F499" s="277"/>
      <c r="G499" s="277"/>
    </row>
    <row r="500" spans="1:7" ht="12.75">
      <c r="A500" s="277"/>
      <c r="B500" s="277"/>
      <c r="C500" s="277"/>
      <c r="D500" s="277"/>
      <c r="E500" s="293"/>
      <c r="F500" s="277"/>
      <c r="G500" s="277"/>
    </row>
    <row r="501" spans="1:7" ht="12.75">
      <c r="A501" s="277"/>
      <c r="B501" s="277"/>
      <c r="C501" s="277"/>
      <c r="D501" s="277"/>
      <c r="E501" s="293"/>
      <c r="F501" s="277"/>
      <c r="G501" s="277"/>
    </row>
    <row r="502" spans="1:7" ht="12.75">
      <c r="A502" s="277"/>
      <c r="B502" s="277"/>
      <c r="C502" s="277"/>
      <c r="D502" s="277"/>
      <c r="E502" s="293"/>
      <c r="F502" s="277"/>
      <c r="G502" s="277"/>
    </row>
    <row r="503" spans="1:7" ht="12.75">
      <c r="A503" s="277"/>
      <c r="B503" s="277"/>
      <c r="C503" s="277"/>
      <c r="D503" s="277"/>
      <c r="E503" s="293"/>
      <c r="F503" s="277"/>
      <c r="G503" s="277"/>
    </row>
    <row r="504" spans="1:7" ht="12.75">
      <c r="A504" s="277"/>
      <c r="B504" s="277"/>
      <c r="C504" s="277"/>
      <c r="D504" s="277"/>
      <c r="E504" s="293"/>
      <c r="F504" s="277"/>
      <c r="G504" s="277"/>
    </row>
    <row r="505" spans="1:7" ht="12.75">
      <c r="A505" s="277"/>
      <c r="B505" s="277"/>
      <c r="C505" s="277"/>
      <c r="D505" s="277"/>
      <c r="E505" s="293"/>
      <c r="F505" s="277"/>
      <c r="G505" s="277"/>
    </row>
    <row r="506" spans="1:7" ht="12.75">
      <c r="A506" s="277"/>
      <c r="B506" s="277"/>
      <c r="C506" s="277"/>
      <c r="D506" s="277"/>
      <c r="E506" s="293"/>
      <c r="F506" s="277"/>
      <c r="G506" s="277"/>
    </row>
    <row r="507" spans="1:7" ht="12.75">
      <c r="A507" s="277"/>
      <c r="B507" s="277"/>
      <c r="C507" s="277"/>
      <c r="D507" s="277"/>
      <c r="E507" s="293"/>
      <c r="F507" s="277"/>
      <c r="G507" s="277"/>
    </row>
    <row r="508" spans="1:7" ht="12.75">
      <c r="A508" s="277"/>
      <c r="B508" s="277"/>
      <c r="C508" s="277"/>
      <c r="D508" s="277"/>
      <c r="E508" s="293"/>
      <c r="F508" s="277"/>
      <c r="G508" s="277"/>
    </row>
    <row r="509" spans="1:7" ht="12.75">
      <c r="A509" s="277"/>
      <c r="B509" s="277"/>
      <c r="C509" s="277"/>
      <c r="D509" s="277"/>
      <c r="E509" s="293"/>
      <c r="F509" s="277"/>
      <c r="G509" s="277"/>
    </row>
    <row r="510" spans="1:7" ht="12.75">
      <c r="A510" s="277"/>
      <c r="B510" s="277"/>
      <c r="C510" s="277"/>
      <c r="D510" s="277"/>
      <c r="E510" s="293"/>
      <c r="F510" s="277"/>
      <c r="G510" s="277"/>
    </row>
    <row r="511" spans="1:7" ht="12.75">
      <c r="A511" s="277"/>
      <c r="B511" s="277"/>
      <c r="C511" s="277"/>
      <c r="D511" s="277"/>
      <c r="E511" s="293"/>
      <c r="F511" s="277"/>
      <c r="G511" s="277"/>
    </row>
  </sheetData>
  <mergeCells count="218">
    <mergeCell ref="A1:G1"/>
    <mergeCell ref="A3:B3"/>
    <mergeCell ref="A4:B4"/>
    <mergeCell ref="E4:G4"/>
    <mergeCell ref="C9:D9"/>
    <mergeCell ref="C10:D10"/>
    <mergeCell ref="C11:D11"/>
    <mergeCell ref="C13:D13"/>
    <mergeCell ref="C26:D26"/>
    <mergeCell ref="C30:D30"/>
    <mergeCell ref="C32:D32"/>
    <mergeCell ref="C33:D33"/>
    <mergeCell ref="C35:D35"/>
    <mergeCell ref="C36:D36"/>
    <mergeCell ref="C38:D38"/>
    <mergeCell ref="C41:D41"/>
    <mergeCell ref="C14:D14"/>
    <mergeCell ref="C15:D15"/>
    <mergeCell ref="C17:D17"/>
    <mergeCell ref="C18:D18"/>
    <mergeCell ref="C22:D22"/>
    <mergeCell ref="C24:D24"/>
    <mergeCell ref="C59:D59"/>
    <mergeCell ref="C60:D60"/>
    <mergeCell ref="C62:D62"/>
    <mergeCell ref="C65:D65"/>
    <mergeCell ref="C67:D67"/>
    <mergeCell ref="C68:D68"/>
    <mergeCell ref="C42:D42"/>
    <mergeCell ref="C44:D44"/>
    <mergeCell ref="C49:D49"/>
    <mergeCell ref="C51:D51"/>
    <mergeCell ref="C53:D53"/>
    <mergeCell ref="C55:D55"/>
    <mergeCell ref="C56:D56"/>
    <mergeCell ref="C57:D57"/>
    <mergeCell ref="C81:D81"/>
    <mergeCell ref="C82:D82"/>
    <mergeCell ref="C83:D83"/>
    <mergeCell ref="C84:D84"/>
    <mergeCell ref="C86:D86"/>
    <mergeCell ref="C87:D87"/>
    <mergeCell ref="C88:D88"/>
    <mergeCell ref="C89:D89"/>
    <mergeCell ref="C69:D69"/>
    <mergeCell ref="C73:D73"/>
    <mergeCell ref="C75:D75"/>
    <mergeCell ref="C77:D77"/>
    <mergeCell ref="C101:D101"/>
    <mergeCell ref="C105:D105"/>
    <mergeCell ref="C107:D107"/>
    <mergeCell ref="C109:D109"/>
    <mergeCell ref="C111:D111"/>
    <mergeCell ref="C113:D113"/>
    <mergeCell ref="C93:D93"/>
    <mergeCell ref="C94:D94"/>
    <mergeCell ref="C95:D95"/>
    <mergeCell ref="C97:D97"/>
    <mergeCell ref="C149:D149"/>
    <mergeCell ref="C150:D150"/>
    <mergeCell ref="C152:D152"/>
    <mergeCell ref="C153:D153"/>
    <mergeCell ref="C138:D138"/>
    <mergeCell ref="C142:D142"/>
    <mergeCell ref="C143:D143"/>
    <mergeCell ref="C144:D144"/>
    <mergeCell ref="C117:D117"/>
    <mergeCell ref="C124:D124"/>
    <mergeCell ref="C126:D126"/>
    <mergeCell ref="C128:D128"/>
    <mergeCell ref="C130:D130"/>
    <mergeCell ref="C173:D173"/>
    <mergeCell ref="C175:D175"/>
    <mergeCell ref="C177:D177"/>
    <mergeCell ref="C179:D179"/>
    <mergeCell ref="C181:D181"/>
    <mergeCell ref="C183:D183"/>
    <mergeCell ref="C185:D185"/>
    <mergeCell ref="C187:D187"/>
    <mergeCell ref="C158:D158"/>
    <mergeCell ref="C163:D163"/>
    <mergeCell ref="C165:D165"/>
    <mergeCell ref="C167:D167"/>
    <mergeCell ref="C213:D213"/>
    <mergeCell ref="C216:D216"/>
    <mergeCell ref="C224:D224"/>
    <mergeCell ref="C225:D225"/>
    <mergeCell ref="C226:D226"/>
    <mergeCell ref="C228:D228"/>
    <mergeCell ref="C231:D231"/>
    <mergeCell ref="C233:D233"/>
    <mergeCell ref="C189:D189"/>
    <mergeCell ref="C191:D191"/>
    <mergeCell ref="C193:D193"/>
    <mergeCell ref="C196:D196"/>
    <mergeCell ref="C205:D205"/>
    <mergeCell ref="C207:D207"/>
    <mergeCell ref="C243:G243"/>
    <mergeCell ref="C244:G244"/>
    <mergeCell ref="C245:G245"/>
    <mergeCell ref="C247:G247"/>
    <mergeCell ref="C248:G248"/>
    <mergeCell ref="C249:G249"/>
    <mergeCell ref="C234:D234"/>
    <mergeCell ref="C237:D237"/>
    <mergeCell ref="C239:G239"/>
    <mergeCell ref="C240:G240"/>
    <mergeCell ref="C241:G241"/>
    <mergeCell ref="C242:G242"/>
    <mergeCell ref="C258:G258"/>
    <mergeCell ref="C259:G259"/>
    <mergeCell ref="C260:G260"/>
    <mergeCell ref="C261:G261"/>
    <mergeCell ref="C262:G262"/>
    <mergeCell ref="C263:G263"/>
    <mergeCell ref="C250:G250"/>
    <mergeCell ref="C251:G251"/>
    <mergeCell ref="C252:G252"/>
    <mergeCell ref="C253:G253"/>
    <mergeCell ref="C256:G256"/>
    <mergeCell ref="C257:G257"/>
    <mergeCell ref="C271:G271"/>
    <mergeCell ref="C272:G272"/>
    <mergeCell ref="C273:G273"/>
    <mergeCell ref="C274:G274"/>
    <mergeCell ref="C276:G276"/>
    <mergeCell ref="C277:G277"/>
    <mergeCell ref="C264:G264"/>
    <mergeCell ref="C266:G266"/>
    <mergeCell ref="C267:G267"/>
    <mergeCell ref="C268:G268"/>
    <mergeCell ref="C269:G269"/>
    <mergeCell ref="C270:G270"/>
    <mergeCell ref="C284:G284"/>
    <mergeCell ref="C289:D289"/>
    <mergeCell ref="C291:D291"/>
    <mergeCell ref="C293:D293"/>
    <mergeCell ref="C295:D295"/>
    <mergeCell ref="C296:D296"/>
    <mergeCell ref="C297:D297"/>
    <mergeCell ref="C299:D299"/>
    <mergeCell ref="C278:G278"/>
    <mergeCell ref="C279:G279"/>
    <mergeCell ref="C280:G280"/>
    <mergeCell ref="C281:G281"/>
    <mergeCell ref="C282:G282"/>
    <mergeCell ref="C283:G283"/>
    <mergeCell ref="C318:D318"/>
    <mergeCell ref="C320:D320"/>
    <mergeCell ref="C325:D325"/>
    <mergeCell ref="C326:D326"/>
    <mergeCell ref="C327:D327"/>
    <mergeCell ref="C329:D329"/>
    <mergeCell ref="C332:D332"/>
    <mergeCell ref="C335:D335"/>
    <mergeCell ref="C300:D300"/>
    <mergeCell ref="C301:D301"/>
    <mergeCell ref="C302:D302"/>
    <mergeCell ref="C304:D304"/>
    <mergeCell ref="C309:D309"/>
    <mergeCell ref="C311:D311"/>
    <mergeCell ref="C315:D315"/>
    <mergeCell ref="C316:D316"/>
    <mergeCell ref="C355:D355"/>
    <mergeCell ref="C356:D356"/>
    <mergeCell ref="C358:D358"/>
    <mergeCell ref="C360:D360"/>
    <mergeCell ref="C365:D365"/>
    <mergeCell ref="C367:D367"/>
    <mergeCell ref="C369:D369"/>
    <mergeCell ref="C371:D371"/>
    <mergeCell ref="C338:G338"/>
    <mergeCell ref="C339:G339"/>
    <mergeCell ref="C341:D341"/>
    <mergeCell ref="C346:D346"/>
    <mergeCell ref="C348:D348"/>
    <mergeCell ref="C349:D349"/>
    <mergeCell ref="C351:D351"/>
    <mergeCell ref="C353:D353"/>
    <mergeCell ref="C374:D374"/>
    <mergeCell ref="C376:D376"/>
    <mergeCell ref="C379:D379"/>
    <mergeCell ref="C381:G381"/>
    <mergeCell ref="C382:D382"/>
    <mergeCell ref="C398:D398"/>
    <mergeCell ref="C399:D399"/>
    <mergeCell ref="C400:D400"/>
    <mergeCell ref="C401:D401"/>
    <mergeCell ref="C387:D387"/>
    <mergeCell ref="C389:D389"/>
    <mergeCell ref="C390:D390"/>
    <mergeCell ref="C391:D391"/>
    <mergeCell ref="C392:D392"/>
    <mergeCell ref="C393:D393"/>
    <mergeCell ref="C394:D394"/>
    <mergeCell ref="C395:D395"/>
    <mergeCell ref="C397:D397"/>
    <mergeCell ref="C402:D402"/>
    <mergeCell ref="C403:D403"/>
    <mergeCell ref="C405:D405"/>
    <mergeCell ref="C407:D407"/>
    <mergeCell ref="C409:D409"/>
    <mergeCell ref="C424:D424"/>
    <mergeCell ref="C425:D425"/>
    <mergeCell ref="C427:D427"/>
    <mergeCell ref="C428:D428"/>
    <mergeCell ref="C430:D430"/>
    <mergeCell ref="C432:D432"/>
    <mergeCell ref="C436:D436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423:D4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104</v>
      </c>
      <c r="D2" s="97" t="s">
        <v>714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713</v>
      </c>
      <c r="B5" s="110"/>
      <c r="C5" s="111" t="s">
        <v>714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31"/>
      <c r="D8" s="331"/>
      <c r="E8" s="33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31"/>
      <c r="D9" s="331"/>
      <c r="E9" s="332"/>
      <c r="F9" s="105"/>
      <c r="G9" s="126"/>
      <c r="H9" s="127"/>
    </row>
    <row r="10" spans="1:8" ht="12.75">
      <c r="A10" s="121" t="s">
        <v>43</v>
      </c>
      <c r="B10" s="105"/>
      <c r="C10" s="331" t="s">
        <v>711</v>
      </c>
      <c r="D10" s="331"/>
      <c r="E10" s="331"/>
      <c r="F10" s="128"/>
      <c r="G10" s="129"/>
      <c r="H10" s="130"/>
    </row>
    <row r="11" spans="1:57" ht="13.5" customHeight="1">
      <c r="A11" s="121" t="s">
        <v>44</v>
      </c>
      <c r="B11" s="105"/>
      <c r="C11" s="331"/>
      <c r="D11" s="331"/>
      <c r="E11" s="33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33"/>
      <c r="D12" s="333"/>
      <c r="E12" s="33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'07 201755 Rek'!E8</f>
        <v>0</v>
      </c>
      <c r="D15" s="149" t="str">
        <f>'07 201755 Rek'!A13</f>
        <v>Ztížené výrobní podmínky</v>
      </c>
      <c r="E15" s="150"/>
      <c r="F15" s="151"/>
      <c r="G15" s="148">
        <f>'07 201755 Rek'!I13</f>
        <v>0</v>
      </c>
    </row>
    <row r="16" spans="1:7" ht="15.95" customHeight="1">
      <c r="A16" s="146" t="s">
        <v>52</v>
      </c>
      <c r="B16" s="147" t="s">
        <v>53</v>
      </c>
      <c r="C16" s="148">
        <f>'07 201755 Rek'!F8</f>
        <v>0</v>
      </c>
      <c r="D16" s="101" t="str">
        <f>'07 201755 Rek'!A14</f>
        <v>Oborová přirážka</v>
      </c>
      <c r="E16" s="152"/>
      <c r="F16" s="153"/>
      <c r="G16" s="148">
        <f>'07 201755 Rek'!I14</f>
        <v>0</v>
      </c>
    </row>
    <row r="17" spans="1:7" ht="15.95" customHeight="1">
      <c r="A17" s="146" t="s">
        <v>54</v>
      </c>
      <c r="B17" s="147" t="s">
        <v>55</v>
      </c>
      <c r="C17" s="148">
        <f>'07 201755 Rek'!H8</f>
        <v>0</v>
      </c>
      <c r="D17" s="101" t="str">
        <f>'07 201755 Rek'!A15</f>
        <v>Přesun stavebních kapacit</v>
      </c>
      <c r="E17" s="152"/>
      <c r="F17" s="153"/>
      <c r="G17" s="148">
        <f>'07 201755 Rek'!I15</f>
        <v>0</v>
      </c>
    </row>
    <row r="18" spans="1:7" ht="15.95" customHeight="1">
      <c r="A18" s="154" t="s">
        <v>56</v>
      </c>
      <c r="B18" s="155" t="s">
        <v>57</v>
      </c>
      <c r="C18" s="148">
        <f>'07 201755 Rek'!G8</f>
        <v>0</v>
      </c>
      <c r="D18" s="101" t="str">
        <f>'07 201755 Rek'!A16</f>
        <v>Mimostaveništní doprava</v>
      </c>
      <c r="E18" s="152"/>
      <c r="F18" s="153"/>
      <c r="G18" s="148">
        <f>'07 201755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'07 201755 Rek'!A17</f>
        <v>Zařízení staveniště</v>
      </c>
      <c r="E19" s="152"/>
      <c r="F19" s="153"/>
      <c r="G19" s="148">
        <f>'07 201755 Rek'!I17</f>
        <v>0</v>
      </c>
    </row>
    <row r="20" spans="1:7" ht="15.95" customHeight="1">
      <c r="A20" s="156"/>
      <c r="B20" s="147"/>
      <c r="C20" s="148"/>
      <c r="D20" s="101" t="str">
        <f>'07 201755 Rek'!A18</f>
        <v>Provoz investora</v>
      </c>
      <c r="E20" s="152"/>
      <c r="F20" s="153"/>
      <c r="G20" s="148">
        <f>'07 201755 Rek'!I18</f>
        <v>0</v>
      </c>
    </row>
    <row r="21" spans="1:7" ht="15.95" customHeight="1">
      <c r="A21" s="156" t="s">
        <v>29</v>
      </c>
      <c r="B21" s="147"/>
      <c r="C21" s="148">
        <f>'07 201755 Rek'!I8</f>
        <v>0</v>
      </c>
      <c r="D21" s="101" t="str">
        <f>'07 201755 Rek'!A19</f>
        <v>Kompletační činnost (IČD)</v>
      </c>
      <c r="E21" s="152"/>
      <c r="F21" s="153"/>
      <c r="G21" s="148">
        <f>'07 201755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34" t="s">
        <v>61</v>
      </c>
      <c r="B23" s="335"/>
      <c r="C23" s="158">
        <f>C22+G23</f>
        <v>0</v>
      </c>
      <c r="D23" s="159" t="s">
        <v>62</v>
      </c>
      <c r="E23" s="160"/>
      <c r="F23" s="161"/>
      <c r="G23" s="148">
        <f>'07 201755 Rek'!H21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26">
        <f>C23-F32</f>
        <v>0</v>
      </c>
      <c r="G30" s="32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26">
        <f>ROUND(PRODUCT(F30,C31/100),0)</f>
        <v>0</v>
      </c>
      <c r="G31" s="32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26">
        <v>0</v>
      </c>
      <c r="G32" s="32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26">
        <f>ROUND(PRODUCT(F32,C33/100),0)</f>
        <v>0</v>
      </c>
      <c r="G33" s="32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28">
        <f>ROUND(SUM(F30:F33),0)</f>
        <v>0</v>
      </c>
      <c r="G34" s="32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0"/>
      <c r="C37" s="330"/>
      <c r="D37" s="330"/>
      <c r="E37" s="330"/>
      <c r="F37" s="330"/>
      <c r="G37" s="330"/>
      <c r="H37" s="1" t="s">
        <v>1</v>
      </c>
    </row>
    <row r="38" spans="1:8" ht="12.75" customHeight="1">
      <c r="A38" s="185"/>
      <c r="B38" s="330"/>
      <c r="C38" s="330"/>
      <c r="D38" s="330"/>
      <c r="E38" s="330"/>
      <c r="F38" s="330"/>
      <c r="G38" s="330"/>
      <c r="H38" s="1" t="s">
        <v>1</v>
      </c>
    </row>
    <row r="39" spans="1:8" ht="12.75">
      <c r="A39" s="185"/>
      <c r="B39" s="330"/>
      <c r="C39" s="330"/>
      <c r="D39" s="330"/>
      <c r="E39" s="330"/>
      <c r="F39" s="330"/>
      <c r="G39" s="330"/>
      <c r="H39" s="1" t="s">
        <v>1</v>
      </c>
    </row>
    <row r="40" spans="1:8" ht="12.75">
      <c r="A40" s="185"/>
      <c r="B40" s="330"/>
      <c r="C40" s="330"/>
      <c r="D40" s="330"/>
      <c r="E40" s="330"/>
      <c r="F40" s="330"/>
      <c r="G40" s="330"/>
      <c r="H40" s="1" t="s">
        <v>1</v>
      </c>
    </row>
    <row r="41" spans="1:8" ht="12.75">
      <c r="A41" s="185"/>
      <c r="B41" s="330"/>
      <c r="C41" s="330"/>
      <c r="D41" s="330"/>
      <c r="E41" s="330"/>
      <c r="F41" s="330"/>
      <c r="G41" s="330"/>
      <c r="H41" s="1" t="s">
        <v>1</v>
      </c>
    </row>
    <row r="42" spans="1:8" ht="12.75">
      <c r="A42" s="185"/>
      <c r="B42" s="330"/>
      <c r="C42" s="330"/>
      <c r="D42" s="330"/>
      <c r="E42" s="330"/>
      <c r="F42" s="330"/>
      <c r="G42" s="330"/>
      <c r="H42" s="1" t="s">
        <v>1</v>
      </c>
    </row>
    <row r="43" spans="1:8" ht="12.75">
      <c r="A43" s="185"/>
      <c r="B43" s="330"/>
      <c r="C43" s="330"/>
      <c r="D43" s="330"/>
      <c r="E43" s="330"/>
      <c r="F43" s="330"/>
      <c r="G43" s="330"/>
      <c r="H43" s="1" t="s">
        <v>1</v>
      </c>
    </row>
    <row r="44" spans="1:8" ht="12.75" customHeight="1">
      <c r="A44" s="185"/>
      <c r="B44" s="330"/>
      <c r="C44" s="330"/>
      <c r="D44" s="330"/>
      <c r="E44" s="330"/>
      <c r="F44" s="330"/>
      <c r="G44" s="330"/>
      <c r="H44" s="1" t="s">
        <v>1</v>
      </c>
    </row>
    <row r="45" spans="1:8" ht="12.75" customHeight="1">
      <c r="A45" s="185"/>
      <c r="B45" s="330"/>
      <c r="C45" s="330"/>
      <c r="D45" s="330"/>
      <c r="E45" s="330"/>
      <c r="F45" s="330"/>
      <c r="G45" s="330"/>
      <c r="H45" s="1" t="s">
        <v>1</v>
      </c>
    </row>
    <row r="46" spans="2:7" ht="12.75">
      <c r="B46" s="325"/>
      <c r="C46" s="325"/>
      <c r="D46" s="325"/>
      <c r="E46" s="325"/>
      <c r="F46" s="325"/>
      <c r="G46" s="325"/>
    </row>
    <row r="47" spans="2:7" ht="12.75">
      <c r="B47" s="325"/>
      <c r="C47" s="325"/>
      <c r="D47" s="325"/>
      <c r="E47" s="325"/>
      <c r="F47" s="325"/>
      <c r="G47" s="325"/>
    </row>
    <row r="48" spans="2:7" ht="12.75">
      <c r="B48" s="325"/>
      <c r="C48" s="325"/>
      <c r="D48" s="325"/>
      <c r="E48" s="325"/>
      <c r="F48" s="325"/>
      <c r="G48" s="325"/>
    </row>
    <row r="49" spans="2:7" ht="12.75">
      <c r="B49" s="325"/>
      <c r="C49" s="325"/>
      <c r="D49" s="325"/>
      <c r="E49" s="325"/>
      <c r="F49" s="325"/>
      <c r="G49" s="325"/>
    </row>
    <row r="50" spans="2:7" ht="12.75">
      <c r="B50" s="325"/>
      <c r="C50" s="325"/>
      <c r="D50" s="325"/>
      <c r="E50" s="325"/>
      <c r="F50" s="325"/>
      <c r="G50" s="325"/>
    </row>
    <row r="51" spans="2:7" ht="12.75">
      <c r="B51" s="325"/>
      <c r="C51" s="325"/>
      <c r="D51" s="325"/>
      <c r="E51" s="325"/>
      <c r="F51" s="325"/>
      <c r="G51" s="32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H8" sqref="H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6" t="s">
        <v>2</v>
      </c>
      <c r="B1" s="337"/>
      <c r="C1" s="186" t="s">
        <v>106</v>
      </c>
      <c r="D1" s="187"/>
      <c r="E1" s="188"/>
      <c r="F1" s="187"/>
      <c r="G1" s="189" t="s">
        <v>75</v>
      </c>
      <c r="H1" s="190" t="s">
        <v>104</v>
      </c>
      <c r="I1" s="191"/>
    </row>
    <row r="2" spans="1:9" ht="13.5" thickBot="1">
      <c r="A2" s="338" t="s">
        <v>76</v>
      </c>
      <c r="B2" s="339"/>
      <c r="C2" s="192" t="s">
        <v>715</v>
      </c>
      <c r="D2" s="193"/>
      <c r="E2" s="194"/>
      <c r="F2" s="193"/>
      <c r="G2" s="340" t="s">
        <v>714</v>
      </c>
      <c r="H2" s="341"/>
      <c r="I2" s="34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4" t="s">
        <v>716</v>
      </c>
      <c r="B7" s="62" t="s">
        <v>717</v>
      </c>
      <c r="D7" s="204"/>
      <c r="E7" s="295">
        <v>0</v>
      </c>
      <c r="F7" s="296">
        <v>0</v>
      </c>
      <c r="G7" s="296">
        <v>0</v>
      </c>
      <c r="H7" s="296">
        <f>'07 201755 Pol'!E26</f>
        <v>0</v>
      </c>
      <c r="I7" s="297">
        <v>0</v>
      </c>
    </row>
    <row r="8" spans="1:9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3" ht="12.75">
      <c r="A13" s="156" t="s">
        <v>702</v>
      </c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 t="s">
        <v>703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 t="s">
        <v>704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 t="s">
        <v>705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706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 t="s">
        <v>707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 t="s">
        <v>708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 t="s">
        <v>709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84</v>
      </c>
      <c r="C21" s="226"/>
      <c r="D21" s="227"/>
      <c r="E21" s="228"/>
      <c r="F21" s="229"/>
      <c r="G21" s="229"/>
      <c r="H21" s="343">
        <f>SUM(I13:I20)</f>
        <v>0</v>
      </c>
      <c r="I21" s="344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7.75390625" style="300" customWidth="1"/>
    <col min="2" max="4" width="9.125" style="300" customWidth="1"/>
    <col min="5" max="5" width="15.875" style="300" customWidth="1"/>
    <col min="6" max="6" width="8.75390625" style="301" customWidth="1"/>
    <col min="7" max="7" width="13.875" style="300" customWidth="1"/>
    <col min="8" max="8" width="10.25390625" style="300" customWidth="1"/>
    <col min="9" max="9" width="13.25390625" style="301" customWidth="1"/>
    <col min="10" max="10" width="9.375" style="301" bestFit="1" customWidth="1"/>
    <col min="11" max="11" width="13.25390625" style="301" customWidth="1"/>
    <col min="12" max="13" width="9.125" style="300" customWidth="1"/>
    <col min="14" max="14" width="9.375" style="300" bestFit="1" customWidth="1"/>
    <col min="15" max="16384" width="9.125" style="300" customWidth="1"/>
  </cols>
  <sheetData>
    <row r="1" ht="12.75">
      <c r="A1" s="299" t="s">
        <v>723</v>
      </c>
    </row>
    <row r="4" spans="1:2" ht="12.75">
      <c r="A4" s="302" t="s">
        <v>724</v>
      </c>
      <c r="B4" s="299" t="s">
        <v>725</v>
      </c>
    </row>
    <row r="5" spans="1:2" ht="12.75">
      <c r="A5" s="302"/>
      <c r="B5" s="299" t="s">
        <v>726</v>
      </c>
    </row>
    <row r="6" spans="1:2" ht="12.75">
      <c r="A6" s="300" t="s">
        <v>727</v>
      </c>
      <c r="B6" s="299" t="s">
        <v>728</v>
      </c>
    </row>
    <row r="7" ht="12.75">
      <c r="B7" s="299"/>
    </row>
    <row r="8" ht="12.75">
      <c r="B8" s="299"/>
    </row>
    <row r="13" ht="12.75">
      <c r="A13" s="299" t="s">
        <v>729</v>
      </c>
    </row>
    <row r="15" spans="7:11" ht="12.75">
      <c r="G15" s="300" t="s">
        <v>28</v>
      </c>
      <c r="I15" s="301" t="s">
        <v>27</v>
      </c>
      <c r="K15" s="301" t="s">
        <v>730</v>
      </c>
    </row>
    <row r="16" spans="1:11" ht="12.75">
      <c r="A16" s="302" t="s">
        <v>730</v>
      </c>
      <c r="G16" s="303"/>
      <c r="H16" s="303"/>
      <c r="I16" s="303"/>
      <c r="K16" s="303">
        <f>I35</f>
        <v>0</v>
      </c>
    </row>
    <row r="17" spans="1:9" ht="12.75">
      <c r="A17" s="300" t="s">
        <v>731</v>
      </c>
      <c r="G17" s="303">
        <f>I65</f>
        <v>0</v>
      </c>
      <c r="H17" s="303"/>
      <c r="I17" s="303"/>
    </row>
    <row r="18" spans="1:9" ht="12.75">
      <c r="A18" s="300" t="s">
        <v>732</v>
      </c>
      <c r="G18" s="303">
        <f>K72</f>
        <v>0</v>
      </c>
      <c r="H18" s="303"/>
      <c r="I18" s="303"/>
    </row>
    <row r="19" spans="1:9" ht="12.75">
      <c r="A19" s="300" t="s">
        <v>733</v>
      </c>
      <c r="G19" s="303">
        <f>I84</f>
        <v>0</v>
      </c>
      <c r="H19" s="303"/>
      <c r="I19" s="303"/>
    </row>
    <row r="20" spans="1:9" ht="12.75">
      <c r="A20" s="300" t="s">
        <v>734</v>
      </c>
      <c r="G20" s="303"/>
      <c r="H20" s="303"/>
      <c r="I20" s="303">
        <f>I109</f>
        <v>0</v>
      </c>
    </row>
    <row r="21" spans="1:9" ht="12.75">
      <c r="A21" s="300" t="s">
        <v>735</v>
      </c>
      <c r="G21" s="303">
        <f>I118</f>
        <v>0</v>
      </c>
      <c r="H21" s="303"/>
      <c r="I21" s="303"/>
    </row>
    <row r="22" spans="7:9" ht="12.75">
      <c r="G22" s="303"/>
      <c r="H22" s="303"/>
      <c r="I22" s="303"/>
    </row>
    <row r="23" spans="1:11" ht="12.75">
      <c r="A23" s="302" t="s">
        <v>736</v>
      </c>
      <c r="G23" s="303">
        <f>SUM(G16:G21)</f>
        <v>0</v>
      </c>
      <c r="H23" s="303"/>
      <c r="I23" s="303">
        <f>I20</f>
        <v>0</v>
      </c>
      <c r="K23" s="303">
        <f>K16</f>
        <v>0</v>
      </c>
    </row>
    <row r="24" ht="12.75">
      <c r="G24" s="301"/>
    </row>
    <row r="25" spans="1:14" ht="12.75">
      <c r="A25" s="304"/>
      <c r="G25" s="301"/>
      <c r="N25" s="305"/>
    </row>
    <row r="26" spans="1:6" ht="12.75">
      <c r="A26" s="299" t="s">
        <v>737</v>
      </c>
      <c r="E26" s="306">
        <f>G23+I23+K23</f>
        <v>0</v>
      </c>
      <c r="F26" s="302" t="s">
        <v>738</v>
      </c>
    </row>
    <row r="27" spans="1:6" ht="12.75">
      <c r="A27" s="299"/>
      <c r="E27" s="306"/>
      <c r="F27" s="302"/>
    </row>
    <row r="28" spans="1:6" ht="12.75">
      <c r="A28" s="299"/>
      <c r="E28" s="306"/>
      <c r="F28" s="302"/>
    </row>
    <row r="29" spans="5:6" ht="12.75">
      <c r="E29" s="307"/>
      <c r="F29" s="308"/>
    </row>
    <row r="30" ht="12.75">
      <c r="A30" s="304"/>
    </row>
    <row r="31" ht="12.75">
      <c r="A31" s="299" t="s">
        <v>739</v>
      </c>
    </row>
    <row r="32" spans="1:9" ht="12.75">
      <c r="A32" s="309"/>
      <c r="F32" s="300" t="s">
        <v>740</v>
      </c>
      <c r="G32" s="300" t="s">
        <v>89</v>
      </c>
      <c r="H32" s="301" t="s">
        <v>741</v>
      </c>
      <c r="I32" s="301" t="s">
        <v>742</v>
      </c>
    </row>
    <row r="33" spans="1:9" ht="12.75">
      <c r="A33" s="302" t="s">
        <v>743</v>
      </c>
      <c r="F33" s="301">
        <v>1</v>
      </c>
      <c r="G33" s="300" t="s">
        <v>100</v>
      </c>
      <c r="H33" s="301">
        <v>0</v>
      </c>
      <c r="I33" s="301">
        <f>H33*F33</f>
        <v>0</v>
      </c>
    </row>
    <row r="34" spans="1:8" ht="12.75">
      <c r="A34" s="302"/>
      <c r="H34" s="301"/>
    </row>
    <row r="35" spans="1:9" ht="12.75">
      <c r="A35" s="300" t="s">
        <v>744</v>
      </c>
      <c r="I35" s="301">
        <f>SUM(I33:I33)</f>
        <v>0</v>
      </c>
    </row>
    <row r="38" ht="12.75">
      <c r="A38" s="299" t="s">
        <v>745</v>
      </c>
    </row>
    <row r="39" spans="8:10" ht="12.75">
      <c r="H39" s="300" t="s">
        <v>746</v>
      </c>
      <c r="J39" s="301" t="s">
        <v>747</v>
      </c>
    </row>
    <row r="40" spans="6:11" ht="12.75">
      <c r="F40" s="300" t="s">
        <v>740</v>
      </c>
      <c r="G40" s="300" t="s">
        <v>89</v>
      </c>
      <c r="H40" s="301" t="s">
        <v>741</v>
      </c>
      <c r="I40" s="301" t="s">
        <v>742</v>
      </c>
      <c r="J40" s="301" t="s">
        <v>741</v>
      </c>
      <c r="K40" s="301" t="s">
        <v>742</v>
      </c>
    </row>
    <row r="41" spans="1:11" ht="12.75">
      <c r="A41" s="310">
        <v>1</v>
      </c>
      <c r="B41" s="300" t="s">
        <v>748</v>
      </c>
      <c r="F41" s="301">
        <v>2</v>
      </c>
      <c r="G41" s="300" t="s">
        <v>252</v>
      </c>
      <c r="H41" s="301">
        <v>0</v>
      </c>
      <c r="I41" s="301">
        <f>H41*F41</f>
        <v>0</v>
      </c>
      <c r="J41" s="301">
        <v>0</v>
      </c>
      <c r="K41" s="301">
        <f>F41*J41</f>
        <v>0</v>
      </c>
    </row>
    <row r="42" spans="1:11" ht="12.75">
      <c r="A42" s="310">
        <f>A41+1</f>
        <v>2</v>
      </c>
      <c r="B42" s="300" t="s">
        <v>749</v>
      </c>
      <c r="F42" s="301">
        <v>2</v>
      </c>
      <c r="G42" s="300" t="s">
        <v>252</v>
      </c>
      <c r="H42" s="301">
        <v>0</v>
      </c>
      <c r="I42" s="301">
        <f>H42*F42</f>
        <v>0</v>
      </c>
      <c r="J42" s="301">
        <v>0</v>
      </c>
      <c r="K42" s="301">
        <f>F42*J42</f>
        <v>0</v>
      </c>
    </row>
    <row r="43" spans="1:11" ht="12.75">
      <c r="A43" s="310">
        <f>A42+1</f>
        <v>3</v>
      </c>
      <c r="B43" s="300" t="s">
        <v>750</v>
      </c>
      <c r="F43" s="301">
        <v>2</v>
      </c>
      <c r="G43" s="300" t="s">
        <v>100</v>
      </c>
      <c r="H43" s="301">
        <v>0</v>
      </c>
      <c r="I43" s="301">
        <f>H43*F43</f>
        <v>0</v>
      </c>
      <c r="J43" s="301">
        <v>0</v>
      </c>
      <c r="K43" s="301">
        <f>F43*J43</f>
        <v>0</v>
      </c>
    </row>
    <row r="44" spans="1:11" ht="12.75">
      <c r="A44" s="310">
        <f>A43+1</f>
        <v>4</v>
      </c>
      <c r="B44" s="300" t="s">
        <v>751</v>
      </c>
      <c r="F44" s="301">
        <v>10</v>
      </c>
      <c r="G44" s="300" t="s">
        <v>100</v>
      </c>
      <c r="H44" s="301">
        <v>0</v>
      </c>
      <c r="I44" s="301">
        <f aca="true" t="shared" si="0" ref="I44:I49">H44*F44</f>
        <v>0</v>
      </c>
      <c r="J44" s="301">
        <v>0</v>
      </c>
      <c r="K44" s="301">
        <f aca="true" t="shared" si="1" ref="K44:K55">F44*J44</f>
        <v>0</v>
      </c>
    </row>
    <row r="45" spans="1:11" ht="12.75">
      <c r="A45" s="310">
        <f>A44+1</f>
        <v>5</v>
      </c>
      <c r="B45" s="300" t="s">
        <v>752</v>
      </c>
      <c r="F45" s="301">
        <v>3</v>
      </c>
      <c r="G45" s="300" t="s">
        <v>100</v>
      </c>
      <c r="H45" s="301">
        <v>0</v>
      </c>
      <c r="I45" s="301">
        <f t="shared" si="0"/>
        <v>0</v>
      </c>
      <c r="J45" s="301">
        <v>0</v>
      </c>
      <c r="K45" s="301">
        <f t="shared" si="1"/>
        <v>0</v>
      </c>
    </row>
    <row r="46" spans="1:11" ht="12.75">
      <c r="A46" s="310">
        <f>A45+1</f>
        <v>6</v>
      </c>
      <c r="B46" s="300" t="s">
        <v>753</v>
      </c>
      <c r="F46" s="301">
        <v>1</v>
      </c>
      <c r="G46" s="300" t="s">
        <v>100</v>
      </c>
      <c r="H46" s="301">
        <v>0</v>
      </c>
      <c r="I46" s="301">
        <f t="shared" si="0"/>
        <v>0</v>
      </c>
      <c r="J46" s="301">
        <v>0</v>
      </c>
      <c r="K46" s="301">
        <f t="shared" si="1"/>
        <v>0</v>
      </c>
    </row>
    <row r="47" spans="1:11" ht="12.75">
      <c r="A47" s="310">
        <f aca="true" t="shared" si="2" ref="A47:A58">A46+1</f>
        <v>7</v>
      </c>
      <c r="B47" s="302" t="s">
        <v>754</v>
      </c>
      <c r="F47" s="301">
        <v>4</v>
      </c>
      <c r="G47" s="300" t="s">
        <v>100</v>
      </c>
      <c r="H47" s="301">
        <v>0</v>
      </c>
      <c r="I47" s="301">
        <f>H47*F47</f>
        <v>0</v>
      </c>
      <c r="J47" s="301">
        <v>0</v>
      </c>
      <c r="K47" s="301">
        <f>F47*J47</f>
        <v>0</v>
      </c>
    </row>
    <row r="48" spans="1:11" ht="12.75">
      <c r="A48" s="310">
        <f t="shared" si="2"/>
        <v>8</v>
      </c>
      <c r="B48" s="302" t="s">
        <v>755</v>
      </c>
      <c r="F48" s="301">
        <v>4</v>
      </c>
      <c r="G48" s="300" t="s">
        <v>100</v>
      </c>
      <c r="H48" s="301">
        <v>0</v>
      </c>
      <c r="I48" s="301">
        <f>H48*F48</f>
        <v>0</v>
      </c>
      <c r="J48" s="301">
        <v>0</v>
      </c>
      <c r="K48" s="301">
        <f>F48*J48</f>
        <v>0</v>
      </c>
    </row>
    <row r="49" spans="1:11" ht="12.75">
      <c r="A49" s="310">
        <f t="shared" si="2"/>
        <v>9</v>
      </c>
      <c r="B49" s="300" t="s">
        <v>756</v>
      </c>
      <c r="F49" s="301">
        <v>2</v>
      </c>
      <c r="G49" s="300" t="s">
        <v>100</v>
      </c>
      <c r="H49" s="301">
        <v>0</v>
      </c>
      <c r="I49" s="301">
        <f t="shared" si="0"/>
        <v>0</v>
      </c>
      <c r="J49" s="301">
        <v>0</v>
      </c>
      <c r="K49" s="301">
        <f t="shared" si="1"/>
        <v>0</v>
      </c>
    </row>
    <row r="50" spans="1:11" ht="12.75">
      <c r="A50" s="310">
        <f t="shared" si="2"/>
        <v>10</v>
      </c>
      <c r="B50" s="300" t="s">
        <v>757</v>
      </c>
      <c r="F50" s="301">
        <v>12</v>
      </c>
      <c r="G50" s="300" t="s">
        <v>252</v>
      </c>
      <c r="H50" s="301">
        <v>0</v>
      </c>
      <c r="I50" s="301">
        <f>H50*F50</f>
        <v>0</v>
      </c>
      <c r="J50" s="301">
        <v>0</v>
      </c>
      <c r="K50" s="301">
        <f t="shared" si="1"/>
        <v>0</v>
      </c>
    </row>
    <row r="51" spans="1:11" ht="12.75">
      <c r="A51" s="310">
        <f t="shared" si="2"/>
        <v>11</v>
      </c>
      <c r="B51" s="300" t="s">
        <v>758</v>
      </c>
      <c r="F51" s="301">
        <v>11</v>
      </c>
      <c r="G51" s="300" t="s">
        <v>252</v>
      </c>
      <c r="H51" s="301">
        <v>0</v>
      </c>
      <c r="I51" s="301">
        <f>H51*F51</f>
        <v>0</v>
      </c>
      <c r="J51" s="301">
        <v>0</v>
      </c>
      <c r="K51" s="301">
        <f t="shared" si="1"/>
        <v>0</v>
      </c>
    </row>
    <row r="52" spans="1:11" ht="12.75">
      <c r="A52" s="310">
        <f t="shared" si="2"/>
        <v>12</v>
      </c>
      <c r="B52" s="300" t="s">
        <v>759</v>
      </c>
      <c r="F52" s="311">
        <v>70</v>
      </c>
      <c r="G52" s="300" t="s">
        <v>252</v>
      </c>
      <c r="H52" s="301">
        <v>0</v>
      </c>
      <c r="I52" s="301">
        <f>H52*F52</f>
        <v>0</v>
      </c>
      <c r="J52" s="301">
        <v>0</v>
      </c>
      <c r="K52" s="301">
        <f t="shared" si="1"/>
        <v>0</v>
      </c>
    </row>
    <row r="53" spans="1:11" ht="12.75">
      <c r="A53" s="310">
        <f t="shared" si="2"/>
        <v>13</v>
      </c>
      <c r="B53" s="300" t="s">
        <v>760</v>
      </c>
      <c r="F53" s="311">
        <v>16</v>
      </c>
      <c r="G53" s="300" t="s">
        <v>252</v>
      </c>
      <c r="H53" s="301">
        <v>0</v>
      </c>
      <c r="I53" s="301">
        <f>H53*F53</f>
        <v>0</v>
      </c>
      <c r="J53" s="301">
        <v>0</v>
      </c>
      <c r="K53" s="301">
        <f t="shared" si="1"/>
        <v>0</v>
      </c>
    </row>
    <row r="54" spans="1:11" ht="12.75">
      <c r="A54" s="310">
        <f t="shared" si="2"/>
        <v>14</v>
      </c>
      <c r="B54" s="300" t="s">
        <v>761</v>
      </c>
      <c r="F54" s="301">
        <v>1</v>
      </c>
      <c r="G54" s="300" t="s">
        <v>100</v>
      </c>
      <c r="H54" s="301">
        <v>0</v>
      </c>
      <c r="I54" s="301">
        <f>H54*F54</f>
        <v>0</v>
      </c>
      <c r="J54" s="301">
        <v>0</v>
      </c>
      <c r="K54" s="301">
        <f t="shared" si="1"/>
        <v>0</v>
      </c>
    </row>
    <row r="55" spans="1:11" ht="12.75">
      <c r="A55" s="310">
        <f t="shared" si="2"/>
        <v>15</v>
      </c>
      <c r="B55" s="300" t="s">
        <v>762</v>
      </c>
      <c r="F55" s="301">
        <v>3</v>
      </c>
      <c r="G55" s="300" t="s">
        <v>100</v>
      </c>
      <c r="H55" s="301">
        <v>0</v>
      </c>
      <c r="I55" s="301">
        <f aca="true" t="shared" si="3" ref="I55:I60">H55*F55</f>
        <v>0</v>
      </c>
      <c r="J55" s="301">
        <v>0</v>
      </c>
      <c r="K55" s="301">
        <f t="shared" si="1"/>
        <v>0</v>
      </c>
    </row>
    <row r="56" spans="1:11" ht="12.75">
      <c r="A56" s="310">
        <f t="shared" si="2"/>
        <v>16</v>
      </c>
      <c r="B56" s="300" t="s">
        <v>763</v>
      </c>
      <c r="F56" s="301">
        <v>25</v>
      </c>
      <c r="G56" s="300" t="s">
        <v>100</v>
      </c>
      <c r="H56" s="301">
        <v>0</v>
      </c>
      <c r="I56" s="301">
        <f t="shared" si="3"/>
        <v>0</v>
      </c>
      <c r="J56" s="312" t="s">
        <v>764</v>
      </c>
      <c r="K56" s="312" t="s">
        <v>764</v>
      </c>
    </row>
    <row r="57" spans="1:11" ht="12.75">
      <c r="A57" s="310">
        <f t="shared" si="2"/>
        <v>17</v>
      </c>
      <c r="B57" s="302" t="s">
        <v>765</v>
      </c>
      <c r="F57" s="301">
        <v>1</v>
      </c>
      <c r="G57" s="300" t="s">
        <v>100</v>
      </c>
      <c r="H57" s="301">
        <v>0</v>
      </c>
      <c r="I57" s="301">
        <f>H57*F57</f>
        <v>0</v>
      </c>
      <c r="J57" s="312" t="s">
        <v>764</v>
      </c>
      <c r="K57" s="312" t="s">
        <v>764</v>
      </c>
    </row>
    <row r="58" spans="1:11" ht="12.75">
      <c r="A58" s="310">
        <f t="shared" si="2"/>
        <v>18</v>
      </c>
      <c r="B58" s="300" t="s">
        <v>766</v>
      </c>
      <c r="F58" s="301">
        <v>1</v>
      </c>
      <c r="G58" s="300" t="s">
        <v>100</v>
      </c>
      <c r="H58" s="301">
        <v>0</v>
      </c>
      <c r="I58" s="301">
        <f t="shared" si="3"/>
        <v>0</v>
      </c>
      <c r="J58" s="312" t="s">
        <v>764</v>
      </c>
      <c r="K58" s="312" t="s">
        <v>764</v>
      </c>
    </row>
    <row r="59" spans="1:11" ht="12.75">
      <c r="A59" s="313">
        <f>A58+1</f>
        <v>19</v>
      </c>
      <c r="B59" s="300" t="s">
        <v>767</v>
      </c>
      <c r="F59" s="301">
        <v>8</v>
      </c>
      <c r="G59" s="300" t="s">
        <v>100</v>
      </c>
      <c r="H59" s="301">
        <v>0</v>
      </c>
      <c r="I59" s="301">
        <f t="shared" si="3"/>
        <v>0</v>
      </c>
      <c r="J59" s="312" t="s">
        <v>764</v>
      </c>
      <c r="K59" s="312" t="s">
        <v>764</v>
      </c>
    </row>
    <row r="60" spans="1:11" ht="12.75">
      <c r="A60" s="313">
        <f>A59+1</f>
        <v>20</v>
      </c>
      <c r="B60" s="300" t="s">
        <v>768</v>
      </c>
      <c r="F60" s="301">
        <v>3</v>
      </c>
      <c r="G60" s="300" t="s">
        <v>100</v>
      </c>
      <c r="H60" s="301">
        <v>0</v>
      </c>
      <c r="I60" s="301">
        <f t="shared" si="3"/>
        <v>0</v>
      </c>
      <c r="J60" s="312" t="s">
        <v>764</v>
      </c>
      <c r="K60" s="312" t="s">
        <v>764</v>
      </c>
    </row>
    <row r="61" spans="1:11" ht="12.75">
      <c r="A61" s="313">
        <f>A60+1</f>
        <v>21</v>
      </c>
      <c r="B61" s="302" t="s">
        <v>769</v>
      </c>
      <c r="F61" s="301">
        <v>2</v>
      </c>
      <c r="G61" s="300" t="s">
        <v>100</v>
      </c>
      <c r="H61" s="301">
        <v>0</v>
      </c>
      <c r="I61" s="301">
        <f>H61*F61</f>
        <v>0</v>
      </c>
      <c r="J61" s="301">
        <v>0</v>
      </c>
      <c r="K61" s="301">
        <f>F61*J61</f>
        <v>0</v>
      </c>
    </row>
    <row r="62" spans="1:11" ht="12.75">
      <c r="A62" s="313">
        <f>A61+1</f>
        <v>22</v>
      </c>
      <c r="B62" s="300" t="s">
        <v>770</v>
      </c>
      <c r="F62" s="301">
        <v>2</v>
      </c>
      <c r="G62" s="300" t="s">
        <v>100</v>
      </c>
      <c r="H62" s="301">
        <v>0</v>
      </c>
      <c r="I62" s="301">
        <f>H62*F62</f>
        <v>0</v>
      </c>
      <c r="J62" s="301">
        <v>0</v>
      </c>
      <c r="K62" s="301">
        <f>F62*J62</f>
        <v>0</v>
      </c>
    </row>
    <row r="63" spans="1:11" ht="12.75">
      <c r="A63" s="313">
        <f>A62+1</f>
        <v>23</v>
      </c>
      <c r="B63" s="300" t="s">
        <v>771</v>
      </c>
      <c r="F63" s="301">
        <v>6</v>
      </c>
      <c r="G63" s="300" t="s">
        <v>100</v>
      </c>
      <c r="H63" s="301">
        <v>0</v>
      </c>
      <c r="I63" s="301">
        <f>H63*F63</f>
        <v>0</v>
      </c>
      <c r="J63" s="301">
        <v>0</v>
      </c>
      <c r="K63" s="301">
        <f>F63*J63</f>
        <v>0</v>
      </c>
    </row>
    <row r="64" spans="1:8" ht="12.75">
      <c r="A64" s="313"/>
      <c r="H64" s="311"/>
    </row>
    <row r="65" spans="1:9" ht="12.75">
      <c r="A65" s="300" t="s">
        <v>772</v>
      </c>
      <c r="I65" s="301">
        <f>SUM(I41:I63)</f>
        <v>0</v>
      </c>
    </row>
    <row r="67" spans="1:11" ht="12.75">
      <c r="A67" s="300" t="s">
        <v>773</v>
      </c>
      <c r="K67" s="301">
        <f>SUM(K41:K63)</f>
        <v>0</v>
      </c>
    </row>
    <row r="68" spans="1:7" ht="12.75">
      <c r="A68" s="313"/>
      <c r="G68" s="301"/>
    </row>
    <row r="69" spans="1:11" ht="12.75">
      <c r="A69" s="313" t="s">
        <v>774</v>
      </c>
      <c r="G69" s="301"/>
      <c r="I69" s="300"/>
      <c r="K69" s="301">
        <f>SUM(K41:K42,K50:K53,G36)*0.05</f>
        <v>0</v>
      </c>
    </row>
    <row r="70" spans="1:11" ht="12.75">
      <c r="A70" s="313" t="s">
        <v>775</v>
      </c>
      <c r="G70" s="301"/>
      <c r="I70" s="300"/>
      <c r="K70" s="301">
        <f>SUM(K44:K49,K54:K55,K61:K63,)*0.05</f>
        <v>0</v>
      </c>
    </row>
    <row r="71" spans="1:9" ht="12.75">
      <c r="A71" s="313"/>
      <c r="G71" s="301"/>
      <c r="I71" s="300"/>
    </row>
    <row r="72" spans="1:11" ht="12.75">
      <c r="A72" s="313" t="s">
        <v>776</v>
      </c>
      <c r="G72" s="301"/>
      <c r="I72" s="300"/>
      <c r="K72" s="301">
        <f>SUM(K67:K70)</f>
        <v>0</v>
      </c>
    </row>
    <row r="73" spans="1:7" ht="12.75">
      <c r="A73" s="313"/>
      <c r="G73" s="301"/>
    </row>
    <row r="74" spans="1:7" ht="12.75">
      <c r="A74" s="313"/>
      <c r="G74" s="301"/>
    </row>
    <row r="75" ht="12.75">
      <c r="A75" s="299" t="s">
        <v>733</v>
      </c>
    </row>
    <row r="76" spans="6:9" ht="12.75">
      <c r="F76" s="300" t="s">
        <v>740</v>
      </c>
      <c r="G76" s="300" t="s">
        <v>89</v>
      </c>
      <c r="H76" s="301" t="s">
        <v>741</v>
      </c>
      <c r="I76" s="301" t="s">
        <v>742</v>
      </c>
    </row>
    <row r="77" spans="1:9" ht="12.75">
      <c r="A77" s="313">
        <v>1</v>
      </c>
      <c r="B77" s="300" t="s">
        <v>777</v>
      </c>
      <c r="F77" s="301">
        <v>1</v>
      </c>
      <c r="G77" s="300" t="s">
        <v>100</v>
      </c>
      <c r="H77" s="301">
        <v>0</v>
      </c>
      <c r="I77" s="301">
        <f>H77*F77</f>
        <v>0</v>
      </c>
    </row>
    <row r="78" spans="1:9" ht="12.75">
      <c r="A78" s="313">
        <f>A77+1</f>
        <v>2</v>
      </c>
      <c r="B78" s="300" t="s">
        <v>778</v>
      </c>
      <c r="F78" s="301">
        <v>8</v>
      </c>
      <c r="G78" s="300" t="s">
        <v>100</v>
      </c>
      <c r="H78" s="301">
        <v>0</v>
      </c>
      <c r="I78" s="301">
        <f>H78*F78</f>
        <v>0</v>
      </c>
    </row>
    <row r="79" spans="1:9" ht="12.75">
      <c r="A79" s="313">
        <f>A78+1</f>
        <v>3</v>
      </c>
      <c r="B79" s="300" t="s">
        <v>779</v>
      </c>
      <c r="F79" s="301">
        <v>3</v>
      </c>
      <c r="G79" s="300" t="s">
        <v>100</v>
      </c>
      <c r="H79" s="301">
        <v>0</v>
      </c>
      <c r="I79" s="301">
        <f>H79*F79</f>
        <v>0</v>
      </c>
    </row>
    <row r="80" spans="1:7" ht="12.75">
      <c r="A80" s="313"/>
      <c r="G80" s="301"/>
    </row>
    <row r="81" ht="12.75">
      <c r="A81" s="300" t="s">
        <v>780</v>
      </c>
    </row>
    <row r="82" ht="12.75">
      <c r="A82" s="300" t="s">
        <v>781</v>
      </c>
    </row>
    <row r="84" spans="1:9" ht="12.75">
      <c r="A84" s="300" t="s">
        <v>782</v>
      </c>
      <c r="I84" s="301">
        <f>SUM(I77:I79)</f>
        <v>0</v>
      </c>
    </row>
    <row r="87" ht="12.75">
      <c r="A87" s="299" t="s">
        <v>734</v>
      </c>
    </row>
    <row r="88" ht="12.75">
      <c r="A88" s="304"/>
    </row>
    <row r="89" ht="12.75">
      <c r="A89" s="299" t="s">
        <v>783</v>
      </c>
    </row>
    <row r="90" spans="6:9" ht="12.75">
      <c r="F90" s="300" t="s">
        <v>740</v>
      </c>
      <c r="G90" s="300" t="s">
        <v>89</v>
      </c>
      <c r="H90" s="301" t="s">
        <v>741</v>
      </c>
      <c r="I90" s="301" t="s">
        <v>742</v>
      </c>
    </row>
    <row r="91" spans="1:9" ht="12.75">
      <c r="A91" s="310">
        <v>1</v>
      </c>
      <c r="B91" s="302" t="s">
        <v>784</v>
      </c>
      <c r="F91" s="301">
        <v>1</v>
      </c>
      <c r="G91" s="311" t="s">
        <v>100</v>
      </c>
      <c r="H91" s="311">
        <v>0</v>
      </c>
      <c r="I91" s="301">
        <f>F91*H91</f>
        <v>0</v>
      </c>
    </row>
    <row r="92" spans="1:9" ht="12.75">
      <c r="A92" s="310">
        <f>A91+1</f>
        <v>2</v>
      </c>
      <c r="B92" s="302" t="s">
        <v>785</v>
      </c>
      <c r="F92" s="311">
        <v>2</v>
      </c>
      <c r="G92" s="300" t="s">
        <v>100</v>
      </c>
      <c r="H92" s="311">
        <v>0</v>
      </c>
      <c r="I92" s="301">
        <f>H92*F92</f>
        <v>0</v>
      </c>
    </row>
    <row r="93" spans="1:9" ht="12.75">
      <c r="A93" s="310">
        <f>A92+1</f>
        <v>3</v>
      </c>
      <c r="B93" s="300" t="s">
        <v>786</v>
      </c>
      <c r="F93" s="311">
        <v>2</v>
      </c>
      <c r="G93" s="300" t="s">
        <v>100</v>
      </c>
      <c r="H93" s="311">
        <v>0</v>
      </c>
      <c r="I93" s="301">
        <f>H93*F93</f>
        <v>0</v>
      </c>
    </row>
    <row r="94" spans="1:9" ht="12.75">
      <c r="A94" s="310">
        <f aca="true" t="shared" si="4" ref="A94:A103">A93+1</f>
        <v>4</v>
      </c>
      <c r="B94" s="300" t="s">
        <v>787</v>
      </c>
      <c r="F94" s="311">
        <v>1</v>
      </c>
      <c r="G94" s="300" t="s">
        <v>100</v>
      </c>
      <c r="H94" s="311">
        <v>0</v>
      </c>
      <c r="I94" s="301">
        <f>H94*F94</f>
        <v>0</v>
      </c>
    </row>
    <row r="95" spans="1:9" ht="12.75">
      <c r="A95" s="310">
        <f t="shared" si="4"/>
        <v>5</v>
      </c>
      <c r="B95" s="300" t="s">
        <v>788</v>
      </c>
      <c r="F95" s="311">
        <v>1</v>
      </c>
      <c r="G95" s="300" t="s">
        <v>100</v>
      </c>
      <c r="H95" s="311">
        <v>0</v>
      </c>
      <c r="I95" s="301">
        <f aca="true" t="shared" si="5" ref="I95:I103">H95*F95</f>
        <v>0</v>
      </c>
    </row>
    <row r="96" spans="1:9" ht="12.75">
      <c r="A96" s="310">
        <f t="shared" si="4"/>
        <v>6</v>
      </c>
      <c r="B96" s="302" t="s">
        <v>789</v>
      </c>
      <c r="F96" s="311">
        <v>1</v>
      </c>
      <c r="G96" s="300" t="s">
        <v>100</v>
      </c>
      <c r="H96" s="311">
        <v>0</v>
      </c>
      <c r="I96" s="301">
        <f t="shared" si="5"/>
        <v>0</v>
      </c>
    </row>
    <row r="97" spans="1:9" ht="12.75">
      <c r="A97" s="310">
        <f>A96+1</f>
        <v>7</v>
      </c>
      <c r="B97" s="302" t="s">
        <v>790</v>
      </c>
      <c r="F97" s="311">
        <v>1</v>
      </c>
      <c r="G97" s="300" t="s">
        <v>100</v>
      </c>
      <c r="H97" s="311">
        <v>0</v>
      </c>
      <c r="I97" s="301">
        <f t="shared" si="5"/>
        <v>0</v>
      </c>
    </row>
    <row r="98" spans="1:9" ht="12.75">
      <c r="A98" s="310">
        <f>A97+1</f>
        <v>8</v>
      </c>
      <c r="B98" s="302" t="s">
        <v>791</v>
      </c>
      <c r="F98" s="311">
        <v>1</v>
      </c>
      <c r="G98" s="300" t="s">
        <v>100</v>
      </c>
      <c r="H98" s="311">
        <v>0</v>
      </c>
      <c r="I98" s="301">
        <f t="shared" si="5"/>
        <v>0</v>
      </c>
    </row>
    <row r="99" spans="1:9" ht="12.75">
      <c r="A99" s="310">
        <f>A98+1</f>
        <v>9</v>
      </c>
      <c r="B99" s="300" t="s">
        <v>792</v>
      </c>
      <c r="F99" s="311">
        <v>6</v>
      </c>
      <c r="G99" s="300" t="s">
        <v>100</v>
      </c>
      <c r="H99" s="311">
        <v>0</v>
      </c>
      <c r="I99" s="301">
        <f t="shared" si="5"/>
        <v>0</v>
      </c>
    </row>
    <row r="100" spans="1:9" ht="12.75">
      <c r="A100" s="310">
        <f t="shared" si="4"/>
        <v>10</v>
      </c>
      <c r="B100" s="300" t="s">
        <v>793</v>
      </c>
      <c r="F100" s="311">
        <v>4</v>
      </c>
      <c r="G100" s="300" t="s">
        <v>100</v>
      </c>
      <c r="H100" s="311">
        <v>0</v>
      </c>
      <c r="I100" s="301">
        <f t="shared" si="5"/>
        <v>0</v>
      </c>
    </row>
    <row r="101" spans="1:9" ht="12.75">
      <c r="A101" s="310">
        <f t="shared" si="4"/>
        <v>11</v>
      </c>
      <c r="B101" s="300" t="s">
        <v>794</v>
      </c>
      <c r="F101" s="311">
        <v>3</v>
      </c>
      <c r="G101" s="300" t="s">
        <v>100</v>
      </c>
      <c r="H101" s="311">
        <v>0</v>
      </c>
      <c r="I101" s="301">
        <f t="shared" si="5"/>
        <v>0</v>
      </c>
    </row>
    <row r="102" spans="1:9" ht="12.75">
      <c r="A102" s="310">
        <f t="shared" si="4"/>
        <v>12</v>
      </c>
      <c r="B102" s="300" t="s">
        <v>795</v>
      </c>
      <c r="F102" s="311">
        <v>2</v>
      </c>
      <c r="G102" s="300" t="s">
        <v>100</v>
      </c>
      <c r="H102" s="311">
        <v>0</v>
      </c>
      <c r="I102" s="301">
        <f t="shared" si="5"/>
        <v>0</v>
      </c>
    </row>
    <row r="103" spans="1:9" ht="12.75">
      <c r="A103" s="310">
        <f t="shared" si="4"/>
        <v>13</v>
      </c>
      <c r="B103" s="300" t="s">
        <v>796</v>
      </c>
      <c r="F103" s="311">
        <v>1</v>
      </c>
      <c r="G103" s="300" t="s">
        <v>100</v>
      </c>
      <c r="H103" s="311">
        <v>0</v>
      </c>
      <c r="I103" s="301">
        <f t="shared" si="5"/>
        <v>0</v>
      </c>
    </row>
    <row r="104" ht="12.75">
      <c r="A104" s="299"/>
    </row>
    <row r="105" spans="1:9" ht="12.75">
      <c r="A105" s="300" t="s">
        <v>744</v>
      </c>
      <c r="I105" s="301">
        <f>SUM(I91:I103)</f>
        <v>0</v>
      </c>
    </row>
    <row r="107" spans="1:9" ht="12.75">
      <c r="A107" s="302" t="s">
        <v>797</v>
      </c>
      <c r="I107" s="301">
        <f>I105/20</f>
        <v>0</v>
      </c>
    </row>
    <row r="109" spans="1:9" ht="12.75">
      <c r="A109" s="302" t="s">
        <v>742</v>
      </c>
      <c r="I109" s="301">
        <f>I107+I105</f>
        <v>0</v>
      </c>
    </row>
    <row r="112" ht="12.75">
      <c r="A112" s="299" t="s">
        <v>735</v>
      </c>
    </row>
    <row r="113" spans="6:9" ht="12.75">
      <c r="F113" s="300" t="s">
        <v>740</v>
      </c>
      <c r="G113" s="300" t="s">
        <v>89</v>
      </c>
      <c r="H113" s="301" t="s">
        <v>741</v>
      </c>
      <c r="I113" s="301" t="s">
        <v>742</v>
      </c>
    </row>
    <row r="114" spans="1:8" ht="12.75">
      <c r="A114" s="314" t="s">
        <v>798</v>
      </c>
      <c r="G114" s="315"/>
      <c r="H114" s="310"/>
    </row>
    <row r="115" spans="1:9" ht="12.75">
      <c r="A115" s="314" t="s">
        <v>799</v>
      </c>
      <c r="F115" s="301">
        <v>1</v>
      </c>
      <c r="G115" s="316" t="s">
        <v>718</v>
      </c>
      <c r="H115" s="310">
        <v>0</v>
      </c>
      <c r="I115" s="301">
        <f>F115*H115</f>
        <v>0</v>
      </c>
    </row>
    <row r="116" spans="1:8" ht="12.75">
      <c r="A116" s="310"/>
      <c r="G116" s="315"/>
      <c r="H116" s="310"/>
    </row>
    <row r="117" spans="1:8" ht="12.75">
      <c r="A117" s="310"/>
      <c r="E117" s="300" t="s">
        <v>1</v>
      </c>
      <c r="G117" s="315"/>
      <c r="H117" s="310"/>
    </row>
    <row r="118" spans="1:9" ht="12.75">
      <c r="A118" s="300" t="s">
        <v>744</v>
      </c>
      <c r="I118" s="301">
        <f>I115</f>
        <v>0</v>
      </c>
    </row>
    <row r="121" spans="1:7" ht="12.75">
      <c r="A121" s="300" t="s">
        <v>800</v>
      </c>
      <c r="G121" s="310"/>
    </row>
    <row r="122" spans="1:7" ht="12.75">
      <c r="A122" s="302" t="s">
        <v>801</v>
      </c>
      <c r="G122" s="310"/>
    </row>
    <row r="123" ht="12.75">
      <c r="A123" s="302"/>
    </row>
  </sheetData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73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Ing. Roman Bielak</cp:lastModifiedBy>
  <dcterms:created xsi:type="dcterms:W3CDTF">2018-11-13T22:00:57Z</dcterms:created>
  <dcterms:modified xsi:type="dcterms:W3CDTF">2019-02-24T19:36:37Z</dcterms:modified>
  <cp:category/>
  <cp:version/>
  <cp:contentType/>
  <cp:contentStatus/>
</cp:coreProperties>
</file>