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Domov u lesa Tavíkovice-koupelny\"/>
    </mc:Choice>
  </mc:AlternateContent>
  <xr:revisionPtr revIDLastSave="0" documentId="8_{41925000-DF6B-451D-95A3-D4F30CBDEF9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18_13,kk Pol" sheetId="12" r:id="rId4"/>
    <sheet name="02 2018_13,kk Pol" sheetId="13" r:id="rId5"/>
    <sheet name="03 2018_13,k Pol" sheetId="14" r:id="rId6"/>
    <sheet name="03 2018_13,k P1" sheetId="15" r:id="rId7"/>
  </sheets>
  <externalReferences>
    <externalReference r:id="rId8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2018_13,kk Pol'!$1:$7</definedName>
    <definedName name="_xlnm.Print_Titles" localSheetId="4">'02 2018_13,kk Pol'!$1:$7</definedName>
    <definedName name="_xlnm.Print_Titles" localSheetId="6">'03 2018_13,k P1'!$1:$7</definedName>
    <definedName name="_xlnm.Print_Titles" localSheetId="5">'03 2018_13,k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2018_13,kk Pol'!$A$1:$W$440</definedName>
    <definedName name="_xlnm.Print_Area" localSheetId="4">'02 2018_13,kk Pol'!$A$1:$W$425</definedName>
    <definedName name="_xlnm.Print_Area" localSheetId="6">'03 2018_13,k P1'!$A$1:$W$112</definedName>
    <definedName name="_xlnm.Print_Area" localSheetId="5">'03 2018_13,k Pol'!$A$1:$W$119</definedName>
    <definedName name="_xlnm.Print_Area" localSheetId="1">Stavba!$A$1:$J$82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H43" i="1" s="1"/>
  <c r="I43" i="1" s="1"/>
  <c r="F43" i="1"/>
  <c r="G42" i="1"/>
  <c r="F42" i="1"/>
  <c r="G41" i="1"/>
  <c r="F41" i="1"/>
  <c r="G40" i="1"/>
  <c r="H40" i="1" s="1"/>
  <c r="I40" i="1" s="1"/>
  <c r="F40" i="1"/>
  <c r="G39" i="1"/>
  <c r="F39" i="1"/>
  <c r="G111" i="15"/>
  <c r="BA41" i="15"/>
  <c r="G9" i="15"/>
  <c r="AE111" i="15" s="1"/>
  <c r="I9" i="15"/>
  <c r="K9" i="15"/>
  <c r="K8" i="15" s="1"/>
  <c r="O9" i="15"/>
  <c r="O8" i="15" s="1"/>
  <c r="Q9" i="15"/>
  <c r="Q8" i="15" s="1"/>
  <c r="V9" i="15"/>
  <c r="V8" i="15" s="1"/>
  <c r="G11" i="15"/>
  <c r="I11" i="15"/>
  <c r="I8" i="15" s="1"/>
  <c r="K11" i="15"/>
  <c r="M11" i="15"/>
  <c r="O11" i="15"/>
  <c r="Q11" i="15"/>
  <c r="V11" i="15"/>
  <c r="G22" i="15"/>
  <c r="M22" i="15" s="1"/>
  <c r="I22" i="15"/>
  <c r="K22" i="15"/>
  <c r="O22" i="15"/>
  <c r="Q22" i="15"/>
  <c r="V22" i="15"/>
  <c r="Q26" i="15"/>
  <c r="G27" i="15"/>
  <c r="M27" i="15" s="1"/>
  <c r="M26" i="15" s="1"/>
  <c r="I27" i="15"/>
  <c r="I26" i="15" s="1"/>
  <c r="K27" i="15"/>
  <c r="K26" i="15" s="1"/>
  <c r="O27" i="15"/>
  <c r="O26" i="15" s="1"/>
  <c r="Q27" i="15"/>
  <c r="V27" i="15"/>
  <c r="G29" i="15"/>
  <c r="G26" i="15" s="1"/>
  <c r="I29" i="15"/>
  <c r="K29" i="15"/>
  <c r="M29" i="15"/>
  <c r="O29" i="15"/>
  <c r="Q29" i="15"/>
  <c r="V29" i="15"/>
  <c r="V26" i="15" s="1"/>
  <c r="G33" i="15"/>
  <c r="V33" i="15"/>
  <c r="G34" i="15"/>
  <c r="I34" i="15"/>
  <c r="I33" i="15" s="1"/>
  <c r="K34" i="15"/>
  <c r="M34" i="15"/>
  <c r="O34" i="15"/>
  <c r="O33" i="15" s="1"/>
  <c r="Q34" i="15"/>
  <c r="Q33" i="15" s="1"/>
  <c r="V34" i="15"/>
  <c r="G35" i="15"/>
  <c r="M35" i="15" s="1"/>
  <c r="M33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K33" i="15" s="1"/>
  <c r="O37" i="15"/>
  <c r="Q37" i="15"/>
  <c r="V37" i="15"/>
  <c r="G38" i="15"/>
  <c r="I38" i="15"/>
  <c r="K38" i="15"/>
  <c r="M38" i="15"/>
  <c r="O38" i="15"/>
  <c r="Q38" i="15"/>
  <c r="V38" i="15"/>
  <c r="G39" i="15"/>
  <c r="K39" i="15"/>
  <c r="M39" i="15"/>
  <c r="V39" i="15"/>
  <c r="G40" i="15"/>
  <c r="I40" i="15"/>
  <c r="I39" i="15" s="1"/>
  <c r="K40" i="15"/>
  <c r="M40" i="15"/>
  <c r="O40" i="15"/>
  <c r="O39" i="15" s="1"/>
  <c r="Q40" i="15"/>
  <c r="Q39" i="15" s="1"/>
  <c r="V40" i="15"/>
  <c r="G42" i="15"/>
  <c r="O42" i="15"/>
  <c r="V42" i="15"/>
  <c r="G43" i="15"/>
  <c r="I43" i="15"/>
  <c r="K43" i="15"/>
  <c r="K42" i="15" s="1"/>
  <c r="M43" i="15"/>
  <c r="M42" i="15" s="1"/>
  <c r="O43" i="15"/>
  <c r="Q43" i="15"/>
  <c r="Q42" i="15" s="1"/>
  <c r="V43" i="15"/>
  <c r="G45" i="15"/>
  <c r="I45" i="15"/>
  <c r="I42" i="15" s="1"/>
  <c r="K45" i="15"/>
  <c r="M45" i="15"/>
  <c r="O45" i="15"/>
  <c r="Q45" i="15"/>
  <c r="V45" i="15"/>
  <c r="G47" i="15"/>
  <c r="I47" i="15"/>
  <c r="K47" i="15"/>
  <c r="M47" i="15"/>
  <c r="O47" i="15"/>
  <c r="Q47" i="15"/>
  <c r="V47" i="15"/>
  <c r="V49" i="15"/>
  <c r="G50" i="15"/>
  <c r="M50" i="15" s="1"/>
  <c r="I50" i="15"/>
  <c r="I49" i="15" s="1"/>
  <c r="K50" i="15"/>
  <c r="O50" i="15"/>
  <c r="O49" i="15" s="1"/>
  <c r="Q50" i="15"/>
  <c r="Q49" i="15" s="1"/>
  <c r="V50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7" i="15"/>
  <c r="I57" i="15"/>
  <c r="K57" i="15"/>
  <c r="K49" i="15" s="1"/>
  <c r="M57" i="15"/>
  <c r="O57" i="15"/>
  <c r="Q57" i="15"/>
  <c r="V57" i="15"/>
  <c r="G64" i="15"/>
  <c r="I64" i="15"/>
  <c r="K64" i="15"/>
  <c r="M64" i="15"/>
  <c r="O64" i="15"/>
  <c r="Q64" i="15"/>
  <c r="V64" i="15"/>
  <c r="G67" i="15"/>
  <c r="G49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2" i="15"/>
  <c r="M72" i="15" s="1"/>
  <c r="I72" i="15"/>
  <c r="K72" i="15"/>
  <c r="O72" i="15"/>
  <c r="Q72" i="15"/>
  <c r="V72" i="15"/>
  <c r="M74" i="15"/>
  <c r="Q74" i="15"/>
  <c r="G75" i="15"/>
  <c r="I75" i="15"/>
  <c r="I74" i="15" s="1"/>
  <c r="K75" i="15"/>
  <c r="K74" i="15" s="1"/>
  <c r="M75" i="15"/>
  <c r="O75" i="15"/>
  <c r="O74" i="15" s="1"/>
  <c r="Q75" i="15"/>
  <c r="V75" i="15"/>
  <c r="G77" i="15"/>
  <c r="G74" i="15" s="1"/>
  <c r="I77" i="15"/>
  <c r="K77" i="15"/>
  <c r="M77" i="15"/>
  <c r="O77" i="15"/>
  <c r="Q77" i="15"/>
  <c r="V77" i="15"/>
  <c r="V74" i="15" s="1"/>
  <c r="G79" i="15"/>
  <c r="V79" i="15"/>
  <c r="G80" i="15"/>
  <c r="I80" i="15"/>
  <c r="I79" i="15" s="1"/>
  <c r="K80" i="15"/>
  <c r="M80" i="15"/>
  <c r="O80" i="15"/>
  <c r="O79" i="15" s="1"/>
  <c r="Q80" i="15"/>
  <c r="Q79" i="15" s="1"/>
  <c r="V80" i="15"/>
  <c r="G90" i="15"/>
  <c r="M90" i="15" s="1"/>
  <c r="M79" i="15" s="1"/>
  <c r="I90" i="15"/>
  <c r="K90" i="15"/>
  <c r="O90" i="15"/>
  <c r="Q90" i="15"/>
  <c r="V90" i="15"/>
  <c r="G94" i="15"/>
  <c r="I94" i="15"/>
  <c r="K94" i="15"/>
  <c r="M94" i="15"/>
  <c r="O94" i="15"/>
  <c r="Q94" i="15"/>
  <c r="V94" i="15"/>
  <c r="G96" i="15"/>
  <c r="I96" i="15"/>
  <c r="K96" i="15"/>
  <c r="K79" i="15" s="1"/>
  <c r="M96" i="15"/>
  <c r="O96" i="15"/>
  <c r="Q96" i="15"/>
  <c r="V96" i="15"/>
  <c r="G98" i="15"/>
  <c r="G97" i="15" s="1"/>
  <c r="I98" i="15"/>
  <c r="K98" i="15"/>
  <c r="K97" i="15" s="1"/>
  <c r="O98" i="15"/>
  <c r="Q98" i="15"/>
  <c r="Q97" i="15" s="1"/>
  <c r="V98" i="15"/>
  <c r="V97" i="15" s="1"/>
  <c r="G99" i="15"/>
  <c r="M99" i="15" s="1"/>
  <c r="I99" i="15"/>
  <c r="K99" i="15"/>
  <c r="O99" i="15"/>
  <c r="O97" i="15" s="1"/>
  <c r="Q99" i="15"/>
  <c r="V99" i="15"/>
  <c r="G100" i="15"/>
  <c r="M100" i="15" s="1"/>
  <c r="I100" i="15"/>
  <c r="K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I97" i="15" s="1"/>
  <c r="K103" i="15"/>
  <c r="M103" i="15"/>
  <c r="O103" i="15"/>
  <c r="Q103" i="15"/>
  <c r="V103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8" i="15"/>
  <c r="I108" i="15"/>
  <c r="O108" i="15"/>
  <c r="V108" i="15"/>
  <c r="G109" i="15"/>
  <c r="I109" i="15"/>
  <c r="K109" i="15"/>
  <c r="K108" i="15" s="1"/>
  <c r="M109" i="15"/>
  <c r="M108" i="15" s="1"/>
  <c r="O109" i="15"/>
  <c r="Q109" i="15"/>
  <c r="Q108" i="15" s="1"/>
  <c r="V109" i="15"/>
  <c r="AF111" i="15"/>
  <c r="G118" i="14"/>
  <c r="BA41" i="14"/>
  <c r="I8" i="14"/>
  <c r="G9" i="14"/>
  <c r="AE118" i="14" s="1"/>
  <c r="I9" i="14"/>
  <c r="K9" i="14"/>
  <c r="K8" i="14" s="1"/>
  <c r="O9" i="14"/>
  <c r="O8" i="14" s="1"/>
  <c r="Q9" i="14"/>
  <c r="Q8" i="14" s="1"/>
  <c r="V9" i="14"/>
  <c r="V8" i="14" s="1"/>
  <c r="G12" i="14"/>
  <c r="M12" i="14" s="1"/>
  <c r="I12" i="14"/>
  <c r="K12" i="14"/>
  <c r="O12" i="14"/>
  <c r="Q12" i="14"/>
  <c r="V12" i="14"/>
  <c r="G20" i="14"/>
  <c r="M20" i="14" s="1"/>
  <c r="I20" i="14"/>
  <c r="K20" i="14"/>
  <c r="O20" i="14"/>
  <c r="Q20" i="14"/>
  <c r="V20" i="14"/>
  <c r="Q25" i="14"/>
  <c r="G26" i="14"/>
  <c r="M26" i="14" s="1"/>
  <c r="M25" i="14" s="1"/>
  <c r="I26" i="14"/>
  <c r="I25" i="14" s="1"/>
  <c r="K26" i="14"/>
  <c r="K25" i="14" s="1"/>
  <c r="O26" i="14"/>
  <c r="O25" i="14" s="1"/>
  <c r="Q26" i="14"/>
  <c r="V26" i="14"/>
  <c r="G29" i="14"/>
  <c r="G25" i="14" s="1"/>
  <c r="I29" i="14"/>
  <c r="K29" i="14"/>
  <c r="M29" i="14"/>
  <c r="O29" i="14"/>
  <c r="Q29" i="14"/>
  <c r="V29" i="14"/>
  <c r="V25" i="14" s="1"/>
  <c r="G33" i="14"/>
  <c r="V33" i="14"/>
  <c r="G34" i="14"/>
  <c r="I34" i="14"/>
  <c r="I33" i="14" s="1"/>
  <c r="K34" i="14"/>
  <c r="M34" i="14"/>
  <c r="O34" i="14"/>
  <c r="O33" i="14" s="1"/>
  <c r="Q34" i="14"/>
  <c r="Q33" i="14" s="1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M37" i="14" s="1"/>
  <c r="I37" i="14"/>
  <c r="K37" i="14"/>
  <c r="K33" i="14" s="1"/>
  <c r="O37" i="14"/>
  <c r="Q37" i="14"/>
  <c r="V37" i="14"/>
  <c r="G38" i="14"/>
  <c r="I38" i="14"/>
  <c r="K38" i="14"/>
  <c r="M38" i="14"/>
  <c r="O38" i="14"/>
  <c r="Q38" i="14"/>
  <c r="V38" i="14"/>
  <c r="G39" i="14"/>
  <c r="K39" i="14"/>
  <c r="M39" i="14"/>
  <c r="V39" i="14"/>
  <c r="G40" i="14"/>
  <c r="I40" i="14"/>
  <c r="I39" i="14" s="1"/>
  <c r="K40" i="14"/>
  <c r="M40" i="14"/>
  <c r="O40" i="14"/>
  <c r="O39" i="14" s="1"/>
  <c r="Q40" i="14"/>
  <c r="Q39" i="14" s="1"/>
  <c r="V40" i="14"/>
  <c r="G42" i="14"/>
  <c r="O42" i="14"/>
  <c r="V42" i="14"/>
  <c r="G43" i="14"/>
  <c r="I43" i="14"/>
  <c r="K43" i="14"/>
  <c r="K42" i="14" s="1"/>
  <c r="M43" i="14"/>
  <c r="M42" i="14" s="1"/>
  <c r="O43" i="14"/>
  <c r="Q43" i="14"/>
  <c r="Q42" i="14" s="1"/>
  <c r="V43" i="14"/>
  <c r="G45" i="14"/>
  <c r="I45" i="14"/>
  <c r="I42" i="14" s="1"/>
  <c r="K45" i="14"/>
  <c r="M45" i="14"/>
  <c r="O45" i="14"/>
  <c r="Q45" i="14"/>
  <c r="V45" i="14"/>
  <c r="G47" i="14"/>
  <c r="I47" i="14"/>
  <c r="K47" i="14"/>
  <c r="M47" i="14"/>
  <c r="O47" i="14"/>
  <c r="Q47" i="14"/>
  <c r="V47" i="14"/>
  <c r="G49" i="14"/>
  <c r="G50" i="14"/>
  <c r="M50" i="14" s="1"/>
  <c r="M49" i="14" s="1"/>
  <c r="I50" i="14"/>
  <c r="I49" i="14" s="1"/>
  <c r="K50" i="14"/>
  <c r="O50" i="14"/>
  <c r="O49" i="14" s="1"/>
  <c r="Q50" i="14"/>
  <c r="Q49" i="14" s="1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9" i="14"/>
  <c r="I59" i="14"/>
  <c r="K59" i="14"/>
  <c r="K49" i="14" s="1"/>
  <c r="M59" i="14"/>
  <c r="O59" i="14"/>
  <c r="Q59" i="14"/>
  <c r="V59" i="14"/>
  <c r="G63" i="14"/>
  <c r="I63" i="14"/>
  <c r="K63" i="14"/>
  <c r="M63" i="14"/>
  <c r="O63" i="14"/>
  <c r="Q63" i="14"/>
  <c r="V63" i="14"/>
  <c r="G67" i="14"/>
  <c r="M67" i="14" s="1"/>
  <c r="I67" i="14"/>
  <c r="K67" i="14"/>
  <c r="O67" i="14"/>
  <c r="Q67" i="14"/>
  <c r="V67" i="14"/>
  <c r="V49" i="14" s="1"/>
  <c r="G69" i="14"/>
  <c r="M69" i="14" s="1"/>
  <c r="I69" i="14"/>
  <c r="K69" i="14"/>
  <c r="O69" i="14"/>
  <c r="Q69" i="14"/>
  <c r="V69" i="14"/>
  <c r="G72" i="14"/>
  <c r="M72" i="14" s="1"/>
  <c r="I72" i="14"/>
  <c r="K72" i="14"/>
  <c r="O72" i="14"/>
  <c r="Q72" i="14"/>
  <c r="V72" i="14"/>
  <c r="M74" i="14"/>
  <c r="Q74" i="14"/>
  <c r="G75" i="14"/>
  <c r="I75" i="14"/>
  <c r="I74" i="14" s="1"/>
  <c r="K75" i="14"/>
  <c r="K74" i="14" s="1"/>
  <c r="M75" i="14"/>
  <c r="O75" i="14"/>
  <c r="O74" i="14" s="1"/>
  <c r="Q75" i="14"/>
  <c r="V75" i="14"/>
  <c r="G77" i="14"/>
  <c r="G74" i="14" s="1"/>
  <c r="I77" i="14"/>
  <c r="K77" i="14"/>
  <c r="M77" i="14"/>
  <c r="O77" i="14"/>
  <c r="Q77" i="14"/>
  <c r="V77" i="14"/>
  <c r="V74" i="14" s="1"/>
  <c r="G79" i="14"/>
  <c r="V79" i="14"/>
  <c r="G80" i="14"/>
  <c r="M80" i="14" s="1"/>
  <c r="I80" i="14"/>
  <c r="I79" i="14" s="1"/>
  <c r="K80" i="14"/>
  <c r="O80" i="14"/>
  <c r="O79" i="14" s="1"/>
  <c r="Q80" i="14"/>
  <c r="Q79" i="14" s="1"/>
  <c r="V80" i="14"/>
  <c r="G87" i="14"/>
  <c r="M87" i="14" s="1"/>
  <c r="I87" i="14"/>
  <c r="K87" i="14"/>
  <c r="O87" i="14"/>
  <c r="Q87" i="14"/>
  <c r="V87" i="14"/>
  <c r="G96" i="14"/>
  <c r="I96" i="14"/>
  <c r="K96" i="14"/>
  <c r="M96" i="14"/>
  <c r="O96" i="14"/>
  <c r="Q96" i="14"/>
  <c r="V96" i="14"/>
  <c r="G103" i="14"/>
  <c r="I103" i="14"/>
  <c r="K103" i="14"/>
  <c r="K79" i="14" s="1"/>
  <c r="M103" i="14"/>
  <c r="O103" i="14"/>
  <c r="Q103" i="14"/>
  <c r="V103" i="14"/>
  <c r="G105" i="14"/>
  <c r="G104" i="14" s="1"/>
  <c r="I105" i="14"/>
  <c r="K105" i="14"/>
  <c r="K104" i="14" s="1"/>
  <c r="O105" i="14"/>
  <c r="Q105" i="14"/>
  <c r="Q104" i="14" s="1"/>
  <c r="V105" i="14"/>
  <c r="V104" i="14" s="1"/>
  <c r="G106" i="14"/>
  <c r="M106" i="14" s="1"/>
  <c r="I106" i="14"/>
  <c r="K106" i="14"/>
  <c r="O106" i="14"/>
  <c r="O104" i="14" s="1"/>
  <c r="Q106" i="14"/>
  <c r="V106" i="14"/>
  <c r="G107" i="14"/>
  <c r="M107" i="14" s="1"/>
  <c r="I107" i="14"/>
  <c r="K107" i="14"/>
  <c r="O107" i="14"/>
  <c r="Q107" i="14"/>
  <c r="V107" i="14"/>
  <c r="G108" i="14"/>
  <c r="I108" i="14"/>
  <c r="K108" i="14"/>
  <c r="M108" i="14"/>
  <c r="O108" i="14"/>
  <c r="Q108" i="14"/>
  <c r="V108" i="14"/>
  <c r="G109" i="14"/>
  <c r="I109" i="14"/>
  <c r="K109" i="14"/>
  <c r="M109" i="14"/>
  <c r="O109" i="14"/>
  <c r="Q109" i="14"/>
  <c r="V109" i="14"/>
  <c r="G110" i="14"/>
  <c r="I110" i="14"/>
  <c r="I104" i="14" s="1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3" i="14"/>
  <c r="M113" i="14" s="1"/>
  <c r="I113" i="14"/>
  <c r="K113" i="14"/>
  <c r="O113" i="14"/>
  <c r="Q113" i="14"/>
  <c r="V113" i="14"/>
  <c r="G115" i="14"/>
  <c r="I115" i="14"/>
  <c r="O115" i="14"/>
  <c r="V115" i="14"/>
  <c r="G116" i="14"/>
  <c r="I116" i="14"/>
  <c r="K116" i="14"/>
  <c r="K115" i="14" s="1"/>
  <c r="M116" i="14"/>
  <c r="M115" i="14" s="1"/>
  <c r="O116" i="14"/>
  <c r="Q116" i="14"/>
  <c r="Q115" i="14" s="1"/>
  <c r="V116" i="14"/>
  <c r="AF118" i="14"/>
  <c r="G424" i="13"/>
  <c r="BA205" i="13"/>
  <c r="BA203" i="13"/>
  <c r="BA159" i="13"/>
  <c r="BA113" i="13"/>
  <c r="BA108" i="13"/>
  <c r="BA95" i="13"/>
  <c r="BA83" i="13"/>
  <c r="BA79" i="13"/>
  <c r="BA68" i="13"/>
  <c r="BA19" i="13"/>
  <c r="BA16" i="13"/>
  <c r="G9" i="13"/>
  <c r="I9" i="13"/>
  <c r="I8" i="13" s="1"/>
  <c r="K9" i="13"/>
  <c r="K8" i="13" s="1"/>
  <c r="M9" i="13"/>
  <c r="O9" i="13"/>
  <c r="O8" i="13" s="1"/>
  <c r="Q9" i="13"/>
  <c r="V9" i="13"/>
  <c r="G12" i="13"/>
  <c r="G8" i="13" s="1"/>
  <c r="I12" i="13"/>
  <c r="K12" i="13"/>
  <c r="M12" i="13"/>
  <c r="M8" i="13" s="1"/>
  <c r="O12" i="13"/>
  <c r="Q12" i="13"/>
  <c r="V12" i="13"/>
  <c r="V8" i="13" s="1"/>
  <c r="G15" i="13"/>
  <c r="M15" i="13" s="1"/>
  <c r="I15" i="13"/>
  <c r="K15" i="13"/>
  <c r="O15" i="13"/>
  <c r="Q15" i="13"/>
  <c r="V15" i="13"/>
  <c r="G18" i="13"/>
  <c r="M18" i="13" s="1"/>
  <c r="I18" i="13"/>
  <c r="K18" i="13"/>
  <c r="O18" i="13"/>
  <c r="Q18" i="13"/>
  <c r="Q8" i="13" s="1"/>
  <c r="V18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6" i="13"/>
  <c r="I26" i="13"/>
  <c r="K26" i="13"/>
  <c r="M26" i="13"/>
  <c r="O26" i="13"/>
  <c r="Q26" i="13"/>
  <c r="V26" i="13"/>
  <c r="G31" i="13"/>
  <c r="I31" i="13"/>
  <c r="K31" i="13"/>
  <c r="M31" i="13"/>
  <c r="O31" i="13"/>
  <c r="Q31" i="13"/>
  <c r="V31" i="13"/>
  <c r="G34" i="13"/>
  <c r="M34" i="13" s="1"/>
  <c r="I34" i="13"/>
  <c r="I33" i="13" s="1"/>
  <c r="K34" i="13"/>
  <c r="O34" i="13"/>
  <c r="O33" i="13" s="1"/>
  <c r="Q34" i="13"/>
  <c r="Q33" i="13" s="1"/>
  <c r="V34" i="13"/>
  <c r="G37" i="13"/>
  <c r="M37" i="13" s="1"/>
  <c r="I37" i="13"/>
  <c r="K37" i="13"/>
  <c r="O37" i="13"/>
  <c r="Q37" i="13"/>
  <c r="V37" i="13"/>
  <c r="G47" i="13"/>
  <c r="I47" i="13"/>
  <c r="K47" i="13"/>
  <c r="M47" i="13"/>
  <c r="O47" i="13"/>
  <c r="Q47" i="13"/>
  <c r="V47" i="13"/>
  <c r="G57" i="13"/>
  <c r="I57" i="13"/>
  <c r="K57" i="13"/>
  <c r="K33" i="13" s="1"/>
  <c r="M57" i="13"/>
  <c r="O57" i="13"/>
  <c r="Q57" i="13"/>
  <c r="V57" i="13"/>
  <c r="G61" i="13"/>
  <c r="I61" i="13"/>
  <c r="K61" i="13"/>
  <c r="M61" i="13"/>
  <c r="O61" i="13"/>
  <c r="Q61" i="13"/>
  <c r="V61" i="13"/>
  <c r="G67" i="13"/>
  <c r="G33" i="13" s="1"/>
  <c r="I67" i="13"/>
  <c r="K67" i="13"/>
  <c r="O67" i="13"/>
  <c r="Q67" i="13"/>
  <c r="V67" i="13"/>
  <c r="V33" i="13" s="1"/>
  <c r="G70" i="13"/>
  <c r="M70" i="13" s="1"/>
  <c r="I70" i="13"/>
  <c r="K70" i="13"/>
  <c r="O70" i="13"/>
  <c r="Q70" i="13"/>
  <c r="V70" i="13"/>
  <c r="G73" i="13"/>
  <c r="M73" i="13" s="1"/>
  <c r="I73" i="13"/>
  <c r="K73" i="13"/>
  <c r="O73" i="13"/>
  <c r="Q73" i="13"/>
  <c r="V73" i="13"/>
  <c r="G76" i="13"/>
  <c r="I76" i="13"/>
  <c r="K76" i="13"/>
  <c r="M76" i="13"/>
  <c r="O76" i="13"/>
  <c r="Q76" i="13"/>
  <c r="V76" i="13"/>
  <c r="G78" i="13"/>
  <c r="I78" i="13"/>
  <c r="K78" i="13"/>
  <c r="M78" i="13"/>
  <c r="O78" i="13"/>
  <c r="Q78" i="13"/>
  <c r="V78" i="13"/>
  <c r="G82" i="13"/>
  <c r="I82" i="13"/>
  <c r="K82" i="13"/>
  <c r="M82" i="13"/>
  <c r="O82" i="13"/>
  <c r="Q82" i="13"/>
  <c r="V82" i="13"/>
  <c r="G88" i="13"/>
  <c r="M88" i="13" s="1"/>
  <c r="I88" i="13"/>
  <c r="K88" i="13"/>
  <c r="O88" i="13"/>
  <c r="Q88" i="13"/>
  <c r="V88" i="13"/>
  <c r="I91" i="13"/>
  <c r="Q91" i="13"/>
  <c r="G92" i="13"/>
  <c r="M92" i="13" s="1"/>
  <c r="M91" i="13" s="1"/>
  <c r="I92" i="13"/>
  <c r="K92" i="13"/>
  <c r="O92" i="13"/>
  <c r="O91" i="13" s="1"/>
  <c r="Q92" i="13"/>
  <c r="V92" i="13"/>
  <c r="V91" i="13" s="1"/>
  <c r="G94" i="13"/>
  <c r="I94" i="13"/>
  <c r="K94" i="13"/>
  <c r="K91" i="13" s="1"/>
  <c r="M94" i="13"/>
  <c r="O94" i="13"/>
  <c r="Q94" i="13"/>
  <c r="V94" i="13"/>
  <c r="K97" i="13"/>
  <c r="O97" i="13"/>
  <c r="Q97" i="13"/>
  <c r="G98" i="13"/>
  <c r="G97" i="13" s="1"/>
  <c r="I98" i="13"/>
  <c r="I97" i="13" s="1"/>
  <c r="K98" i="13"/>
  <c r="M98" i="13"/>
  <c r="M97" i="13" s="1"/>
  <c r="O98" i="13"/>
  <c r="Q98" i="13"/>
  <c r="V98" i="13"/>
  <c r="V97" i="13" s="1"/>
  <c r="G101" i="13"/>
  <c r="K101" i="13"/>
  <c r="V101" i="13"/>
  <c r="G102" i="13"/>
  <c r="M102" i="13" s="1"/>
  <c r="M101" i="13" s="1"/>
  <c r="I102" i="13"/>
  <c r="I101" i="13" s="1"/>
  <c r="K102" i="13"/>
  <c r="O102" i="13"/>
  <c r="O101" i="13" s="1"/>
  <c r="Q102" i="13"/>
  <c r="Q101" i="13" s="1"/>
  <c r="V102" i="13"/>
  <c r="O106" i="13"/>
  <c r="G107" i="13"/>
  <c r="I107" i="13"/>
  <c r="K107" i="13"/>
  <c r="K106" i="13" s="1"/>
  <c r="M107" i="13"/>
  <c r="O107" i="13"/>
  <c r="Q107" i="13"/>
  <c r="Q106" i="13" s="1"/>
  <c r="V107" i="13"/>
  <c r="G112" i="13"/>
  <c r="I112" i="13"/>
  <c r="I106" i="13" s="1"/>
  <c r="K112" i="13"/>
  <c r="M112" i="13"/>
  <c r="O112" i="13"/>
  <c r="Q112" i="13"/>
  <c r="V112" i="13"/>
  <c r="G116" i="13"/>
  <c r="I116" i="13"/>
  <c r="K116" i="13"/>
  <c r="M116" i="13"/>
  <c r="O116" i="13"/>
  <c r="Q116" i="13"/>
  <c r="V116" i="13"/>
  <c r="G122" i="13"/>
  <c r="G106" i="13" s="1"/>
  <c r="I122" i="13"/>
  <c r="K122" i="13"/>
  <c r="O122" i="13"/>
  <c r="Q122" i="13"/>
  <c r="V122" i="13"/>
  <c r="V106" i="13" s="1"/>
  <c r="G125" i="13"/>
  <c r="M125" i="13" s="1"/>
  <c r="I125" i="13"/>
  <c r="K125" i="13"/>
  <c r="O125" i="13"/>
  <c r="Q125" i="13"/>
  <c r="V125" i="13"/>
  <c r="G130" i="13"/>
  <c r="I130" i="13"/>
  <c r="K130" i="13"/>
  <c r="K129" i="13" s="1"/>
  <c r="M130" i="13"/>
  <c r="O130" i="13"/>
  <c r="Q130" i="13"/>
  <c r="Q129" i="13" s="1"/>
  <c r="V130" i="13"/>
  <c r="G133" i="13"/>
  <c r="I133" i="13"/>
  <c r="I129" i="13" s="1"/>
  <c r="K133" i="13"/>
  <c r="M133" i="13"/>
  <c r="O133" i="13"/>
  <c r="Q133" i="13"/>
  <c r="V133" i="13"/>
  <c r="G136" i="13"/>
  <c r="I136" i="13"/>
  <c r="K136" i="13"/>
  <c r="M136" i="13"/>
  <c r="O136" i="13"/>
  <c r="Q136" i="13"/>
  <c r="V136" i="13"/>
  <c r="G138" i="13"/>
  <c r="G129" i="13" s="1"/>
  <c r="I138" i="13"/>
  <c r="K138" i="13"/>
  <c r="O138" i="13"/>
  <c r="Q138" i="13"/>
  <c r="V138" i="13"/>
  <c r="V129" i="13" s="1"/>
  <c r="G140" i="13"/>
  <c r="M140" i="13" s="1"/>
  <c r="I140" i="13"/>
  <c r="K140" i="13"/>
  <c r="O140" i="13"/>
  <c r="Q140" i="13"/>
  <c r="V140" i="13"/>
  <c r="G147" i="13"/>
  <c r="M147" i="13" s="1"/>
  <c r="I147" i="13"/>
  <c r="K147" i="13"/>
  <c r="O147" i="13"/>
  <c r="O129" i="13" s="1"/>
  <c r="Q147" i="13"/>
  <c r="V147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4" i="13"/>
  <c r="I154" i="13"/>
  <c r="K154" i="13"/>
  <c r="M154" i="13"/>
  <c r="O154" i="13"/>
  <c r="Q154" i="13"/>
  <c r="V154" i="13"/>
  <c r="G155" i="13"/>
  <c r="M155" i="13" s="1"/>
  <c r="I155" i="13"/>
  <c r="K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I157" i="13"/>
  <c r="O157" i="13"/>
  <c r="V157" i="13"/>
  <c r="G158" i="13"/>
  <c r="I158" i="13"/>
  <c r="K158" i="13"/>
  <c r="K157" i="13" s="1"/>
  <c r="M158" i="13"/>
  <c r="M157" i="13" s="1"/>
  <c r="O158" i="13"/>
  <c r="Q158" i="13"/>
  <c r="Q157" i="13" s="1"/>
  <c r="V158" i="13"/>
  <c r="K160" i="13"/>
  <c r="G161" i="13"/>
  <c r="G160" i="13" s="1"/>
  <c r="I161" i="13"/>
  <c r="I160" i="13" s="1"/>
  <c r="K161" i="13"/>
  <c r="M161" i="13"/>
  <c r="M160" i="13" s="1"/>
  <c r="O161" i="13"/>
  <c r="Q161" i="13"/>
  <c r="Q160" i="13" s="1"/>
  <c r="V161" i="13"/>
  <c r="V160" i="13" s="1"/>
  <c r="G167" i="13"/>
  <c r="M167" i="13" s="1"/>
  <c r="I167" i="13"/>
  <c r="K167" i="13"/>
  <c r="O167" i="13"/>
  <c r="Q167" i="13"/>
  <c r="V167" i="13"/>
  <c r="G173" i="13"/>
  <c r="I173" i="13"/>
  <c r="K173" i="13"/>
  <c r="M173" i="13"/>
  <c r="O173" i="13"/>
  <c r="Q173" i="13"/>
  <c r="V173" i="13"/>
  <c r="G180" i="13"/>
  <c r="M180" i="13" s="1"/>
  <c r="I180" i="13"/>
  <c r="K180" i="13"/>
  <c r="O180" i="13"/>
  <c r="O160" i="13" s="1"/>
  <c r="Q180" i="13"/>
  <c r="V180" i="13"/>
  <c r="G183" i="13"/>
  <c r="M183" i="13" s="1"/>
  <c r="I183" i="13"/>
  <c r="I182" i="13" s="1"/>
  <c r="K183" i="13"/>
  <c r="K182" i="13" s="1"/>
  <c r="O183" i="13"/>
  <c r="O182" i="13" s="1"/>
  <c r="Q183" i="13"/>
  <c r="V183" i="13"/>
  <c r="G185" i="13"/>
  <c r="G182" i="13" s="1"/>
  <c r="I185" i="13"/>
  <c r="K185" i="13"/>
  <c r="M185" i="13"/>
  <c r="O185" i="13"/>
  <c r="Q185" i="13"/>
  <c r="V185" i="13"/>
  <c r="V182" i="13" s="1"/>
  <c r="G187" i="13"/>
  <c r="M187" i="13" s="1"/>
  <c r="I187" i="13"/>
  <c r="K187" i="13"/>
  <c r="O187" i="13"/>
  <c r="Q187" i="13"/>
  <c r="V187" i="13"/>
  <c r="G190" i="13"/>
  <c r="I190" i="13"/>
  <c r="K190" i="13"/>
  <c r="M190" i="13"/>
  <c r="O190" i="13"/>
  <c r="Q190" i="13"/>
  <c r="Q182" i="13" s="1"/>
  <c r="V190" i="13"/>
  <c r="G193" i="13"/>
  <c r="M193" i="13" s="1"/>
  <c r="I193" i="13"/>
  <c r="K193" i="13"/>
  <c r="O193" i="13"/>
  <c r="Q193" i="13"/>
  <c r="V193" i="13"/>
  <c r="G197" i="13"/>
  <c r="I197" i="13"/>
  <c r="K197" i="13"/>
  <c r="M197" i="13"/>
  <c r="O197" i="13"/>
  <c r="Q197" i="13"/>
  <c r="V197" i="13"/>
  <c r="G200" i="13"/>
  <c r="M200" i="13" s="1"/>
  <c r="I200" i="13"/>
  <c r="K200" i="13"/>
  <c r="O200" i="13"/>
  <c r="Q200" i="13"/>
  <c r="V200" i="13"/>
  <c r="G202" i="13"/>
  <c r="I202" i="13"/>
  <c r="K202" i="13"/>
  <c r="M202" i="13"/>
  <c r="O202" i="13"/>
  <c r="Q202" i="13"/>
  <c r="V202" i="13"/>
  <c r="G207" i="13"/>
  <c r="M207" i="13" s="1"/>
  <c r="I207" i="13"/>
  <c r="K207" i="13"/>
  <c r="O207" i="13"/>
  <c r="Q207" i="13"/>
  <c r="V207" i="13"/>
  <c r="G210" i="13"/>
  <c r="M210" i="13" s="1"/>
  <c r="I210" i="13"/>
  <c r="K210" i="13"/>
  <c r="O210" i="13"/>
  <c r="O209" i="13" s="1"/>
  <c r="Q210" i="13"/>
  <c r="V210" i="13"/>
  <c r="V209" i="13" s="1"/>
  <c r="G212" i="13"/>
  <c r="I212" i="13"/>
  <c r="K212" i="13"/>
  <c r="K209" i="13" s="1"/>
  <c r="M212" i="13"/>
  <c r="O212" i="13"/>
  <c r="Q212" i="13"/>
  <c r="V212" i="13"/>
  <c r="G215" i="13"/>
  <c r="I215" i="13"/>
  <c r="K215" i="13"/>
  <c r="M215" i="13"/>
  <c r="O215" i="13"/>
  <c r="Q215" i="13"/>
  <c r="V215" i="13"/>
  <c r="G218" i="13"/>
  <c r="I218" i="13"/>
  <c r="I209" i="13" s="1"/>
  <c r="K218" i="13"/>
  <c r="M218" i="13"/>
  <c r="O218" i="13"/>
  <c r="Q218" i="13"/>
  <c r="V218" i="13"/>
  <c r="G221" i="13"/>
  <c r="M221" i="13" s="1"/>
  <c r="I221" i="13"/>
  <c r="K221" i="13"/>
  <c r="O221" i="13"/>
  <c r="Q221" i="13"/>
  <c r="V221" i="13"/>
  <c r="G224" i="13"/>
  <c r="M224" i="13" s="1"/>
  <c r="I224" i="13"/>
  <c r="K224" i="13"/>
  <c r="O224" i="13"/>
  <c r="Q224" i="13"/>
  <c r="Q209" i="13" s="1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I232" i="13"/>
  <c r="K232" i="13"/>
  <c r="M232" i="13"/>
  <c r="O232" i="13"/>
  <c r="Q232" i="13"/>
  <c r="V232" i="13"/>
  <c r="G235" i="13"/>
  <c r="M235" i="13" s="1"/>
  <c r="I235" i="13"/>
  <c r="I234" i="13" s="1"/>
  <c r="K235" i="13"/>
  <c r="O235" i="13"/>
  <c r="O234" i="13" s="1"/>
  <c r="Q235" i="13"/>
  <c r="Q234" i="13" s="1"/>
  <c r="V235" i="13"/>
  <c r="G238" i="13"/>
  <c r="M238" i="13" s="1"/>
  <c r="I238" i="13"/>
  <c r="K238" i="13"/>
  <c r="O238" i="13"/>
  <c r="Q238" i="13"/>
  <c r="V238" i="13"/>
  <c r="G240" i="13"/>
  <c r="I240" i="13"/>
  <c r="K240" i="13"/>
  <c r="M240" i="13"/>
  <c r="O240" i="13"/>
  <c r="Q240" i="13"/>
  <c r="V240" i="13"/>
  <c r="G242" i="13"/>
  <c r="I242" i="13"/>
  <c r="K242" i="13"/>
  <c r="K234" i="13" s="1"/>
  <c r="M242" i="13"/>
  <c r="O242" i="13"/>
  <c r="Q242" i="13"/>
  <c r="V242" i="13"/>
  <c r="G244" i="13"/>
  <c r="I244" i="13"/>
  <c r="K244" i="13"/>
  <c r="M244" i="13"/>
  <c r="O244" i="13"/>
  <c r="Q244" i="13"/>
  <c r="V244" i="13"/>
  <c r="G246" i="13"/>
  <c r="G234" i="13" s="1"/>
  <c r="I246" i="13"/>
  <c r="K246" i="13"/>
  <c r="O246" i="13"/>
  <c r="Q246" i="13"/>
  <c r="V246" i="13"/>
  <c r="V234" i="13" s="1"/>
  <c r="G248" i="13"/>
  <c r="I248" i="13"/>
  <c r="K248" i="13"/>
  <c r="M248" i="13"/>
  <c r="O248" i="13"/>
  <c r="Q248" i="13"/>
  <c r="V248" i="13"/>
  <c r="G249" i="13"/>
  <c r="M249" i="13" s="1"/>
  <c r="I249" i="13"/>
  <c r="K249" i="13"/>
  <c r="O249" i="13"/>
  <c r="Q249" i="13"/>
  <c r="V249" i="13"/>
  <c r="G251" i="13"/>
  <c r="I251" i="13"/>
  <c r="K251" i="13"/>
  <c r="M251" i="13"/>
  <c r="O251" i="13"/>
  <c r="Q251" i="13"/>
  <c r="V251" i="13"/>
  <c r="G253" i="13"/>
  <c r="I253" i="13"/>
  <c r="K253" i="13"/>
  <c r="M253" i="13"/>
  <c r="O253" i="13"/>
  <c r="Q253" i="13"/>
  <c r="V253" i="13"/>
  <c r="G255" i="13"/>
  <c r="I255" i="13"/>
  <c r="K255" i="13"/>
  <c r="M255" i="13"/>
  <c r="O255" i="13"/>
  <c r="Q255" i="13"/>
  <c r="V255" i="13"/>
  <c r="G259" i="13"/>
  <c r="M259" i="13" s="1"/>
  <c r="I259" i="13"/>
  <c r="K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5" i="13"/>
  <c r="I265" i="13"/>
  <c r="K265" i="13"/>
  <c r="M265" i="13"/>
  <c r="O265" i="13"/>
  <c r="Q265" i="13"/>
  <c r="V265" i="13"/>
  <c r="G267" i="13"/>
  <c r="I267" i="13"/>
  <c r="K267" i="13"/>
  <c r="M267" i="13"/>
  <c r="O267" i="13"/>
  <c r="Q267" i="13"/>
  <c r="V267" i="13"/>
  <c r="G268" i="13"/>
  <c r="I268" i="13"/>
  <c r="K268" i="13"/>
  <c r="M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M272" i="13" s="1"/>
  <c r="I272" i="13"/>
  <c r="K272" i="13"/>
  <c r="O272" i="13"/>
  <c r="Q272" i="13"/>
  <c r="V272" i="13"/>
  <c r="G273" i="13"/>
  <c r="M273" i="13" s="1"/>
  <c r="I273" i="13"/>
  <c r="K273" i="13"/>
  <c r="O273" i="13"/>
  <c r="Q273" i="13"/>
  <c r="V273" i="13"/>
  <c r="G275" i="13"/>
  <c r="I275" i="13"/>
  <c r="K275" i="13"/>
  <c r="M275" i="13"/>
  <c r="O275" i="13"/>
  <c r="Q275" i="13"/>
  <c r="V275" i="13"/>
  <c r="G277" i="13"/>
  <c r="I277" i="13"/>
  <c r="K277" i="13"/>
  <c r="M277" i="13"/>
  <c r="O277" i="13"/>
  <c r="Q277" i="13"/>
  <c r="V277" i="13"/>
  <c r="G279" i="13"/>
  <c r="I279" i="13"/>
  <c r="K279" i="13"/>
  <c r="M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5" i="13"/>
  <c r="M285" i="13" s="1"/>
  <c r="I285" i="13"/>
  <c r="K285" i="13"/>
  <c r="O285" i="13"/>
  <c r="Q285" i="13"/>
  <c r="V285" i="13"/>
  <c r="Q287" i="13"/>
  <c r="G288" i="13"/>
  <c r="M288" i="13" s="1"/>
  <c r="M287" i="13" s="1"/>
  <c r="I288" i="13"/>
  <c r="I287" i="13" s="1"/>
  <c r="K288" i="13"/>
  <c r="K287" i="13" s="1"/>
  <c r="O288" i="13"/>
  <c r="O287" i="13" s="1"/>
  <c r="Q288" i="13"/>
  <c r="V288" i="13"/>
  <c r="G289" i="13"/>
  <c r="G287" i="13" s="1"/>
  <c r="I289" i="13"/>
  <c r="K289" i="13"/>
  <c r="M289" i="13"/>
  <c r="O289" i="13"/>
  <c r="Q289" i="13"/>
  <c r="V289" i="13"/>
  <c r="V287" i="13" s="1"/>
  <c r="G290" i="13"/>
  <c r="M290" i="13" s="1"/>
  <c r="I290" i="13"/>
  <c r="K290" i="13"/>
  <c r="O290" i="13"/>
  <c r="Q290" i="13"/>
  <c r="V290" i="13"/>
  <c r="G293" i="13"/>
  <c r="M293" i="13" s="1"/>
  <c r="I293" i="13"/>
  <c r="K293" i="13"/>
  <c r="O293" i="13"/>
  <c r="O292" i="13" s="1"/>
  <c r="Q293" i="13"/>
  <c r="V293" i="13"/>
  <c r="V292" i="13" s="1"/>
  <c r="G295" i="13"/>
  <c r="I295" i="13"/>
  <c r="K295" i="13"/>
  <c r="K292" i="13" s="1"/>
  <c r="M295" i="13"/>
  <c r="O295" i="13"/>
  <c r="Q295" i="13"/>
  <c r="V295" i="13"/>
  <c r="G297" i="13"/>
  <c r="I297" i="13"/>
  <c r="K297" i="13"/>
  <c r="M297" i="13"/>
  <c r="O297" i="13"/>
  <c r="Q297" i="13"/>
  <c r="V297" i="13"/>
  <c r="G299" i="13"/>
  <c r="I299" i="13"/>
  <c r="I292" i="13" s="1"/>
  <c r="K299" i="13"/>
  <c r="M299" i="13"/>
  <c r="O299" i="13"/>
  <c r="Q299" i="13"/>
  <c r="V299" i="13"/>
  <c r="G301" i="13"/>
  <c r="M301" i="13" s="1"/>
  <c r="I301" i="13"/>
  <c r="K301" i="13"/>
  <c r="O301" i="13"/>
  <c r="Q301" i="13"/>
  <c r="V301" i="13"/>
  <c r="G303" i="13"/>
  <c r="M303" i="13" s="1"/>
  <c r="I303" i="13"/>
  <c r="K303" i="13"/>
  <c r="O303" i="13"/>
  <c r="Q303" i="13"/>
  <c r="Q292" i="13" s="1"/>
  <c r="V303" i="13"/>
  <c r="G307" i="13"/>
  <c r="M307" i="13" s="1"/>
  <c r="I307" i="13"/>
  <c r="K307" i="13"/>
  <c r="O307" i="13"/>
  <c r="Q307" i="13"/>
  <c r="V307" i="13"/>
  <c r="G308" i="13"/>
  <c r="M308" i="13"/>
  <c r="Q308" i="13"/>
  <c r="V308" i="13"/>
  <c r="G309" i="13"/>
  <c r="I309" i="13"/>
  <c r="I308" i="13" s="1"/>
  <c r="K309" i="13"/>
  <c r="K308" i="13" s="1"/>
  <c r="M309" i="13"/>
  <c r="O309" i="13"/>
  <c r="O308" i="13" s="1"/>
  <c r="Q309" i="13"/>
  <c r="V309" i="13"/>
  <c r="I311" i="13"/>
  <c r="G312" i="13"/>
  <c r="G311" i="13" s="1"/>
  <c r="I312" i="13"/>
  <c r="K312" i="13"/>
  <c r="K311" i="13" s="1"/>
  <c r="O312" i="13"/>
  <c r="Q312" i="13"/>
  <c r="Q311" i="13" s="1"/>
  <c r="V312" i="13"/>
  <c r="V311" i="13" s="1"/>
  <c r="G315" i="13"/>
  <c r="M315" i="13" s="1"/>
  <c r="I315" i="13"/>
  <c r="K315" i="13"/>
  <c r="O315" i="13"/>
  <c r="O311" i="13" s="1"/>
  <c r="Q315" i="13"/>
  <c r="V315" i="13"/>
  <c r="G317" i="13"/>
  <c r="M317" i="13" s="1"/>
  <c r="I317" i="13"/>
  <c r="K317" i="13"/>
  <c r="O317" i="13"/>
  <c r="Q317" i="13"/>
  <c r="V317" i="13"/>
  <c r="G319" i="13"/>
  <c r="I319" i="13"/>
  <c r="K319" i="13"/>
  <c r="M319" i="13"/>
  <c r="O319" i="13"/>
  <c r="Q319" i="13"/>
  <c r="V319" i="13"/>
  <c r="G321" i="13"/>
  <c r="G320" i="13" s="1"/>
  <c r="I321" i="13"/>
  <c r="I320" i="13" s="1"/>
  <c r="K321" i="13"/>
  <c r="M321" i="13"/>
  <c r="O321" i="13"/>
  <c r="Q321" i="13"/>
  <c r="V321" i="13"/>
  <c r="V320" i="13" s="1"/>
  <c r="G323" i="13"/>
  <c r="M323" i="13" s="1"/>
  <c r="I323" i="13"/>
  <c r="K323" i="13"/>
  <c r="O323" i="13"/>
  <c r="Q323" i="13"/>
  <c r="Q320" i="13" s="1"/>
  <c r="V323" i="13"/>
  <c r="G325" i="13"/>
  <c r="I325" i="13"/>
  <c r="K325" i="13"/>
  <c r="M325" i="13"/>
  <c r="O325" i="13"/>
  <c r="Q325" i="13"/>
  <c r="V325" i="13"/>
  <c r="G327" i="13"/>
  <c r="M327" i="13" s="1"/>
  <c r="I327" i="13"/>
  <c r="K327" i="13"/>
  <c r="O327" i="13"/>
  <c r="O320" i="13" s="1"/>
  <c r="Q327" i="13"/>
  <c r="V327" i="13"/>
  <c r="G329" i="13"/>
  <c r="I329" i="13"/>
  <c r="K329" i="13"/>
  <c r="M329" i="13"/>
  <c r="O329" i="13"/>
  <c r="Q329" i="13"/>
  <c r="V329" i="13"/>
  <c r="G331" i="13"/>
  <c r="M331" i="13" s="1"/>
  <c r="I331" i="13"/>
  <c r="K331" i="13"/>
  <c r="K320" i="13" s="1"/>
  <c r="O331" i="13"/>
  <c r="Q331" i="13"/>
  <c r="V331" i="13"/>
  <c r="G333" i="13"/>
  <c r="I333" i="13"/>
  <c r="K333" i="13"/>
  <c r="M333" i="13"/>
  <c r="O333" i="13"/>
  <c r="Q333" i="13"/>
  <c r="V333" i="13"/>
  <c r="G336" i="13"/>
  <c r="M336" i="13" s="1"/>
  <c r="I336" i="13"/>
  <c r="K336" i="13"/>
  <c r="O336" i="13"/>
  <c r="Q336" i="13"/>
  <c r="V336" i="13"/>
  <c r="G340" i="13"/>
  <c r="I340" i="13"/>
  <c r="K340" i="13"/>
  <c r="M340" i="13"/>
  <c r="O340" i="13"/>
  <c r="Q340" i="13"/>
  <c r="V340" i="13"/>
  <c r="G342" i="13"/>
  <c r="M342" i="13" s="1"/>
  <c r="I342" i="13"/>
  <c r="K342" i="13"/>
  <c r="O342" i="13"/>
  <c r="Q342" i="13"/>
  <c r="V342" i="13"/>
  <c r="G345" i="13"/>
  <c r="M345" i="13" s="1"/>
  <c r="I345" i="13"/>
  <c r="I344" i="13" s="1"/>
  <c r="K345" i="13"/>
  <c r="K344" i="13" s="1"/>
  <c r="O345" i="13"/>
  <c r="O344" i="13" s="1"/>
  <c r="Q345" i="13"/>
  <c r="V345" i="13"/>
  <c r="G349" i="13"/>
  <c r="G344" i="13" s="1"/>
  <c r="I349" i="13"/>
  <c r="K349" i="13"/>
  <c r="M349" i="13"/>
  <c r="O349" i="13"/>
  <c r="Q349" i="13"/>
  <c r="V349" i="13"/>
  <c r="V344" i="13" s="1"/>
  <c r="G353" i="13"/>
  <c r="M353" i="13" s="1"/>
  <c r="I353" i="13"/>
  <c r="K353" i="13"/>
  <c r="O353" i="13"/>
  <c r="Q353" i="13"/>
  <c r="V353" i="13"/>
  <c r="G361" i="13"/>
  <c r="I361" i="13"/>
  <c r="K361" i="13"/>
  <c r="M361" i="13"/>
  <c r="O361" i="13"/>
  <c r="Q361" i="13"/>
  <c r="Q344" i="13" s="1"/>
  <c r="V361" i="13"/>
  <c r="G369" i="13"/>
  <c r="M369" i="13" s="1"/>
  <c r="I369" i="13"/>
  <c r="K369" i="13"/>
  <c r="O369" i="13"/>
  <c r="Q369" i="13"/>
  <c r="V369" i="13"/>
  <c r="G371" i="13"/>
  <c r="I371" i="13"/>
  <c r="K371" i="13"/>
  <c r="M371" i="13"/>
  <c r="O371" i="13"/>
  <c r="Q371" i="13"/>
  <c r="V371" i="13"/>
  <c r="K372" i="13"/>
  <c r="O372" i="13"/>
  <c r="G373" i="13"/>
  <c r="G372" i="13" s="1"/>
  <c r="I373" i="13"/>
  <c r="I372" i="13" s="1"/>
  <c r="K373" i="13"/>
  <c r="M373" i="13"/>
  <c r="M372" i="13" s="1"/>
  <c r="O373" i="13"/>
  <c r="Q373" i="13"/>
  <c r="Q372" i="13" s="1"/>
  <c r="V373" i="13"/>
  <c r="V372" i="13" s="1"/>
  <c r="G377" i="13"/>
  <c r="K377" i="13"/>
  <c r="V377" i="13"/>
  <c r="G378" i="13"/>
  <c r="I378" i="13"/>
  <c r="I377" i="13" s="1"/>
  <c r="K378" i="13"/>
  <c r="M378" i="13"/>
  <c r="M377" i="13" s="1"/>
  <c r="O378" i="13"/>
  <c r="O377" i="13" s="1"/>
  <c r="Q378" i="13"/>
  <c r="Q377" i="13" s="1"/>
  <c r="V378" i="13"/>
  <c r="G384" i="13"/>
  <c r="G385" i="13"/>
  <c r="I385" i="13"/>
  <c r="I384" i="13" s="1"/>
  <c r="K385" i="13"/>
  <c r="K384" i="13" s="1"/>
  <c r="M385" i="13"/>
  <c r="O385" i="13"/>
  <c r="Q385" i="13"/>
  <c r="Q384" i="13" s="1"/>
  <c r="V385" i="13"/>
  <c r="G387" i="13"/>
  <c r="M387" i="13" s="1"/>
  <c r="I387" i="13"/>
  <c r="K387" i="13"/>
  <c r="O387" i="13"/>
  <c r="O384" i="13" s="1"/>
  <c r="Q387" i="13"/>
  <c r="V387" i="13"/>
  <c r="G389" i="13"/>
  <c r="I389" i="13"/>
  <c r="K389" i="13"/>
  <c r="M389" i="13"/>
  <c r="O389" i="13"/>
  <c r="Q389" i="13"/>
  <c r="V389" i="13"/>
  <c r="G391" i="13"/>
  <c r="M391" i="13" s="1"/>
  <c r="I391" i="13"/>
  <c r="K391" i="13"/>
  <c r="O391" i="13"/>
  <c r="Q391" i="13"/>
  <c r="V391" i="13"/>
  <c r="V384" i="13" s="1"/>
  <c r="G393" i="13"/>
  <c r="I393" i="13"/>
  <c r="K393" i="13"/>
  <c r="M393" i="13"/>
  <c r="O393" i="13"/>
  <c r="Q393" i="13"/>
  <c r="V393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3" i="13"/>
  <c r="I403" i="13"/>
  <c r="K403" i="13"/>
  <c r="M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I405" i="13"/>
  <c r="K405" i="13"/>
  <c r="M405" i="13"/>
  <c r="O405" i="13"/>
  <c r="Q405" i="13"/>
  <c r="V405" i="13"/>
  <c r="G407" i="13"/>
  <c r="M407" i="13" s="1"/>
  <c r="I407" i="13"/>
  <c r="K407" i="13"/>
  <c r="O407" i="13"/>
  <c r="Q407" i="13"/>
  <c r="V407" i="13"/>
  <c r="G411" i="13"/>
  <c r="M411" i="13" s="1"/>
  <c r="I411" i="13"/>
  <c r="I410" i="13" s="1"/>
  <c r="K411" i="13"/>
  <c r="K410" i="13" s="1"/>
  <c r="O411" i="13"/>
  <c r="O410" i="13" s="1"/>
  <c r="Q411" i="13"/>
  <c r="V411" i="13"/>
  <c r="G412" i="13"/>
  <c r="G410" i="13" s="1"/>
  <c r="I412" i="13"/>
  <c r="K412" i="13"/>
  <c r="M412" i="13"/>
  <c r="O412" i="13"/>
  <c r="Q412" i="13"/>
  <c r="V412" i="13"/>
  <c r="V410" i="13" s="1"/>
  <c r="G413" i="13"/>
  <c r="M413" i="13" s="1"/>
  <c r="I413" i="13"/>
  <c r="K413" i="13"/>
  <c r="O413" i="13"/>
  <c r="Q413" i="13"/>
  <c r="V413" i="13"/>
  <c r="G414" i="13"/>
  <c r="I414" i="13"/>
  <c r="K414" i="13"/>
  <c r="M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I416" i="13"/>
  <c r="K416" i="13"/>
  <c r="M416" i="13"/>
  <c r="O416" i="13"/>
  <c r="Q416" i="13"/>
  <c r="Q410" i="13" s="1"/>
  <c r="V416" i="13"/>
  <c r="G417" i="13"/>
  <c r="M417" i="13" s="1"/>
  <c r="I417" i="13"/>
  <c r="K417" i="13"/>
  <c r="O417" i="13"/>
  <c r="Q417" i="13"/>
  <c r="V417" i="13"/>
  <c r="G419" i="13"/>
  <c r="I419" i="13"/>
  <c r="K419" i="13"/>
  <c r="M419" i="13"/>
  <c r="O419" i="13"/>
  <c r="Q419" i="13"/>
  <c r="V419" i="13"/>
  <c r="G421" i="13"/>
  <c r="K421" i="13"/>
  <c r="M421" i="13"/>
  <c r="V421" i="13"/>
  <c r="G422" i="13"/>
  <c r="I422" i="13"/>
  <c r="I421" i="13" s="1"/>
  <c r="K422" i="13"/>
  <c r="M422" i="13"/>
  <c r="O422" i="13"/>
  <c r="O421" i="13" s="1"/>
  <c r="Q422" i="13"/>
  <c r="Q421" i="13" s="1"/>
  <c r="V422" i="13"/>
  <c r="AE424" i="13"/>
  <c r="AF424" i="13"/>
  <c r="G439" i="12"/>
  <c r="BA191" i="12"/>
  <c r="BA189" i="12"/>
  <c r="BA149" i="12"/>
  <c r="BA105" i="12"/>
  <c r="BA100" i="12"/>
  <c r="BA88" i="12"/>
  <c r="BA78" i="12"/>
  <c r="BA75" i="12"/>
  <c r="BA64" i="12"/>
  <c r="BA61" i="12"/>
  <c r="BA19" i="12"/>
  <c r="BA16" i="12"/>
  <c r="O8" i="12"/>
  <c r="G9" i="12"/>
  <c r="G8" i="12" s="1"/>
  <c r="I9" i="12"/>
  <c r="I8" i="12" s="1"/>
  <c r="K9" i="12"/>
  <c r="M9" i="12"/>
  <c r="O9" i="12"/>
  <c r="Q9" i="12"/>
  <c r="Q8" i="12" s="1"/>
  <c r="V9" i="12"/>
  <c r="V8" i="12" s="1"/>
  <c r="G11" i="12"/>
  <c r="M11" i="12" s="1"/>
  <c r="I11" i="12"/>
  <c r="K11" i="12"/>
  <c r="K8" i="12" s="1"/>
  <c r="O11" i="12"/>
  <c r="Q11" i="12"/>
  <c r="V11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2" i="12"/>
  <c r="M32" i="12" s="1"/>
  <c r="I32" i="12"/>
  <c r="K32" i="12"/>
  <c r="O32" i="12"/>
  <c r="Q32" i="12"/>
  <c r="V32" i="12"/>
  <c r="G35" i="12"/>
  <c r="M35" i="12" s="1"/>
  <c r="I35" i="12"/>
  <c r="K35" i="12"/>
  <c r="K34" i="12" s="1"/>
  <c r="O35" i="12"/>
  <c r="O34" i="12" s="1"/>
  <c r="Q35" i="12"/>
  <c r="V35" i="12"/>
  <c r="V34" i="12" s="1"/>
  <c r="G38" i="12"/>
  <c r="I38" i="12"/>
  <c r="K38" i="12"/>
  <c r="M38" i="12"/>
  <c r="O38" i="12"/>
  <c r="Q38" i="12"/>
  <c r="Q34" i="12" s="1"/>
  <c r="V38" i="12"/>
  <c r="G45" i="12"/>
  <c r="I45" i="12"/>
  <c r="K45" i="12"/>
  <c r="M45" i="12"/>
  <c r="O45" i="12"/>
  <c r="Q45" i="12"/>
  <c r="V45" i="12"/>
  <c r="G52" i="12"/>
  <c r="I52" i="12"/>
  <c r="K52" i="12"/>
  <c r="M52" i="12"/>
  <c r="O52" i="12"/>
  <c r="Q52" i="12"/>
  <c r="V52" i="12"/>
  <c r="G56" i="12"/>
  <c r="M56" i="12" s="1"/>
  <c r="I56" i="12"/>
  <c r="K56" i="12"/>
  <c r="O56" i="12"/>
  <c r="Q56" i="12"/>
  <c r="V56" i="12"/>
  <c r="G60" i="12"/>
  <c r="M60" i="12" s="1"/>
  <c r="I60" i="12"/>
  <c r="I34" i="12" s="1"/>
  <c r="K60" i="12"/>
  <c r="O60" i="12"/>
  <c r="Q60" i="12"/>
  <c r="V60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1" i="12"/>
  <c r="M81" i="12" s="1"/>
  <c r="I81" i="12"/>
  <c r="K81" i="12"/>
  <c r="O81" i="12"/>
  <c r="Q81" i="12"/>
  <c r="V81" i="12"/>
  <c r="Q84" i="12"/>
  <c r="G85" i="12"/>
  <c r="G84" i="12" s="1"/>
  <c r="I85" i="12"/>
  <c r="I84" i="12" s="1"/>
  <c r="K85" i="12"/>
  <c r="K84" i="12" s="1"/>
  <c r="M85" i="12"/>
  <c r="O85" i="12"/>
  <c r="O84" i="12" s="1"/>
  <c r="Q85" i="12"/>
  <c r="V85" i="12"/>
  <c r="V84" i="12" s="1"/>
  <c r="G87" i="12"/>
  <c r="I87" i="12"/>
  <c r="K87" i="12"/>
  <c r="M87" i="12"/>
  <c r="M84" i="12" s="1"/>
  <c r="O87" i="12"/>
  <c r="Q87" i="12"/>
  <c r="V87" i="12"/>
  <c r="G90" i="12"/>
  <c r="K90" i="12"/>
  <c r="V90" i="12"/>
  <c r="G91" i="12"/>
  <c r="M91" i="12" s="1"/>
  <c r="M90" i="12" s="1"/>
  <c r="I91" i="12"/>
  <c r="I90" i="12" s="1"/>
  <c r="K91" i="12"/>
  <c r="O91" i="12"/>
  <c r="O90" i="12" s="1"/>
  <c r="Q91" i="12"/>
  <c r="Q90" i="12" s="1"/>
  <c r="V91" i="12"/>
  <c r="G94" i="12"/>
  <c r="I94" i="12"/>
  <c r="O94" i="12"/>
  <c r="V94" i="12"/>
  <c r="G95" i="12"/>
  <c r="I95" i="12"/>
  <c r="K95" i="12"/>
  <c r="K94" i="12" s="1"/>
  <c r="M95" i="12"/>
  <c r="M94" i="12" s="1"/>
  <c r="O95" i="12"/>
  <c r="Q95" i="12"/>
  <c r="Q94" i="12" s="1"/>
  <c r="V95" i="12"/>
  <c r="O98" i="12"/>
  <c r="G99" i="12"/>
  <c r="G98" i="12" s="1"/>
  <c r="I99" i="12"/>
  <c r="I98" i="12" s="1"/>
  <c r="K99" i="12"/>
  <c r="M99" i="12"/>
  <c r="M98" i="12" s="1"/>
  <c r="O99" i="12"/>
  <c r="Q99" i="12"/>
  <c r="Q98" i="12" s="1"/>
  <c r="V99" i="12"/>
  <c r="V98" i="12" s="1"/>
  <c r="G104" i="12"/>
  <c r="M104" i="12" s="1"/>
  <c r="I104" i="12"/>
  <c r="K104" i="12"/>
  <c r="K98" i="12" s="1"/>
  <c r="O104" i="12"/>
  <c r="Q104" i="12"/>
  <c r="V104" i="12"/>
  <c r="G108" i="12"/>
  <c r="I108" i="12"/>
  <c r="K108" i="12"/>
  <c r="M108" i="12"/>
  <c r="O108" i="12"/>
  <c r="Q108" i="12"/>
  <c r="V108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21" i="12"/>
  <c r="G120" i="12" s="1"/>
  <c r="I121" i="12"/>
  <c r="I120" i="12" s="1"/>
  <c r="K121" i="12"/>
  <c r="M121" i="12"/>
  <c r="O121" i="12"/>
  <c r="Q121" i="12"/>
  <c r="Q120" i="12" s="1"/>
  <c r="V121" i="12"/>
  <c r="V120" i="12" s="1"/>
  <c r="G125" i="12"/>
  <c r="M125" i="12" s="1"/>
  <c r="I125" i="12"/>
  <c r="K125" i="12"/>
  <c r="K120" i="12" s="1"/>
  <c r="O125" i="12"/>
  <c r="Q125" i="12"/>
  <c r="V125" i="12"/>
  <c r="G127" i="12"/>
  <c r="I127" i="12"/>
  <c r="K127" i="12"/>
  <c r="M127" i="12"/>
  <c r="O127" i="12"/>
  <c r="Q127" i="12"/>
  <c r="V127" i="12"/>
  <c r="G129" i="12"/>
  <c r="M129" i="12" s="1"/>
  <c r="I129" i="12"/>
  <c r="K129" i="12"/>
  <c r="O129" i="12"/>
  <c r="Q129" i="12"/>
  <c r="V129" i="12"/>
  <c r="G134" i="12"/>
  <c r="I134" i="12"/>
  <c r="K134" i="12"/>
  <c r="M134" i="12"/>
  <c r="O134" i="12"/>
  <c r="Q134" i="12"/>
  <c r="V134" i="12"/>
  <c r="G140" i="12"/>
  <c r="M140" i="12" s="1"/>
  <c r="I140" i="12"/>
  <c r="K140" i="12"/>
  <c r="O140" i="12"/>
  <c r="O120" i="12" s="1"/>
  <c r="Q140" i="12"/>
  <c r="V140" i="12"/>
  <c r="G141" i="12"/>
  <c r="I141" i="12"/>
  <c r="K141" i="12"/>
  <c r="M141" i="12"/>
  <c r="O141" i="12"/>
  <c r="Q141" i="12"/>
  <c r="V141" i="12"/>
  <c r="G142" i="12"/>
  <c r="M142" i="12" s="1"/>
  <c r="I142" i="12"/>
  <c r="K142" i="12"/>
  <c r="O142" i="12"/>
  <c r="Q142" i="12"/>
  <c r="V142" i="12"/>
  <c r="G144" i="12"/>
  <c r="I144" i="12"/>
  <c r="K144" i="12"/>
  <c r="M144" i="12"/>
  <c r="O144" i="12"/>
  <c r="Q144" i="12"/>
  <c r="V144" i="12"/>
  <c r="G146" i="12"/>
  <c r="M146" i="12" s="1"/>
  <c r="I146" i="12"/>
  <c r="K146" i="12"/>
  <c r="O146" i="12"/>
  <c r="Q146" i="12"/>
  <c r="V146" i="12"/>
  <c r="Q147" i="12"/>
  <c r="G148" i="12"/>
  <c r="M148" i="12" s="1"/>
  <c r="M147" i="12" s="1"/>
  <c r="I148" i="12"/>
  <c r="I147" i="12" s="1"/>
  <c r="K148" i="12"/>
  <c r="K147" i="12" s="1"/>
  <c r="O148" i="12"/>
  <c r="O147" i="12" s="1"/>
  <c r="Q148" i="12"/>
  <c r="V148" i="12"/>
  <c r="V147" i="12" s="1"/>
  <c r="G151" i="12"/>
  <c r="G150" i="12" s="1"/>
  <c r="I151" i="12"/>
  <c r="K151" i="12"/>
  <c r="K150" i="12" s="1"/>
  <c r="O151" i="12"/>
  <c r="O150" i="12" s="1"/>
  <c r="Q151" i="12"/>
  <c r="Q150" i="12" s="1"/>
  <c r="V151" i="12"/>
  <c r="V150" i="12" s="1"/>
  <c r="G157" i="12"/>
  <c r="I157" i="12"/>
  <c r="I150" i="12" s="1"/>
  <c r="K157" i="12"/>
  <c r="M157" i="12"/>
  <c r="O157" i="12"/>
  <c r="Q157" i="12"/>
  <c r="V157" i="12"/>
  <c r="G163" i="12"/>
  <c r="M163" i="12" s="1"/>
  <c r="I163" i="12"/>
  <c r="K163" i="12"/>
  <c r="O163" i="12"/>
  <c r="Q163" i="12"/>
  <c r="V163" i="12"/>
  <c r="G168" i="12"/>
  <c r="I168" i="12"/>
  <c r="K168" i="12"/>
  <c r="M168" i="12"/>
  <c r="O168" i="12"/>
  <c r="Q168" i="12"/>
  <c r="V168" i="12"/>
  <c r="G171" i="12"/>
  <c r="G170" i="12" s="1"/>
  <c r="I171" i="12"/>
  <c r="I170" i="12" s="1"/>
  <c r="K171" i="12"/>
  <c r="M171" i="12"/>
  <c r="O171" i="12"/>
  <c r="Q171" i="12"/>
  <c r="Q170" i="12" s="1"/>
  <c r="V171" i="12"/>
  <c r="V170" i="12" s="1"/>
  <c r="G173" i="12"/>
  <c r="M173" i="12" s="1"/>
  <c r="I173" i="12"/>
  <c r="K173" i="12"/>
  <c r="K170" i="12" s="1"/>
  <c r="O173" i="12"/>
  <c r="Q173" i="12"/>
  <c r="V173" i="12"/>
  <c r="G176" i="12"/>
  <c r="I176" i="12"/>
  <c r="K176" i="12"/>
  <c r="M176" i="12"/>
  <c r="O176" i="12"/>
  <c r="Q176" i="12"/>
  <c r="V176" i="12"/>
  <c r="G179" i="12"/>
  <c r="M179" i="12" s="1"/>
  <c r="I179" i="12"/>
  <c r="K179" i="12"/>
  <c r="O179" i="12"/>
  <c r="Q179" i="12"/>
  <c r="V179" i="12"/>
  <c r="G183" i="12"/>
  <c r="I183" i="12"/>
  <c r="K183" i="12"/>
  <c r="M183" i="12"/>
  <c r="O183" i="12"/>
  <c r="Q183" i="12"/>
  <c r="V183" i="12"/>
  <c r="G186" i="12"/>
  <c r="M186" i="12" s="1"/>
  <c r="I186" i="12"/>
  <c r="K186" i="12"/>
  <c r="O186" i="12"/>
  <c r="O170" i="12" s="1"/>
  <c r="Q186" i="12"/>
  <c r="V186" i="12"/>
  <c r="G188" i="12"/>
  <c r="I188" i="12"/>
  <c r="K188" i="12"/>
  <c r="M188" i="12"/>
  <c r="O188" i="12"/>
  <c r="Q188" i="12"/>
  <c r="V188" i="12"/>
  <c r="G193" i="12"/>
  <c r="M193" i="12" s="1"/>
  <c r="I193" i="12"/>
  <c r="K193" i="12"/>
  <c r="O193" i="12"/>
  <c r="Q193" i="12"/>
  <c r="V193" i="12"/>
  <c r="G205" i="12"/>
  <c r="I205" i="12"/>
  <c r="K205" i="12"/>
  <c r="M205" i="12"/>
  <c r="O205" i="12"/>
  <c r="Q205" i="12"/>
  <c r="V205" i="12"/>
  <c r="G207" i="12"/>
  <c r="G208" i="12"/>
  <c r="I208" i="12"/>
  <c r="I207" i="12" s="1"/>
  <c r="K208" i="12"/>
  <c r="K207" i="12" s="1"/>
  <c r="M208" i="12"/>
  <c r="O208" i="12"/>
  <c r="Q208" i="12"/>
  <c r="Q207" i="12" s="1"/>
  <c r="V208" i="12"/>
  <c r="G210" i="12"/>
  <c r="M210" i="12" s="1"/>
  <c r="I210" i="12"/>
  <c r="K210" i="12"/>
  <c r="O210" i="12"/>
  <c r="O207" i="12" s="1"/>
  <c r="Q210" i="12"/>
  <c r="V210" i="12"/>
  <c r="G213" i="12"/>
  <c r="I213" i="12"/>
  <c r="K213" i="12"/>
  <c r="M213" i="12"/>
  <c r="O213" i="12"/>
  <c r="Q213" i="12"/>
  <c r="V213" i="12"/>
  <c r="G216" i="12"/>
  <c r="M216" i="12" s="1"/>
  <c r="I216" i="12"/>
  <c r="K216" i="12"/>
  <c r="O216" i="12"/>
  <c r="Q216" i="12"/>
  <c r="V216" i="12"/>
  <c r="G219" i="12"/>
  <c r="I219" i="12"/>
  <c r="K219" i="12"/>
  <c r="M219" i="12"/>
  <c r="O219" i="12"/>
  <c r="Q219" i="12"/>
  <c r="V219" i="12"/>
  <c r="G222" i="12"/>
  <c r="M222" i="12" s="1"/>
  <c r="I222" i="12"/>
  <c r="K222" i="12"/>
  <c r="O222" i="12"/>
  <c r="Q222" i="12"/>
  <c r="V222" i="12"/>
  <c r="V207" i="12" s="1"/>
  <c r="G224" i="12"/>
  <c r="I224" i="12"/>
  <c r="K224" i="12"/>
  <c r="M224" i="12"/>
  <c r="O224" i="12"/>
  <c r="Q224" i="12"/>
  <c r="V224" i="12"/>
  <c r="G226" i="12"/>
  <c r="M226" i="12" s="1"/>
  <c r="I226" i="12"/>
  <c r="K226" i="12"/>
  <c r="O226" i="12"/>
  <c r="Q226" i="12"/>
  <c r="V226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4" i="12"/>
  <c r="M234" i="12" s="1"/>
  <c r="I234" i="12"/>
  <c r="K234" i="12"/>
  <c r="K233" i="12" s="1"/>
  <c r="O234" i="12"/>
  <c r="O233" i="12" s="1"/>
  <c r="Q234" i="12"/>
  <c r="V234" i="12"/>
  <c r="V233" i="12" s="1"/>
  <c r="G237" i="12"/>
  <c r="I237" i="12"/>
  <c r="K237" i="12"/>
  <c r="M237" i="12"/>
  <c r="O237" i="12"/>
  <c r="Q237" i="12"/>
  <c r="Q233" i="12" s="1"/>
  <c r="V237" i="12"/>
  <c r="G239" i="12"/>
  <c r="I239" i="12"/>
  <c r="K239" i="12"/>
  <c r="M239" i="12"/>
  <c r="O239" i="12"/>
  <c r="Q239" i="12"/>
  <c r="V239" i="12"/>
  <c r="G241" i="12"/>
  <c r="I241" i="12"/>
  <c r="K241" i="12"/>
  <c r="M241" i="12"/>
  <c r="O241" i="12"/>
  <c r="Q241" i="12"/>
  <c r="V241" i="12"/>
  <c r="G243" i="12"/>
  <c r="M243" i="12" s="1"/>
  <c r="I243" i="12"/>
  <c r="K243" i="12"/>
  <c r="O243" i="12"/>
  <c r="Q243" i="12"/>
  <c r="V243" i="12"/>
  <c r="G245" i="12"/>
  <c r="M245" i="12" s="1"/>
  <c r="I245" i="12"/>
  <c r="I233" i="12" s="1"/>
  <c r="K245" i="12"/>
  <c r="O245" i="12"/>
  <c r="Q245" i="12"/>
  <c r="V245" i="12"/>
  <c r="G247" i="12"/>
  <c r="M247" i="12" s="1"/>
  <c r="I247" i="12"/>
  <c r="K247" i="12"/>
  <c r="O247" i="12"/>
  <c r="Q247" i="12"/>
  <c r="V247" i="12"/>
  <c r="G248" i="12"/>
  <c r="I248" i="12"/>
  <c r="K248" i="12"/>
  <c r="M248" i="12"/>
  <c r="O248" i="12"/>
  <c r="Q248" i="12"/>
  <c r="V248" i="12"/>
  <c r="G250" i="12"/>
  <c r="I250" i="12"/>
  <c r="K250" i="12"/>
  <c r="M250" i="12"/>
  <c r="O250" i="12"/>
  <c r="Q250" i="12"/>
  <c r="V250" i="12"/>
  <c r="G252" i="12"/>
  <c r="I252" i="12"/>
  <c r="K252" i="12"/>
  <c r="M252" i="12"/>
  <c r="O252" i="12"/>
  <c r="Q252" i="12"/>
  <c r="V252" i="12"/>
  <c r="G253" i="12"/>
  <c r="M253" i="12" s="1"/>
  <c r="I253" i="12"/>
  <c r="K253" i="12"/>
  <c r="O253" i="12"/>
  <c r="Q253" i="12"/>
  <c r="V253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1" i="12"/>
  <c r="I261" i="12"/>
  <c r="K261" i="12"/>
  <c r="M261" i="12"/>
  <c r="O261" i="12"/>
  <c r="Q261" i="12"/>
  <c r="V261" i="12"/>
  <c r="G263" i="12"/>
  <c r="I263" i="12"/>
  <c r="K263" i="12"/>
  <c r="M263" i="12"/>
  <c r="O263" i="12"/>
  <c r="Q263" i="12"/>
  <c r="V263" i="12"/>
  <c r="G265" i="12"/>
  <c r="I265" i="12"/>
  <c r="K265" i="12"/>
  <c r="M265" i="12"/>
  <c r="O265" i="12"/>
  <c r="Q265" i="12"/>
  <c r="V265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0" i="12"/>
  <c r="M270" i="12" s="1"/>
  <c r="I270" i="12"/>
  <c r="K270" i="12"/>
  <c r="O270" i="12"/>
  <c r="Q270" i="12"/>
  <c r="V270" i="12"/>
  <c r="G272" i="12"/>
  <c r="I272" i="12"/>
  <c r="K272" i="12"/>
  <c r="M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I279" i="12"/>
  <c r="G280" i="12"/>
  <c r="M280" i="12" s="1"/>
  <c r="M279" i="12" s="1"/>
  <c r="I280" i="12"/>
  <c r="K280" i="12"/>
  <c r="K279" i="12" s="1"/>
  <c r="O280" i="12"/>
  <c r="O279" i="12" s="1"/>
  <c r="Q280" i="12"/>
  <c r="V280" i="12"/>
  <c r="V279" i="12" s="1"/>
  <c r="G283" i="12"/>
  <c r="I283" i="12"/>
  <c r="K283" i="12"/>
  <c r="M283" i="12"/>
  <c r="O283" i="12"/>
  <c r="Q283" i="12"/>
  <c r="Q279" i="12" s="1"/>
  <c r="V283" i="12"/>
  <c r="G285" i="12"/>
  <c r="I285" i="12"/>
  <c r="K285" i="12"/>
  <c r="M285" i="12"/>
  <c r="O285" i="12"/>
  <c r="Q285" i="12"/>
  <c r="V285" i="12"/>
  <c r="G288" i="12"/>
  <c r="G287" i="12" s="1"/>
  <c r="I288" i="12"/>
  <c r="K288" i="12"/>
  <c r="K287" i="12" s="1"/>
  <c r="O288" i="12"/>
  <c r="O287" i="12" s="1"/>
  <c r="Q288" i="12"/>
  <c r="Q287" i="12" s="1"/>
  <c r="V288" i="12"/>
  <c r="V287" i="12" s="1"/>
  <c r="G290" i="12"/>
  <c r="M290" i="12" s="1"/>
  <c r="I290" i="12"/>
  <c r="I287" i="12" s="1"/>
  <c r="K290" i="12"/>
  <c r="O290" i="12"/>
  <c r="Q290" i="12"/>
  <c r="V290" i="12"/>
  <c r="G292" i="12"/>
  <c r="M292" i="12" s="1"/>
  <c r="I292" i="12"/>
  <c r="K292" i="12"/>
  <c r="O292" i="12"/>
  <c r="Q292" i="12"/>
  <c r="V292" i="12"/>
  <c r="G294" i="12"/>
  <c r="I294" i="12"/>
  <c r="K294" i="12"/>
  <c r="M294" i="12"/>
  <c r="O294" i="12"/>
  <c r="Q294" i="12"/>
  <c r="V294" i="12"/>
  <c r="G296" i="12"/>
  <c r="I296" i="12"/>
  <c r="K296" i="12"/>
  <c r="M296" i="12"/>
  <c r="O296" i="12"/>
  <c r="Q296" i="12"/>
  <c r="V296" i="12"/>
  <c r="G298" i="12"/>
  <c r="I298" i="12"/>
  <c r="K298" i="12"/>
  <c r="M298" i="12"/>
  <c r="O298" i="12"/>
  <c r="Q298" i="12"/>
  <c r="V298" i="12"/>
  <c r="G302" i="12"/>
  <c r="M302" i="12" s="1"/>
  <c r="I302" i="12"/>
  <c r="K302" i="12"/>
  <c r="O302" i="12"/>
  <c r="Q302" i="12"/>
  <c r="V302" i="12"/>
  <c r="I303" i="12"/>
  <c r="G304" i="12"/>
  <c r="M304" i="12" s="1"/>
  <c r="M303" i="12" s="1"/>
  <c r="I304" i="12"/>
  <c r="K304" i="12"/>
  <c r="K303" i="12" s="1"/>
  <c r="O304" i="12"/>
  <c r="O303" i="12" s="1"/>
  <c r="Q304" i="12"/>
  <c r="V304" i="12"/>
  <c r="V303" i="12" s="1"/>
  <c r="G306" i="12"/>
  <c r="I306" i="12"/>
  <c r="K306" i="12"/>
  <c r="M306" i="12"/>
  <c r="O306" i="12"/>
  <c r="Q306" i="12"/>
  <c r="Q303" i="12" s="1"/>
  <c r="V306" i="12"/>
  <c r="O307" i="12"/>
  <c r="G308" i="12"/>
  <c r="G307" i="12" s="1"/>
  <c r="I308" i="12"/>
  <c r="I307" i="12" s="1"/>
  <c r="K308" i="12"/>
  <c r="M308" i="12"/>
  <c r="M307" i="12" s="1"/>
  <c r="O308" i="12"/>
  <c r="Q308" i="12"/>
  <c r="Q307" i="12" s="1"/>
  <c r="V308" i="12"/>
  <c r="V307" i="12" s="1"/>
  <c r="G311" i="12"/>
  <c r="M311" i="12" s="1"/>
  <c r="I311" i="12"/>
  <c r="K311" i="12"/>
  <c r="K307" i="12" s="1"/>
  <c r="O311" i="12"/>
  <c r="Q311" i="12"/>
  <c r="V311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7" i="12"/>
  <c r="G316" i="12" s="1"/>
  <c r="I317" i="12"/>
  <c r="I316" i="12" s="1"/>
  <c r="K317" i="12"/>
  <c r="K316" i="12" s="1"/>
  <c r="M317" i="12"/>
  <c r="O317" i="12"/>
  <c r="O316" i="12" s="1"/>
  <c r="Q317" i="12"/>
  <c r="V317" i="12"/>
  <c r="V316" i="12" s="1"/>
  <c r="G319" i="12"/>
  <c r="I319" i="12"/>
  <c r="K319" i="12"/>
  <c r="M319" i="12"/>
  <c r="M316" i="12" s="1"/>
  <c r="O319" i="12"/>
  <c r="Q319" i="12"/>
  <c r="V319" i="12"/>
  <c r="G321" i="12"/>
  <c r="M321" i="12" s="1"/>
  <c r="I321" i="12"/>
  <c r="K321" i="12"/>
  <c r="O321" i="12"/>
  <c r="Q321" i="12"/>
  <c r="V321" i="12"/>
  <c r="G323" i="12"/>
  <c r="M323" i="12" s="1"/>
  <c r="I323" i="12"/>
  <c r="K323" i="12"/>
  <c r="O323" i="12"/>
  <c r="Q323" i="12"/>
  <c r="V323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Q316" i="12" s="1"/>
  <c r="V327" i="12"/>
  <c r="G329" i="12"/>
  <c r="I329" i="12"/>
  <c r="K329" i="12"/>
  <c r="M329" i="12"/>
  <c r="O329" i="12"/>
  <c r="Q329" i="12"/>
  <c r="V329" i="12"/>
  <c r="G331" i="12"/>
  <c r="I331" i="12"/>
  <c r="K331" i="12"/>
  <c r="M331" i="12"/>
  <c r="O331" i="12"/>
  <c r="Q331" i="12"/>
  <c r="V331" i="12"/>
  <c r="G334" i="12"/>
  <c r="M334" i="12" s="1"/>
  <c r="I334" i="12"/>
  <c r="K334" i="12"/>
  <c r="O334" i="12"/>
  <c r="Q334" i="12"/>
  <c r="V334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Q341" i="12"/>
  <c r="G342" i="12"/>
  <c r="M342" i="12" s="1"/>
  <c r="I342" i="12"/>
  <c r="I341" i="12" s="1"/>
  <c r="K342" i="12"/>
  <c r="K341" i="12" s="1"/>
  <c r="O342" i="12"/>
  <c r="O341" i="12" s="1"/>
  <c r="Q342" i="12"/>
  <c r="V342" i="12"/>
  <c r="G347" i="12"/>
  <c r="G341" i="12" s="1"/>
  <c r="I347" i="12"/>
  <c r="K347" i="12"/>
  <c r="M347" i="12"/>
  <c r="O347" i="12"/>
  <c r="Q347" i="12"/>
  <c r="V347" i="12"/>
  <c r="V341" i="12" s="1"/>
  <c r="G350" i="12"/>
  <c r="M350" i="12" s="1"/>
  <c r="I350" i="12"/>
  <c r="K350" i="12"/>
  <c r="O350" i="12"/>
  <c r="Q350" i="12"/>
  <c r="V350" i="12"/>
  <c r="G354" i="12"/>
  <c r="I354" i="12"/>
  <c r="K354" i="12"/>
  <c r="M354" i="12"/>
  <c r="O354" i="12"/>
  <c r="Q354" i="12"/>
  <c r="V354" i="12"/>
  <c r="G356" i="12"/>
  <c r="M356" i="12" s="1"/>
  <c r="I356" i="12"/>
  <c r="K356" i="12"/>
  <c r="O356" i="12"/>
  <c r="Q356" i="12"/>
  <c r="V356" i="12"/>
  <c r="Q358" i="12"/>
  <c r="G359" i="12"/>
  <c r="M359" i="12" s="1"/>
  <c r="M358" i="12" s="1"/>
  <c r="I359" i="12"/>
  <c r="I358" i="12" s="1"/>
  <c r="K359" i="12"/>
  <c r="K358" i="12" s="1"/>
  <c r="O359" i="12"/>
  <c r="O358" i="12" s="1"/>
  <c r="Q359" i="12"/>
  <c r="V359" i="12"/>
  <c r="G361" i="12"/>
  <c r="G358" i="12" s="1"/>
  <c r="I361" i="12"/>
  <c r="K361" i="12"/>
  <c r="M361" i="12"/>
  <c r="O361" i="12"/>
  <c r="Q361" i="12"/>
  <c r="V361" i="12"/>
  <c r="V358" i="12" s="1"/>
  <c r="K363" i="12"/>
  <c r="G364" i="12"/>
  <c r="I364" i="12"/>
  <c r="I363" i="12" s="1"/>
  <c r="K364" i="12"/>
  <c r="M364" i="12"/>
  <c r="O364" i="12"/>
  <c r="O363" i="12" s="1"/>
  <c r="Q364" i="12"/>
  <c r="Q363" i="12" s="1"/>
  <c r="V364" i="12"/>
  <c r="G366" i="12"/>
  <c r="G363" i="12" s="1"/>
  <c r="I366" i="12"/>
  <c r="K366" i="12"/>
  <c r="O366" i="12"/>
  <c r="Q366" i="12"/>
  <c r="V366" i="12"/>
  <c r="V363" i="12" s="1"/>
  <c r="G369" i="12"/>
  <c r="M369" i="12" s="1"/>
  <c r="I369" i="12"/>
  <c r="I368" i="12" s="1"/>
  <c r="K369" i="12"/>
  <c r="K368" i="12" s="1"/>
  <c r="O369" i="12"/>
  <c r="O368" i="12" s="1"/>
  <c r="Q369" i="12"/>
  <c r="V369" i="12"/>
  <c r="G372" i="12"/>
  <c r="G368" i="12" s="1"/>
  <c r="I372" i="12"/>
  <c r="K372" i="12"/>
  <c r="M372" i="12"/>
  <c r="O372" i="12"/>
  <c r="Q372" i="12"/>
  <c r="V372" i="12"/>
  <c r="V368" i="12" s="1"/>
  <c r="G375" i="12"/>
  <c r="M375" i="12" s="1"/>
  <c r="I375" i="12"/>
  <c r="K375" i="12"/>
  <c r="O375" i="12"/>
  <c r="Q375" i="12"/>
  <c r="V375" i="12"/>
  <c r="G382" i="12"/>
  <c r="I382" i="12"/>
  <c r="K382" i="12"/>
  <c r="M382" i="12"/>
  <c r="O382" i="12"/>
  <c r="Q382" i="12"/>
  <c r="V382" i="12"/>
  <c r="G388" i="12"/>
  <c r="M388" i="12" s="1"/>
  <c r="I388" i="12"/>
  <c r="K388" i="12"/>
  <c r="O388" i="12"/>
  <c r="Q388" i="12"/>
  <c r="V388" i="12"/>
  <c r="G390" i="12"/>
  <c r="I390" i="12"/>
  <c r="K390" i="12"/>
  <c r="M390" i="12"/>
  <c r="O390" i="12"/>
  <c r="Q390" i="12"/>
  <c r="Q368" i="12" s="1"/>
  <c r="V390" i="12"/>
  <c r="K391" i="12"/>
  <c r="O391" i="12"/>
  <c r="Q391" i="12"/>
  <c r="G392" i="12"/>
  <c r="G391" i="12" s="1"/>
  <c r="I392" i="12"/>
  <c r="I391" i="12" s="1"/>
  <c r="K392" i="12"/>
  <c r="M392" i="12"/>
  <c r="M391" i="12" s="1"/>
  <c r="O392" i="12"/>
  <c r="Q392" i="12"/>
  <c r="V392" i="12"/>
  <c r="V391" i="12" s="1"/>
  <c r="G397" i="12"/>
  <c r="K397" i="12"/>
  <c r="M397" i="12"/>
  <c r="V397" i="12"/>
  <c r="G398" i="12"/>
  <c r="I398" i="12"/>
  <c r="I397" i="12" s="1"/>
  <c r="K398" i="12"/>
  <c r="M398" i="12"/>
  <c r="O398" i="12"/>
  <c r="O397" i="12" s="1"/>
  <c r="Q398" i="12"/>
  <c r="Q397" i="12" s="1"/>
  <c r="V398" i="12"/>
  <c r="G404" i="12"/>
  <c r="G405" i="12"/>
  <c r="I405" i="12"/>
  <c r="K405" i="12"/>
  <c r="K404" i="12" s="1"/>
  <c r="M405" i="12"/>
  <c r="O405" i="12"/>
  <c r="Q405" i="12"/>
  <c r="Q404" i="12" s="1"/>
  <c r="V405" i="12"/>
  <c r="G407" i="12"/>
  <c r="M407" i="12" s="1"/>
  <c r="I407" i="12"/>
  <c r="I404" i="12" s="1"/>
  <c r="K407" i="12"/>
  <c r="O407" i="12"/>
  <c r="O404" i="12" s="1"/>
  <c r="Q407" i="12"/>
  <c r="V407" i="12"/>
  <c r="G409" i="12"/>
  <c r="I409" i="12"/>
  <c r="K409" i="12"/>
  <c r="M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I413" i="12"/>
  <c r="K413" i="12"/>
  <c r="M413" i="12"/>
  <c r="O413" i="12"/>
  <c r="Q413" i="12"/>
  <c r="V413" i="12"/>
  <c r="G416" i="12"/>
  <c r="M416" i="12" s="1"/>
  <c r="I416" i="12"/>
  <c r="K416" i="12"/>
  <c r="O416" i="12"/>
  <c r="Q416" i="12"/>
  <c r="V416" i="12"/>
  <c r="V404" i="12" s="1"/>
  <c r="G418" i="12"/>
  <c r="I418" i="12"/>
  <c r="K418" i="12"/>
  <c r="M418" i="12"/>
  <c r="O418" i="12"/>
  <c r="Q418" i="12"/>
  <c r="V418" i="12"/>
  <c r="G421" i="12"/>
  <c r="M421" i="12" s="1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6" i="12"/>
  <c r="G425" i="12" s="1"/>
  <c r="I426" i="12"/>
  <c r="K426" i="12"/>
  <c r="O426" i="12"/>
  <c r="O425" i="12" s="1"/>
  <c r="Q426" i="12"/>
  <c r="V426" i="12"/>
  <c r="V425" i="12" s="1"/>
  <c r="G427" i="12"/>
  <c r="I427" i="12"/>
  <c r="K427" i="12"/>
  <c r="K425" i="12" s="1"/>
  <c r="M427" i="12"/>
  <c r="O427" i="12"/>
  <c r="Q427" i="12"/>
  <c r="Q425" i="12" s="1"/>
  <c r="V427" i="12"/>
  <c r="G428" i="12"/>
  <c r="I428" i="12"/>
  <c r="K428" i="12"/>
  <c r="M428" i="12"/>
  <c r="O428" i="12"/>
  <c r="Q428" i="12"/>
  <c r="V428" i="12"/>
  <c r="G429" i="12"/>
  <c r="I429" i="12"/>
  <c r="K429" i="12"/>
  <c r="M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I425" i="12" s="1"/>
  <c r="K431" i="12"/>
  <c r="O431" i="12"/>
  <c r="Q431" i="12"/>
  <c r="V431" i="12"/>
  <c r="G432" i="12"/>
  <c r="M432" i="12" s="1"/>
  <c r="I432" i="12"/>
  <c r="K432" i="12"/>
  <c r="O432" i="12"/>
  <c r="Q432" i="12"/>
  <c r="V432" i="12"/>
  <c r="G434" i="12"/>
  <c r="I434" i="12"/>
  <c r="K434" i="12"/>
  <c r="M434" i="12"/>
  <c r="O434" i="12"/>
  <c r="Q434" i="12"/>
  <c r="V434" i="12"/>
  <c r="K436" i="12"/>
  <c r="O436" i="12"/>
  <c r="Q436" i="12"/>
  <c r="G437" i="12"/>
  <c r="G436" i="12" s="1"/>
  <c r="I437" i="12"/>
  <c r="I436" i="12" s="1"/>
  <c r="K437" i="12"/>
  <c r="M437" i="12"/>
  <c r="M436" i="12" s="1"/>
  <c r="O437" i="12"/>
  <c r="Q437" i="12"/>
  <c r="V437" i="12"/>
  <c r="V436" i="12" s="1"/>
  <c r="AF439" i="12"/>
  <c r="I20" i="1"/>
  <c r="I19" i="1"/>
  <c r="I18" i="1"/>
  <c r="I17" i="1"/>
  <c r="F47" i="1"/>
  <c r="G23" i="1" s="1"/>
  <c r="G47" i="1"/>
  <c r="G25" i="1" s="1"/>
  <c r="A25" i="1" s="1"/>
  <c r="A26" i="1" s="1"/>
  <c r="G26" i="1" s="1"/>
  <c r="H46" i="1"/>
  <c r="I46" i="1" s="1"/>
  <c r="H45" i="1"/>
  <c r="I45" i="1" s="1"/>
  <c r="H44" i="1"/>
  <c r="I44" i="1" s="1"/>
  <c r="H42" i="1"/>
  <c r="I42" i="1" s="1"/>
  <c r="H41" i="1"/>
  <c r="I41" i="1" s="1"/>
  <c r="H39" i="1"/>
  <c r="I39" i="1" s="1"/>
  <c r="I47" i="1" s="1"/>
  <c r="I16" i="1" l="1"/>
  <c r="I21" i="1" s="1"/>
  <c r="I82" i="1"/>
  <c r="G28" i="1"/>
  <c r="A23" i="1"/>
  <c r="A24" i="1" s="1"/>
  <c r="G24" i="1" s="1"/>
  <c r="A27" i="1" s="1"/>
  <c r="A29" i="1" s="1"/>
  <c r="G29" i="1" s="1"/>
  <c r="G27" i="1" s="1"/>
  <c r="M98" i="15"/>
  <c r="M97" i="15" s="1"/>
  <c r="M67" i="15"/>
  <c r="M49" i="15" s="1"/>
  <c r="M9" i="15"/>
  <c r="M8" i="15" s="1"/>
  <c r="G8" i="15"/>
  <c r="M33" i="14"/>
  <c r="M79" i="14"/>
  <c r="M105" i="14"/>
  <c r="M104" i="14" s="1"/>
  <c r="M9" i="14"/>
  <c r="M8" i="14" s="1"/>
  <c r="G8" i="14"/>
  <c r="M410" i="13"/>
  <c r="M320" i="13"/>
  <c r="M292" i="13"/>
  <c r="M384" i="13"/>
  <c r="M33" i="13"/>
  <c r="M182" i="13"/>
  <c r="M344" i="13"/>
  <c r="M234" i="13"/>
  <c r="M209" i="13"/>
  <c r="M106" i="13"/>
  <c r="M312" i="13"/>
  <c r="M311" i="13" s="1"/>
  <c r="M246" i="13"/>
  <c r="M138" i="13"/>
  <c r="M129" i="13" s="1"/>
  <c r="M122" i="13"/>
  <c r="M67" i="13"/>
  <c r="G292" i="13"/>
  <c r="G209" i="13"/>
  <c r="G91" i="13"/>
  <c r="M120" i="12"/>
  <c r="M34" i="12"/>
  <c r="M8" i="12"/>
  <c r="M404" i="12"/>
  <c r="M233" i="12"/>
  <c r="M207" i="12"/>
  <c r="M170" i="12"/>
  <c r="M368" i="12"/>
  <c r="M341" i="12"/>
  <c r="M426" i="12"/>
  <c r="M425" i="12" s="1"/>
  <c r="M366" i="12"/>
  <c r="M363" i="12" s="1"/>
  <c r="M288" i="12"/>
  <c r="M287" i="12" s="1"/>
  <c r="M151" i="12"/>
  <c r="M150" i="12" s="1"/>
  <c r="G147" i="12"/>
  <c r="G303" i="12"/>
  <c r="G279" i="12"/>
  <c r="G233" i="12"/>
  <c r="G34" i="12"/>
  <c r="AE439" i="12"/>
  <c r="J45" i="1"/>
  <c r="J41" i="1"/>
  <c r="J46" i="1"/>
  <c r="J44" i="1"/>
  <c r="J42" i="1"/>
  <c r="J40" i="1"/>
  <c r="J43" i="1"/>
  <c r="J39" i="1"/>
  <c r="J47" i="1" s="1"/>
  <c r="H47" i="1"/>
  <c r="J28" i="1"/>
  <c r="J26" i="1"/>
  <c r="G38" i="1"/>
  <c r="F38" i="1"/>
  <c r="H32" i="1"/>
  <c r="J23" i="1"/>
  <c r="J24" i="1"/>
  <c r="J25" i="1"/>
  <c r="J27" i="1"/>
  <c r="E24" i="1"/>
  <c r="E26" i="1"/>
  <c r="J80" i="1" l="1"/>
  <c r="J55" i="1"/>
  <c r="J73" i="1"/>
  <c r="J58" i="1"/>
  <c r="J67" i="1"/>
  <c r="J76" i="1"/>
  <c r="J61" i="1"/>
  <c r="J65" i="1"/>
  <c r="J64" i="1"/>
  <c r="J66" i="1"/>
  <c r="J69" i="1"/>
  <c r="J63" i="1"/>
  <c r="J77" i="1"/>
  <c r="J78" i="1"/>
  <c r="J60" i="1"/>
  <c r="J74" i="1"/>
  <c r="J56" i="1"/>
  <c r="J75" i="1"/>
  <c r="J57" i="1"/>
  <c r="J68" i="1"/>
  <c r="J70" i="1"/>
  <c r="J62" i="1"/>
  <c r="J81" i="1"/>
  <c r="J59" i="1"/>
  <c r="J71" i="1"/>
  <c r="J79" i="1"/>
  <c r="J72" i="1"/>
  <c r="J54" i="1"/>
  <c r="J8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E461C98B-766F-4362-99B7-B3F53C2C81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B0D0B7-8CA1-4A7D-BB64-ACA54EAF8EC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57D9C0C0-8FF8-4261-88ED-6F92F8818D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7747C7-E5C4-4884-84C7-49B3CA9A52E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FEDD3CF7-52E0-48B4-96B5-1549F0F8E4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6901293-6A94-41C5-A769-860B9170147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4977854B-46C9-446D-A27A-F8D39A3A27B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1104673-9D34-4A77-8E58-368D31B8FEC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<sst xmlns="http://schemas.openxmlformats.org/spreadsheetml/2006/main" count="4386" uniqueCount="877">
  <si>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</si>
  <si>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</si>
  <si>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</si>
  <si>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</si>
  <si>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</si>
  <si>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</si>
  <si>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</si>
  <si>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</si>
  <si>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</si>
  <si>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</si>
  <si>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</si>
  <si>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</si>
  <si>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</si>
  <si>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</si>
  <si>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</si>
  <si>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</si>
  <si>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</si>
  <si>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</si>
  <si>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</si>
  <si>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</si>
  <si>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</si>
  <si>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</si>
  <si>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</si>
  <si>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</si>
  <si>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</si>
  <si>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</si>
  <si>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</si>
  <si>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</si>
  <si>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</si>
  <si>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</si>
  <si>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</si>
  <si>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</si>
  <si>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</si>
  <si>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</si>
  <si>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</si>
  <si>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</si>
  <si>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</si>
  <si>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</si>
  <si>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</si>
  <si>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</si>
  <si>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</si>
  <si>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</si>
  <si>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</si>
  <si>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2018/13</t>
  </si>
  <si>
    <t>Stav. úpr. sociál. zázemí,Domov u lesa,Tavíkovice</t>
  </si>
  <si>
    <t>Stavba</t>
  </si>
  <si>
    <t>01</t>
  </si>
  <si>
    <t>Jižní křídlo</t>
  </si>
  <si>
    <t>2018/13,kk</t>
  </si>
  <si>
    <t>Hygienické zázemí - jižní křídlo- var. 2019</t>
  </si>
  <si>
    <t>02</t>
  </si>
  <si>
    <t>Východní křídlo</t>
  </si>
  <si>
    <t>Hygienické zázemí-východní křídlo, var. 2019</t>
  </si>
  <si>
    <t>03</t>
  </si>
  <si>
    <t>Rekonstrukce podlah</t>
  </si>
  <si>
    <t>2018/13,k</t>
  </si>
  <si>
    <t xml:space="preserve">Rekonstrukce podlah - jižní křídlo </t>
  </si>
  <si>
    <t>Rekonstrukce podlah - východní křídlo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</si>
  <si>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</si>
  <si>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</si>
  <si>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</si>
  <si>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</si>
  <si>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</si>
  <si>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</si>
  <si>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</si>
  <si>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</si>
  <si>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Úpravy povrchů vnitřní</t>
  </si>
  <si>
    <t>63</t>
  </si>
  <si>
    <t>Podlahy a podlahové konstrukce</t>
  </si>
  <si>
    <t>64</t>
  </si>
  <si>
    <t>Výplně otvorů</t>
  </si>
  <si>
    <t>91</t>
  </si>
  <si>
    <t>Doplňující práce na komunikaci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</si>
  <si>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</si>
  <si>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</si>
  <si>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</si>
  <si>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</si>
  <si>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</si>
  <si>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</si>
  <si>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</si>
  <si>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</si>
  <si>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</si>
  <si>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</si>
  <si>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</si>
  <si>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</si>
  <si>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</si>
  <si>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</si>
  <si>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</si>
  <si>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</si>
  <si>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</si>
  <si>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</si>
  <si>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</si>
  <si>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</si>
  <si>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</si>
  <si>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</si>
  <si>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</si>
  <si>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</si>
  <si>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</si>
  <si>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</si>
  <si>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</si>
  <si>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</si>
  <si>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</si>
  <si>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</si>
  <si>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</si>
  <si>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</si>
  <si>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</si>
  <si>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</si>
  <si>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</si>
  <si>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</si>
  <si>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</si>
  <si>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</si>
  <si>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</si>
  <si>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</si>
  <si>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</si>
  <si>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</si>
  <si>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</si>
  <si>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</si>
  <si>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</si>
  <si>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</si>
  <si>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</si>
  <si>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</si>
  <si>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</si>
  <si>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</si>
  <si>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</si>
  <si>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</si>
  <si>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</si>
  <si>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</si>
  <si>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</si>
  <si>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</si>
  <si>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</si>
  <si>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</si>
  <si>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</si>
  <si>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</si>
  <si>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</si>
  <si>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</si>
  <si>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</si>
  <si>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</si>
  <si>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</si>
  <si>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</si>
  <si>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</si>
  <si>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</si>
  <si>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</si>
  <si>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</si>
  <si>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</si>
  <si>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</si>
  <si>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317167122R00</t>
  </si>
  <si>
    <t>Překlady keramické montáž a dodávka nenosné, délky 1250 mm, šířky 115 mm, výšky 71 mm</t>
  </si>
  <si>
    <t>kus</t>
  </si>
  <si>
    <t>801-1</t>
  </si>
  <si>
    <t>RTS 19/ I</t>
  </si>
  <si>
    <t>Indiv</t>
  </si>
  <si>
    <t>POL1_1</t>
  </si>
  <si>
    <t>v nových příčkách  : 5*4</t>
  </si>
  <si>
    <t>VV</t>
  </si>
  <si>
    <t>340237211RT2</t>
  </si>
  <si>
    <t>Zazdívka otvorů o ploše přes  0,09 m2 do 0,25 m2 v příčkách nebo stěnách cihlami  pálenými  tloušťky do 100 mm</t>
  </si>
  <si>
    <t>801-4</t>
  </si>
  <si>
    <t>včetně pomocného pracovního lešení</t>
  </si>
  <si>
    <t>SPI</t>
  </si>
  <si>
    <t>kanalizace : 6</t>
  </si>
  <si>
    <t>napojení kanalizace v nižším podlaží : 6</t>
  </si>
  <si>
    <t>342247529R00</t>
  </si>
  <si>
    <t>Příčky z tvárnic pálených Příčky z tvárnic pálených tloušťky 100 mm, z cihel děrovaných, P 15, zděných na lepidlo</t>
  </si>
  <si>
    <t>m2</t>
  </si>
  <si>
    <t>RTS 17/ I</t>
  </si>
  <si>
    <t>jednoduché nebo příčky zděné do svislé dřevěné, cihelné, betonové nebo ocelové konstrukce na jakoukoliv maltu vápenocementovou (MVC) nebo cementovou (MC),</t>
  </si>
  <si>
    <t>(3*(1,7+1,7+1,4)-(0,8*2*3))*4</t>
  </si>
  <si>
    <t>342247542R00</t>
  </si>
  <si>
    <t>Příčky z tvárnic pálených Příčky z tvárnic pálených tloušťky 140 mm, z děrovaných příčkovek, P 10, zděných na tenkovrstvou maltu</t>
  </si>
  <si>
    <t>chodba : 3*(6,7-0,9*2)*4</t>
  </si>
  <si>
    <t>342668111R00</t>
  </si>
  <si>
    <t>Těsnění styku příčky se stávající stěnou PU pěnou</t>
  </si>
  <si>
    <t>m</t>
  </si>
  <si>
    <t>(1,7+1,7+1,4)*4</t>
  </si>
  <si>
    <t>chodba : (6,7-0,9*2)*4</t>
  </si>
  <si>
    <t>342948111R00</t>
  </si>
  <si>
    <t>Kotvení příček ke konstrukci kotvami na hmoždinky</t>
  </si>
  <si>
    <t>Včetně dodávky kotev a spojovacího materiálu.</t>
  </si>
  <si>
    <t>3*5*4</t>
  </si>
  <si>
    <t>346244351RT3</t>
  </si>
  <si>
    <t>Obezdívka koupelnových van tloušťka 65 mm, příčkovka porobetonová, tvárnice zdicí základní; pórobeton; hladká; š = 50,0 mm; h = 249,0 mm; l = 599,0 mm; pevnost v tlaku 4,0 MPa; R = 0,280 m2K/W</t>
  </si>
  <si>
    <t>tl. 65 mm jakýmikoliv cihlami na jakoukoliv maltu,</t>
  </si>
  <si>
    <t>obezdívky WC : (1,5*0,9+0,9*0,2)*4</t>
  </si>
  <si>
    <t>(1,5*0,6+0,6*0,2)*4</t>
  </si>
  <si>
    <t>police ve sprchách : 0,5*0,1*8</t>
  </si>
  <si>
    <t>342264051RT3</t>
  </si>
  <si>
    <t>Podhledy na kovové konstrukci opláštěné deskami sádrokartonovými nosná konstrukce z profilů CD s přímým uchycením 1x deska, tloušťky 12,5 mm, impregnovaná, bez izolace</t>
  </si>
  <si>
    <t>Položka pořadí 28 : 16,08000</t>
  </si>
  <si>
    <t>601016195R00</t>
  </si>
  <si>
    <t>Omítka stropů a podhledů z hotových směsí Doplňkové práce pro omítky stropů z hotových směsí hloubková penetrace stropů silikátová</t>
  </si>
  <si>
    <t>po jednotlivých vrstvách</t>
  </si>
  <si>
    <t>chodba : 1,4*13,65</t>
  </si>
  <si>
    <t>602016101R00</t>
  </si>
  <si>
    <t xml:space="preserve">Omítka stěn z hotových směsí postřik, báze, cementová,  ,  ,  </t>
  </si>
  <si>
    <t>nové příčky  : (38,4+58,8)*2</t>
  </si>
  <si>
    <t xml:space="preserve">pod osekanými obklady : </t>
  </si>
  <si>
    <t>312,338,324,325 : (3*(1,5*2+1,5*2)-0,7*2)*4</t>
  </si>
  <si>
    <t>314,335,321,328 : (3*(1,5+1,5))*4</t>
  </si>
  <si>
    <t>316,333,319,330 : (3*(1,5*3)-0,7*2)*4</t>
  </si>
  <si>
    <t>602016112RT5</t>
  </si>
  <si>
    <t xml:space="preserve">Omítka stěn z hotových směsí vrstva jádrová, vápenocementová,  , tloušťka vrstvy 20 mm,  </t>
  </si>
  <si>
    <t>602016142RT1</t>
  </si>
  <si>
    <t xml:space="preserve">Omítka stěn z hotových směsí vrstva štuková, vápenocementová,  , tloušťka vrstvy 3 mm,  </t>
  </si>
  <si>
    <t>345,2+48,8</t>
  </si>
  <si>
    <t>odpočet ploch obkladů : -125,28</t>
  </si>
  <si>
    <t>602016193R00</t>
  </si>
  <si>
    <t>Omítka stěn z hotových směsí Doplňkové práce pro omítky stěn z hotových směsí_x000D_
 hloubková penetrace stěn akrylátová</t>
  </si>
  <si>
    <t>příčky koupelen které se nebourají ze strany pokojů-napojení nových dozdívek : 3*1,6*8</t>
  </si>
  <si>
    <t>příčky koupelen které se nebourají ze strany chodby : (3*1,4-0,8*2)*4</t>
  </si>
  <si>
    <t>611471413R00</t>
  </si>
  <si>
    <t>Tenkovrstvá úprava stropů aktivovaným štukem tloušťky 2÷3 mm, maltou vápenocementovou s disperzní přísadou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</si>
  <si>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</si>
  <si>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612401291R00</t>
  </si>
  <si>
    <t>Omítky malých ploch vnitřních stěn přes 0,09 do 0,25 m2, vápennou štukovou omítkou</t>
  </si>
  <si>
    <t>POL1_</t>
  </si>
  <si>
    <t>jakoukoliv maltou, z pomocného pracovního lešení o výšce podlahy do 1900 mm a pro zatížení do 1,5 kPa,</t>
  </si>
  <si>
    <t>612403382R00</t>
  </si>
  <si>
    <t>Hrubá výplň rýh ve stěnách, jakoukoliv maltou maltou ze suchých směsí_x000D_
 50 x 50 mm</t>
  </si>
  <si>
    <t>jakékoliv šířky rýhy,</t>
  </si>
  <si>
    <t>Položka pořadí 32 : 59,50000</t>
  </si>
  <si>
    <t>612403384R00</t>
  </si>
  <si>
    <t>Hrubá výplň rýh ve stěnách, jakoukoliv maltou maltou ze suchých směsí_x000D_
 70 x 70 mm</t>
  </si>
  <si>
    <t>Položka pořadí 33 : 37,00000</t>
  </si>
  <si>
    <t>612409991RT2</t>
  </si>
  <si>
    <t>Začištění omítek kolem oken, dveří a obkladů apod. s použitím suché maltové směsi</t>
  </si>
  <si>
    <t>styk nová příčka - stáv. stěna : 3*8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</si>
  <si>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</si>
  <si>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</si>
  <si>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</si>
  <si>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hlavní chodba - bour. část - výstupky apod. : 3*0,15*2+3*0,2*2+3*(0,1*2+0,3)*2</t>
  </si>
  <si>
    <t>612471411RT2</t>
  </si>
  <si>
    <t>Tenkovrstvá úprava stěn aktivovaným štukem malta vápenná</t>
  </si>
  <si>
    <t>POL1_0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</si>
  <si>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</si>
  <si>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</si>
  <si>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</si>
  <si>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obezdívky WC : 10,2</t>
  </si>
  <si>
    <t>police ve sprchách : (0,5*0,3+0,1*0,1*2)*8</t>
  </si>
  <si>
    <t>642942111RU5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</si>
  <si>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90 x 197 x 16 cm</t>
  </si>
  <si>
    <t>4</t>
  </si>
  <si>
    <t>642944121RT4</t>
  </si>
  <si>
    <t>Ocelové zárubně osazované dodatečně šířky 800 mm, výšky 1970 mm, hloubky 110 mm</t>
  </si>
  <si>
    <t>lisované nebo z úhelníků s vybetonováním prahu, z pomocného pracovního lešení o výšce podlahy do 1900 mm a pro zatížení do 1,5 kPa, včetně dodávky zárubně</t>
  </si>
  <si>
    <t>4*4</t>
  </si>
  <si>
    <t>919735123R00</t>
  </si>
  <si>
    <t>Řezání stávajících krytů nebo podkladů betonových, hloubky přes 100 do 150 mm</t>
  </si>
  <si>
    <t>822-1</t>
  </si>
  <si>
    <t>včetně spotřeby vody</t>
  </si>
  <si>
    <t>předěl v místě bouraného betonu : 1,4*4</t>
  </si>
  <si>
    <t>941955002R00</t>
  </si>
  <si>
    <t>Lešení lehké pracovní pomocné pomocné, o výšce lešeňové podlahy přes 1,2 do 1,9 m</t>
  </si>
  <si>
    <t>800-3</t>
  </si>
  <si>
    <t>pokoje : (1,4*6,7+6,7*1+1,5*1,5)*4</t>
  </si>
  <si>
    <t>chodba : 6,7*1,5*4</t>
  </si>
  <si>
    <t>962031132R00</t>
  </si>
  <si>
    <t xml:space="preserve">Bourání příček </t>
  </si>
  <si>
    <t>801-3</t>
  </si>
  <si>
    <t>nebo vybourání otvorů průřezové plochy přes 4 m2 v příčkách, včetně pomocného lešení o výšce podlahy do 1900 mm a pro zatížení do 1,5 kPa  (150 kg/m2),</t>
  </si>
  <si>
    <t>3*(1,5-0,7*2)*4</t>
  </si>
  <si>
    <t>3*(0,1+0,1)*4</t>
  </si>
  <si>
    <t>3*1,5*4</t>
  </si>
  <si>
    <t>962031133R00</t>
  </si>
  <si>
    <t>3*(6,7-0,9*2*2)*4</t>
  </si>
  <si>
    <t>obezdívky kombifixů : 1,5*0,9*12</t>
  </si>
  <si>
    <t>963016111R00</t>
  </si>
  <si>
    <t>Demontáž sádrokartonových a sádrovláknitých podhledů z desek bez minerální izolace, na jednoduché ocelové konstrukci, 1x opláštěné tl. 12,5 mm</t>
  </si>
  <si>
    <t xml:space="preserve">v koupelnách ,wc a chodbách s bouranou příčkou z chodby, vybourání jen části podhledu-v nutném rozsahu : </t>
  </si>
  <si>
    <t>314-316 : 6,7*0,6</t>
  </si>
  <si>
    <t>319-321 : 6,7*0,6</t>
  </si>
  <si>
    <t>333-335 : 6,7*0,6</t>
  </si>
  <si>
    <t>328-330 : 6,7*0,6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</si>
  <si>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</si>
  <si>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</si>
  <si>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</si>
  <si>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8+8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</si>
  <si>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</si>
  <si>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</si>
  <si>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0,7*2*8</t>
  </si>
  <si>
    <t>0,9*2*8</t>
  </si>
  <si>
    <t>971033241R00</t>
  </si>
  <si>
    <t>Vybourání otvorů ve zdivu cihelném z jakýchkoliv cihel pálených_x000D_
 na jakoukoliv maltu vápenou nebo vápenocementovou, plochy do 0,0225 m2, tloušťky do 300 mm</t>
  </si>
  <si>
    <t>základovém nebo nadzákladovém,</t>
  </si>
  <si>
    <t>974031122R00</t>
  </si>
  <si>
    <t>Vysekání rýh v jakémkoliv zdivu cihelném v ploše_x000D_
 do hloubky 30 mm, šířky do 70 mm</t>
  </si>
  <si>
    <t>16+43,5</t>
  </si>
  <si>
    <t>974031142R00</t>
  </si>
  <si>
    <t>Vysekání rýh v jakémkoliv zdivu cihelném v ploše_x000D_
 do hloubky 70 mm, šířky do 70 mm</t>
  </si>
  <si>
    <t>pro kanalizaci : 37</t>
  </si>
  <si>
    <t>978013191R00</t>
  </si>
  <si>
    <t>Otlučení omítek vápenných nebo vápenocementových vnitřních s vyškrabáním spár, s očištěním zdiva stěn, v rozsahu do 100 %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</si>
  <si>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</si>
  <si>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</si>
  <si>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</si>
  <si>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napojení kanalizace v nižším podlaží : 0,5</t>
  </si>
  <si>
    <t>979011321R00</t>
  </si>
  <si>
    <t>Svislá doprava suti a vybouraných hmot shozem montáž a demontáž shozu za prvé podlaží nad základním podlažím</t>
  </si>
  <si>
    <t>979011329R00</t>
  </si>
  <si>
    <t>Svislá doprava suti a vybouraných hmot shozem příplatek k ceně k montáže a demontáže shozu další podlaží</t>
  </si>
  <si>
    <t>podlaž</t>
  </si>
  <si>
    <t>979011331R00</t>
  </si>
  <si>
    <t>Svislá doprava suti a vybouraných hmot shozem pronájem shozu</t>
  </si>
  <si>
    <t>den</t>
  </si>
  <si>
    <t>8*15</t>
  </si>
  <si>
    <t>979011332R00</t>
  </si>
  <si>
    <t>Svislá doprava suti a vybouraných hmot shozem pronájem násypky</t>
  </si>
  <si>
    <t>15</t>
  </si>
  <si>
    <t>979011335R00</t>
  </si>
  <si>
    <t>Svislá doprava suti a vybouraných hmot shozem pronájem rukávu proti prachu dl.15 m</t>
  </si>
  <si>
    <t>998011002R00</t>
  </si>
  <si>
    <t>Přesun hmot pro budovy s nosnou konstrukcí zděnou výšky přes 6 do 12 m</t>
  </si>
  <si>
    <t>t</t>
  </si>
  <si>
    <t>POL7_1</t>
  </si>
  <si>
    <t>přesun hmot pro budovy občanské výstavby (JKSO 801), budovy pro bydlení (JKSO 803) budovy pro výrobu a služby (JKSO 812) s nosnou svislou konstrukcí zděnou z cihel nebo tvárnic nebo kovovou</t>
  </si>
  <si>
    <t>711212000RU1</t>
  </si>
  <si>
    <t>Izolace proti vodě nátěr podkladní pod hydroizolační stěrky</t>
  </si>
  <si>
    <t>800-711</t>
  </si>
  <si>
    <t>POL1_7</t>
  </si>
  <si>
    <t>vytažení na stěnu : 0,2*(1,5*4-0,7)*4</t>
  </si>
  <si>
    <t>0,2*(1,4*2+1,95*2-0,8)*4</t>
  </si>
  <si>
    <t>0,2*(1,4*2+1,5*2)*4</t>
  </si>
  <si>
    <t>stěny sprch : 2,2*(1,4+0,9*2)*4</t>
  </si>
  <si>
    <t>2,2*0,9*2*4</t>
  </si>
  <si>
    <t>711212001RT2</t>
  </si>
  <si>
    <t>Izolace proti vodě nátěr hydroizolační proti vlhkosti</t>
  </si>
  <si>
    <t>711212601RT2</t>
  </si>
  <si>
    <t>Izolace proti vodě doplňky_x000D_
 těsnicí pás š.100 mm do spoje podlaha-stěna</t>
  </si>
  <si>
    <t>stěny sprchy : 2,2*4</t>
  </si>
  <si>
    <t>2,2*2*4</t>
  </si>
  <si>
    <t>podlaha -stěna - koupelny  : (1,5*4-0,7)*4</t>
  </si>
  <si>
    <t>998711102R00</t>
  </si>
  <si>
    <t>Přesun hmot pro izolace proti vodě svisle do 12 m</t>
  </si>
  <si>
    <t>POL7_1001</t>
  </si>
  <si>
    <t>50 m vodorovně měřeno od těžiště půdorysné plochy skládky do těžiště půdorysné plochy objektu</t>
  </si>
  <si>
    <t>721170909R00</t>
  </si>
  <si>
    <t>Opravy odpadního potrubí novodurového vsazení odbočky, D 110, D 114</t>
  </si>
  <si>
    <t>800-721</t>
  </si>
  <si>
    <t>6</t>
  </si>
  <si>
    <t>721176103R00</t>
  </si>
  <si>
    <t>Potrubí HT připojovací vnější průměr D 50 mm, tloušťka stěny 1,8 mm, DN 50</t>
  </si>
  <si>
    <t>včetně tvarovek, objímek. Bez zednických výpomocí.</t>
  </si>
  <si>
    <t>37</t>
  </si>
  <si>
    <t>721176105R00</t>
  </si>
  <si>
    <t>Potrubí HT připojovací vnější průměr D 110 mm, tloušťka stěny 2,7 mm, DN 100</t>
  </si>
  <si>
    <t>721194105R00</t>
  </si>
  <si>
    <t>Zřízení přípojek na potrubí D 50 mm, materiál ve specifikaci</t>
  </si>
  <si>
    <t>vyvedení a upevnění odpadních výpustek,</t>
  </si>
  <si>
    <t>umyvadla : 12</t>
  </si>
  <si>
    <t>sprchy : 8</t>
  </si>
  <si>
    <t>721194109R00</t>
  </si>
  <si>
    <t>Zřízení přípojek na potrubí D 110  mm, materiál ve specifikaci</t>
  </si>
  <si>
    <t>721211911U00</t>
  </si>
  <si>
    <t>Mtž vpusť podlahová DN 40/50</t>
  </si>
  <si>
    <t>Vlastní</t>
  </si>
  <si>
    <t>8</t>
  </si>
  <si>
    <t>55231803R</t>
  </si>
  <si>
    <t>žlab odtokový do prostoru, s okrajem pro perforovaný rošt; nerez; l = 850 mm; min. tloušťka betonu 85 mm; š. koryta 60 mm; odtok boční; průtok 60 l/min</t>
  </si>
  <si>
    <t>SPCM</t>
  </si>
  <si>
    <t>POL3_7</t>
  </si>
  <si>
    <t>Plastový podlahový žlab je pro svou nízkou stavební výšku 62 mm vhodný zejména pro rekonstrukce a jiné stavby, kde je problém s nedostatkem místa v podlaze.</t>
  </si>
  <si>
    <t>POP</t>
  </si>
  <si>
    <t/>
  </si>
  <si>
    <t>Součástí každého žlabu je kompletní souprava žlabu s nerez roštem a výškově nastavitelných noh s kotvicími prvky a hydroizolační páskou.</t>
  </si>
  <si>
    <t>552319117R</t>
  </si>
  <si>
    <t>vpust podlahová plast; třída zatížení K3; zápachová uzávěrka; vodní; s těsnicím límcem; D odtok 50 mm; odtok svislý; mřížka nerez</t>
  </si>
  <si>
    <t>Výškově upravitelné hrdlo 9-95 mm</t>
  </si>
  <si>
    <t>Pro bezbariérový přístup</t>
  </si>
  <si>
    <t>312,338,324,325 : 4</t>
  </si>
  <si>
    <t>998721202R00</t>
  </si>
  <si>
    <t>Přesun hmot pro vnitřní kanalizaci v objektech výšky do 12 m</t>
  </si>
  <si>
    <t>POL7_1002</t>
  </si>
  <si>
    <t>50 m vodorovně, měřeno od těžiště půdorysné plochy skládky do těžiště půdorysné plochy objektu</t>
  </si>
  <si>
    <t>722170932R00</t>
  </si>
  <si>
    <t>Opravy vodovodního potrubí z plastových trubek spojka přímá - mosaz_x000D_
 vnitřní závit , 25x3/4</t>
  </si>
  <si>
    <t>12</t>
  </si>
  <si>
    <t>722172311R00</t>
  </si>
  <si>
    <t>Potrubí z plastických hmot polypropylenové potrubí PP-R, D 20 mm, s 2,8 mm, PN 16, polyfúzně svařované, včetně zednických výpomocí</t>
  </si>
  <si>
    <t>včetně tvarovek, bez zednických výpomocí</t>
  </si>
  <si>
    <t>722172312R00</t>
  </si>
  <si>
    <t>Potrubí z plastických hmot polypropylenové potrubí PP-R, D 25 mm, s 3,5 mm, PN 16, polyfúzně svařované, včetně zednických výpomocí</t>
  </si>
  <si>
    <t>22,5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</si>
  <si>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</si>
  <si>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</si>
  <si>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</si>
  <si>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</si>
  <si>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21</t>
  </si>
  <si>
    <t>722181211RT7</t>
  </si>
  <si>
    <t>Izolace vodovodního potrubí návleková z trubic z pěnového polyetylenu, tloušťka stěny 6 mm, d 22 mm</t>
  </si>
  <si>
    <t>16</t>
  </si>
  <si>
    <t>722181211RT8</t>
  </si>
  <si>
    <t>Izolace vodovodního potrubí návleková z trubic z pěnového polyetylenu, tloušťka stěny 6 mm, d 25 mm</t>
  </si>
  <si>
    <t>43,5</t>
  </si>
  <si>
    <t>722190402R00</t>
  </si>
  <si>
    <t>Vyvedení a upevnění výpustek DN 20</t>
  </si>
  <si>
    <t>umyvadla : 12*2</t>
  </si>
  <si>
    <t>WC : 8</t>
  </si>
  <si>
    <t>722201212R00</t>
  </si>
  <si>
    <t>Nástěnka nástěnka, vnitřní závit, spoj lepený, D 20 mm x DN 15</t>
  </si>
  <si>
    <t>RTS 15/ I</t>
  </si>
  <si>
    <t>998722102R00</t>
  </si>
  <si>
    <t>Přesun hmot pro vnitřní vodovod v objektech výšky do 12 m</t>
  </si>
  <si>
    <t>vodorovně do 50 m</t>
  </si>
  <si>
    <t>725810405R00</t>
  </si>
  <si>
    <t>Izolace stavebních konstrukcí natěradly za horka soklů tloušťka tmele do 5 mm, výšky do 200 mm</t>
  </si>
  <si>
    <t>soubor</t>
  </si>
  <si>
    <t>800-715</t>
  </si>
  <si>
    <t>umyvadla : 8*2+4*2</t>
  </si>
  <si>
    <t>725110814R00</t>
  </si>
  <si>
    <t>Demontáž klozetů kombinovaných</t>
  </si>
  <si>
    <t>725119110R00</t>
  </si>
  <si>
    <t>Nádrže splachovací montáž podomítkové</t>
  </si>
  <si>
    <t>4+4</t>
  </si>
  <si>
    <t>725014161R00</t>
  </si>
  <si>
    <t>Klozetové mísy závěsné, bilé, hluboké splachování, zadní, včetně sedátka, šířka 360 mm, hloubka 510 mm, výška 400 mm</t>
  </si>
  <si>
    <t>725210821R00</t>
  </si>
  <si>
    <t>Demontáž umyvadel umyvadel bez výtokových armatur</t>
  </si>
  <si>
    <t>725017163R00</t>
  </si>
  <si>
    <t>Umyvadlo na šrouby, bílé, šířka 600 mm, hloubka 490 mm</t>
  </si>
  <si>
    <t>725017168R00</t>
  </si>
  <si>
    <t>Kryt sifonu keramický bílý</t>
  </si>
  <si>
    <t>725017352R00</t>
  </si>
  <si>
    <t>Umývátko na šrouby, bílé, šířka 450 mm, hloubka 370 mm</t>
  </si>
  <si>
    <t>725240811R00</t>
  </si>
  <si>
    <t>Demontáž sprchových kabin a mís kabin bez výtokových armatur</t>
  </si>
  <si>
    <t>725240812R00</t>
  </si>
  <si>
    <t>Demontáž sprchových kabin a mís mís bez výtokových armatur</t>
  </si>
  <si>
    <t>725291113R00</t>
  </si>
  <si>
    <t>Invalidní program madlo jednoduché pevné, rozměr 500 mm, bílé</t>
  </si>
  <si>
    <t>umyvadla : 8</t>
  </si>
  <si>
    <t>725823111RT0</t>
  </si>
  <si>
    <t>Baterie umyvadlové a dřezové umyvadlová, stojánková, ruční ovládání bez otvírání odpadu, základní, včetně dodávky materiálu</t>
  </si>
  <si>
    <t>8+4</t>
  </si>
  <si>
    <t>725820801R00</t>
  </si>
  <si>
    <t>Demontáž baterií nástěnných do G 3/4"</t>
  </si>
  <si>
    <t>sprchy : 12</t>
  </si>
  <si>
    <t>725820802R00</t>
  </si>
  <si>
    <t>Demontáž baterií stojánkových do 1otvoru</t>
  </si>
  <si>
    <t>725845111RT0</t>
  </si>
  <si>
    <t>Baterie sprchová nástěnná, ruční ovládání bez příslušentsví, základní, včetně dodávky materiálu</t>
  </si>
  <si>
    <t>725849302R00</t>
  </si>
  <si>
    <t>Baterie sprchová Montáž baterie sprchové držáku sprchy</t>
  </si>
  <si>
    <t>725860107R00</t>
  </si>
  <si>
    <t>Zápachová uzávěrka (sifon) pro zařizovací předměty D 40 mm; pro umyvadla; plast, mosaz, včetně dodávky materiálu</t>
  </si>
  <si>
    <t>umývátka : 4+8</t>
  </si>
  <si>
    <t>725860811R00</t>
  </si>
  <si>
    <t>Demontáž zápachových uzávěrek pro zařiz. předměty jednoduchých</t>
  </si>
  <si>
    <t>12+12</t>
  </si>
  <si>
    <t>725-100</t>
  </si>
  <si>
    <t>Zednické výpomoci jinde nezahrnuté, Práce v tarifní třídě 4</t>
  </si>
  <si>
    <t>h</t>
  </si>
  <si>
    <t>10</t>
  </si>
  <si>
    <t>725-105</t>
  </si>
  <si>
    <t>Vybourání kombifixu zazděného</t>
  </si>
  <si>
    <t>28696750R</t>
  </si>
  <si>
    <t>systém předstěnový pro WC; pro zazdění mokrým procesem; ovládání zepředu;</t>
  </si>
  <si>
    <t>POL3_</t>
  </si>
  <si>
    <t>Položka pořadí 67 : 8,00000</t>
  </si>
  <si>
    <t>55145356R</t>
  </si>
  <si>
    <t>tyč sprchová l = 60 cm; příslušenství posuvný držák; chrom</t>
  </si>
  <si>
    <t>998725102R00</t>
  </si>
  <si>
    <t>Přesun hmot pro zařizovací předměty v objektech výšky do 12 m</t>
  </si>
  <si>
    <t>728614611R00</t>
  </si>
  <si>
    <t>Montáž axiálního nízkotlakého ventilátoru nástěnného, do průměru d 100 mm</t>
  </si>
  <si>
    <t>800-728</t>
  </si>
  <si>
    <t>jižní křídlo : 12</t>
  </si>
  <si>
    <t>D3 : 10</t>
  </si>
  <si>
    <t>429148040R</t>
  </si>
  <si>
    <t>ventilátor do koupelny připojení k potrubí pr. 100 mm; s automat.žaluzií, kuličk. ložiska, bez zpětné klapky; výkon 20 W; materiál ABS plast; napájecí napětí 230 V; 50 Hz; průtok vzduchu 128 m3/h; teplota do 40 °C; otáčky 2 300,0 ot/min; akustický tlak 37 dB (A); IP 24</t>
  </si>
  <si>
    <t>Položka pořadí 88 : 22,00000</t>
  </si>
  <si>
    <t>998728202R00</t>
  </si>
  <si>
    <t>Přesun hmot pro vzduchotechniku v objektech výšky do 12 m</t>
  </si>
  <si>
    <t>POL7_</t>
  </si>
  <si>
    <t>722181211RT6</t>
  </si>
  <si>
    <t>Izolace vodovodního potrubí návleková z trubic z pěnového polyetylenu, tloušťka stěny 6 mm, d 18 mm</t>
  </si>
  <si>
    <t>pro nová tělesa : 6*4</t>
  </si>
  <si>
    <t>733160801R00</t>
  </si>
  <si>
    <t>Demontáž potrubí z měděných trubek do D 28 mm</t>
  </si>
  <si>
    <t>800-731</t>
  </si>
  <si>
    <t>5*8</t>
  </si>
  <si>
    <t>733161903R00</t>
  </si>
  <si>
    <t>Oprava rozvodu potrubí z měděných trubek propojení měděného potrubí, D 18 mm</t>
  </si>
  <si>
    <t>2*4</t>
  </si>
  <si>
    <t>733161923R00</t>
  </si>
  <si>
    <t>Oprava rozvodu potrubí z měděných trubek vsazení odbočky do stávajícího měděného potrubí včetně T-kusu, D 18 mm</t>
  </si>
  <si>
    <t>733161963R00</t>
  </si>
  <si>
    <t>Oprava rozvodu potrubí z měděných trubek zaslepení měděného potrubí včetně víčka, D 18 mm</t>
  </si>
  <si>
    <t>733163103R00</t>
  </si>
  <si>
    <t>Potrubí z měděných trubek měděné potrubí, D 18 mm, s 1,0 mm, pájení pomocí kapilárních pájecích tvarovek</t>
  </si>
  <si>
    <t>V položkách jsou započteny náklady na dodávku potrubí a tvarovek včetně montáže.</t>
  </si>
  <si>
    <t>998733103R00</t>
  </si>
  <si>
    <t>Přesun hmot pro rozvody potrubí v objektech výšky do 24 m</t>
  </si>
  <si>
    <t>734223113RT2</t>
  </si>
  <si>
    <t>Ventil termostatický, dvouregulační, rohový, mosazný, DN 20, s termostatickou hlavicí, PN 10, vnitřní závit, včetně dodávky materiálu</t>
  </si>
  <si>
    <t>nová tělesa : 8</t>
  </si>
  <si>
    <t>998734203R00</t>
  </si>
  <si>
    <t>Přesun hmot pro armatury v objektech výšky do 4 m</t>
  </si>
  <si>
    <t>735161812R00</t>
  </si>
  <si>
    <t>Demontáž otopných těles trubkových s hliníkovými lamelami, stavební délky do 2660 mm</t>
  </si>
  <si>
    <t>s hliníkovými lamelami</t>
  </si>
  <si>
    <t>735179110R00</t>
  </si>
  <si>
    <t>Otopná tělesa koupelnová montáž_x000D_
 topných žebříků, bez dodávky materiálu</t>
  </si>
  <si>
    <t>48451776.MR</t>
  </si>
  <si>
    <t>těleso otopné trubkové el. přímotopné jmen. tep. výkon 400 W; v = 1 100 mm; l = 735 mm; šířka 82 mm; připojovací rozteč 700 mm; přestupní plocha 1,314 m2</t>
  </si>
  <si>
    <t>998735102R00</t>
  </si>
  <si>
    <t>Přesun hmot pro otopná tělesa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</si>
  <si>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</si>
  <si>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</si>
  <si>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</si>
  <si>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766661122R00</t>
  </si>
  <si>
    <t>Montáž dveřních křídel kompletizovaných otevíravých ,  , do ocelové nebo fošnové zárubně, jednokřídlových, šířky přes 800 mm</t>
  </si>
  <si>
    <t>766670021R00</t>
  </si>
  <si>
    <t xml:space="preserve">Montáž kliky a štítku </t>
  </si>
  <si>
    <t>20</t>
  </si>
  <si>
    <t>766-100</t>
  </si>
  <si>
    <t>Přplatek za vodotěsné provedení dveří, dveře 80x197cm</t>
  </si>
  <si>
    <t>04 : 4</t>
  </si>
  <si>
    <t>766-102</t>
  </si>
  <si>
    <t>Šatní skříň- sestava 200x220cm, hl. 40cm, dod.+mont.</t>
  </si>
  <si>
    <t>766-103</t>
  </si>
  <si>
    <t>Šatní skříň- sestava 100x220cm, hl. 40cm, dod.+mont.</t>
  </si>
  <si>
    <t>54914591R</t>
  </si>
  <si>
    <t>kování stavební - prvek: kliky se štíty pro klíč; provedení Cr; pro dveře</t>
  </si>
  <si>
    <t>61165003R</t>
  </si>
  <si>
    <t>dveře vnitřní š = 800 mm; h = 1 970,0 mm; hladké; otevíravé; počet křídel 1; plné; povrch. úprava laminát CPL; dekor dub, buk, javor, bílá, hruška, ořech</t>
  </si>
  <si>
    <t>cena vč. zámku</t>
  </si>
  <si>
    <t>03 : 8</t>
  </si>
  <si>
    <t>61165012R</t>
  </si>
  <si>
    <t>dveře vnitřní š = 800 mm; h = 1 970,0 mm; hladké; otevíravé; počet křídel 1; prosklení 2/3; povrch. úprava laminát CPL; dekor dub, buk, javor, bílá, hruška, ořech</t>
  </si>
  <si>
    <t>cena vč. zámku - dozický</t>
  </si>
  <si>
    <t>02 : 8</t>
  </si>
  <si>
    <t>61165703R</t>
  </si>
  <si>
    <t>dveře speciální protipožární; vnitřní; vnější; š = 900 mm; h = 1 970,0 mm; fóliované; EI 30 min; DP3; otevíravé; počet křídel 1; plné</t>
  </si>
  <si>
    <t>01 : 4</t>
  </si>
  <si>
    <t>998766102R00</t>
  </si>
  <si>
    <t>Přesun hmot pro konstrukce truhlářské v objektech výšky do 12 m</t>
  </si>
  <si>
    <t>50 m vodorovně</t>
  </si>
  <si>
    <t>771575107RT8</t>
  </si>
  <si>
    <t>Montáž podlah z dlaždic keramických 200 x 200 mm, režných nebo glazovaných, hladkých, kladených do flexibilního tmele</t>
  </si>
  <si>
    <t>800-771</t>
  </si>
  <si>
    <t>2,25*4</t>
  </si>
  <si>
    <t>2,73*4</t>
  </si>
  <si>
    <t>2,1*4</t>
  </si>
  <si>
    <t>společná chodba : 0,1*6,7*4</t>
  </si>
  <si>
    <t>771578011R00</t>
  </si>
  <si>
    <t>Zvláštní úpravy spár spára podlaha-stěna silikonem</t>
  </si>
  <si>
    <t>771579795RT2</t>
  </si>
  <si>
    <t>Příplatky k položkám montáže podlah keramických příplatek za spárování vodotěsnou hmotou - plošně</t>
  </si>
  <si>
    <t xml:space="preserve">sprchy : </t>
  </si>
  <si>
    <t>597642031R</t>
  </si>
  <si>
    <t>dlažba keramická š = 300 mm; l = 300 mm; h = 9,0 mm; protiskluzová úprava; pro interiér i exteriér</t>
  </si>
  <si>
    <t>31*1,05</t>
  </si>
  <si>
    <t>998771202R00</t>
  </si>
  <si>
    <t>Přesun hmot pro podlahy z dlaždic v objektech výšky do 12 m</t>
  </si>
  <si>
    <t>775981122R00</t>
  </si>
  <si>
    <t>Přechodové, krycí a ukončující podlahové profily přechodová lišta, stejná výška podlahoviny, nerez ocel, uložení do tmele, výška profilu 8 mm, šířka profilu 10 mm</t>
  </si>
  <si>
    <t>800-775</t>
  </si>
  <si>
    <t>místo prahu : 0,7*4+(0,8*4+0,9)*4</t>
  </si>
  <si>
    <t>998775202R00</t>
  </si>
  <si>
    <t>Přesun hmot pro podlahy vlysové a parketové v objektech výšky do 12 m</t>
  </si>
  <si>
    <t>776590100U00</t>
  </si>
  <si>
    <t>Vysátí podkladu nášlap ploch podlah</t>
  </si>
  <si>
    <t>WC - v místě výměny dlažeb : 1,5*1,4*4</t>
  </si>
  <si>
    <t>998776201R00</t>
  </si>
  <si>
    <t>Přesun hmot pro podlahy povlakové v objektech výšky do 6 m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</si>
  <si>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</si>
  <si>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</si>
  <si>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781419707R00</t>
  </si>
  <si>
    <t>Montáž obkladů vnitřních z obkládaček pórovinových příplatky k položkám montáže obkladů vnitřních z obkladaček pórovinových příplatek za spárovací vodotěsnou hmotu - podélně</t>
  </si>
  <si>
    <t>781475114RU1</t>
  </si>
  <si>
    <t>Montáž obkladů vnitřních z dlaždic keramických 200 x 200 mm,  , kladených do flexibilního tmele</t>
  </si>
  <si>
    <t>312,338,324,325 : 2,2*(1,5*4-0,7*2)*4</t>
  </si>
  <si>
    <t>koupelny typ 321 : 2,2*(1,4*2+1,95*2-0,8*2)*4</t>
  </si>
  <si>
    <t>WC typ 319 : 2,2*(1,5*4-0,8*2)*4</t>
  </si>
  <si>
    <t>horní plochy obezdívek WC : 0,2*0,6*4+0,2*0,9*4</t>
  </si>
  <si>
    <t>781497111RS1</t>
  </si>
  <si>
    <t xml:space="preserve">Lišty k obkladům profil ukončovací leštěný hliník, uložení do tmele, výška profilu 6 mm,  </t>
  </si>
  <si>
    <t xml:space="preserve">ukončení horní hrany obkladu : </t>
  </si>
  <si>
    <t>312,338,324,325 : (1,5*4)*4</t>
  </si>
  <si>
    <t>koupelny typ 321 : (1,4*2+1,95*2)*4</t>
  </si>
  <si>
    <t>WC typ 319 : (1,5*4)*4</t>
  </si>
  <si>
    <t>horní plochy obezdívek WC : 0,6*4+0,9*4</t>
  </si>
  <si>
    <t>597813607R</t>
  </si>
  <si>
    <t>obklad keramický š = 198 mm; l = 198 mm; h = 6,5 mm; pro interiér; barva světle žlutá; lesk</t>
  </si>
  <si>
    <t>Položka pořadí 126 : 127,14000*1,05</t>
  </si>
  <si>
    <t>998781202R00</t>
  </si>
  <si>
    <t>Přesun hmot pro obklady keramické v objektech výšky do 12 m</t>
  </si>
  <si>
    <t>783222100R00</t>
  </si>
  <si>
    <t xml:space="preserve">Nátěry kov.stavebních doplňk.konstrukcí syntetické dvojnásobné,  </t>
  </si>
  <si>
    <t>800-783</t>
  </si>
  <si>
    <t xml:space="preserve">zárubně  : </t>
  </si>
  <si>
    <t>(0,7+1,97*2)*(0,15+0,05)*4</t>
  </si>
  <si>
    <t>(0,8+1,97*2)*(0,15+0,05)*4*4</t>
  </si>
  <si>
    <t>(0,9+1,97*2)*(0,15+0,05)*4</t>
  </si>
  <si>
    <t>784402801R00</t>
  </si>
  <si>
    <t>Odstranění maleb oškrabáním, v místnostech do 3,8 m</t>
  </si>
  <si>
    <t>800-784</t>
  </si>
  <si>
    <t xml:space="preserve">stropy : </t>
  </si>
  <si>
    <t xml:space="preserve">stěny : </t>
  </si>
  <si>
    <t>210010321RT1</t>
  </si>
  <si>
    <t>Montáž krabice plastové univerzální včetně dodávky, kruhové, o průměru 73 mm, hloubky 42 mm, s víčkem a svorkovnicí, se zapojením</t>
  </si>
  <si>
    <t>POL1_9</t>
  </si>
  <si>
    <t>8*4+6</t>
  </si>
  <si>
    <t>210010322RT1</t>
  </si>
  <si>
    <t>Montáž krabice plastové rozvodné včetně dodávky, kruhové, o průměru 73 mm, hloubky 42 mm, s víčkem a svorkovnicí, se zapojením</t>
  </si>
  <si>
    <t>1*4+2</t>
  </si>
  <si>
    <t>210110041RT6</t>
  </si>
  <si>
    <t>Montáž spínače zapuštěného a polozapuštěného včetně zapojení, dodávky spínače, krytu a rámečku, jednopólového,  , řazení 1</t>
  </si>
  <si>
    <t>210110045RT6</t>
  </si>
  <si>
    <t>Montáž spínače zapuštěného a polozapuštěného včetně zapojení, dodávky spínače, krytu a rámečku, střídavého,  , řazení 6</t>
  </si>
  <si>
    <t>3*4</t>
  </si>
  <si>
    <t>210111011RT6</t>
  </si>
  <si>
    <t xml:space="preserve">Montáž zásuvky domovní zapuštěné včetně zapojení včetně dodávky zásuvky kompletní jednonásobné s ochr.kolíkem 16A/250VAC a rámečkem,  , provedení 2P+PE,  </t>
  </si>
  <si>
    <t>210800105RT1</t>
  </si>
  <si>
    <t>Montáž kabelu CYKY 750 V, 3 x 1,5 mm2, uloženého pod omítkou, včetně dodávky kabelu</t>
  </si>
  <si>
    <t>40*4</t>
  </si>
  <si>
    <t>210800106RT1</t>
  </si>
  <si>
    <t>Montáž kabelu CYKY 750 V, 3 x 2,5 mm2, uloženého pod omítkou, včetně dodávky kabelu</t>
  </si>
  <si>
    <t>20*4</t>
  </si>
  <si>
    <t>25</t>
  </si>
  <si>
    <t>220890202R00</t>
  </si>
  <si>
    <t>Revize</t>
  </si>
  <si>
    <t>21-100</t>
  </si>
  <si>
    <t>Drobný spojovací materiál</t>
  </si>
  <si>
    <t>kg</t>
  </si>
  <si>
    <t>21-101</t>
  </si>
  <si>
    <t>Elektromontážní práce jinde nespecifikované, (světla,vypínače,zásuvky - zpětné osazení)</t>
  </si>
  <si>
    <t>hod</t>
  </si>
  <si>
    <t>POL10_9</t>
  </si>
  <si>
    <t>979011311R00</t>
  </si>
  <si>
    <t>Svislá doprava suti a vybouraných hmot shozem s naložením suti do shozu</t>
  </si>
  <si>
    <t>POL8_0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</si>
  <si>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</si>
  <si>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</si>
  <si>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</si>
  <si>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</si>
  <si>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</si>
  <si>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</si>
  <si>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</si>
  <si>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</si>
  <si>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</si>
  <si>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</si>
  <si>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979088212R00</t>
  </si>
  <si>
    <t>Nakládání suti a vybouraných hmot nakládání suti a vybouraných hmot na dopravní prostředky pro vodorovné přemístění</t>
  </si>
  <si>
    <t>800-2</t>
  </si>
  <si>
    <t>na dopravní prostředky pro vodorovné přemístění,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</si>
  <si>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</si>
  <si>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</si>
  <si>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</si>
  <si>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</si>
  <si>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</si>
  <si>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</si>
  <si>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</si>
  <si>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POL99_8</t>
  </si>
  <si>
    <t>SUM</t>
  </si>
  <si>
    <t>Izolační límec pro napojení na hydroizolaci stavby</t>
  </si>
  <si>
    <t>Kompatibilita s dílci podlahových vpustí včetně vodní, suché a kombinované zápachové uzávěry SMART</t>
  </si>
  <si>
    <t>Materiál: polyproplylen odolný proti mechanickému, chemickému a tepelnému poškození</t>
  </si>
  <si>
    <t>Mechanicky čistitelný sifon až po odpadní trubku</t>
  </si>
  <si>
    <t>Nerezová mřížka 102x102x5 mm</t>
  </si>
  <si>
    <t>Přímé napojení na odpad d50 mm</t>
  </si>
  <si>
    <t>Vodní zápachová uzávěra brání pronikání zápachu z kanalizace</t>
  </si>
  <si>
    <t>END</t>
  </si>
  <si>
    <t>v nových příčkách  : 4</t>
  </si>
  <si>
    <t>v místě rozšíření dveřních otvorů : 2*6+2+4</t>
  </si>
  <si>
    <t>kanalizace : 14</t>
  </si>
  <si>
    <t>3*0,15*8</t>
  </si>
  <si>
    <t>chodba : 3*(6,7*4-0,9*2*4)</t>
  </si>
  <si>
    <t>chodba : 6,7*4</t>
  </si>
  <si>
    <t>3*2*4</t>
  </si>
  <si>
    <t>obezdívky WC : (1,5*0,9+0,9*0,2)*2</t>
  </si>
  <si>
    <t>(1,5*1,1+1,1*0,2)*6</t>
  </si>
  <si>
    <t>Položka pořadí 27 : 16,08000</t>
  </si>
  <si>
    <t>chodba : 1,4*13,6</t>
  </si>
  <si>
    <t>nebourané : 3*(2,2*2+1,55*2)*2-(0,8*2)*2</t>
  </si>
  <si>
    <t>3*(2,15*2+1,5*2)*2-(0,8*2)*2</t>
  </si>
  <si>
    <t>3*(1,33*2+1,5*2)-(0,8*2)</t>
  </si>
  <si>
    <t>3*(1,55*2+1,5*2)-(0,8*2)</t>
  </si>
  <si>
    <t>bourané - stěny které se nebourají : 3*(1,4*2+2,15)*6-(0,8*2)*6</t>
  </si>
  <si>
    <t>3*(1,4*2+1,5)*4-(0,8*2)*4</t>
  </si>
  <si>
    <t>nové příčky  : (3,6+58,80)*2</t>
  </si>
  <si>
    <t>363,98</t>
  </si>
  <si>
    <t>odpočet ploch obkladů : -163,41</t>
  </si>
  <si>
    <t>stěny chodeb-plochy bez nových omítek : 3*(2,85+1,4*2)*4-0,8*2*4*4</t>
  </si>
  <si>
    <t>3*(2,9*2+1,5*2)-(0,8*2*4+0,9*2)</t>
  </si>
  <si>
    <t>3*(2,24*2+1,5*2)-(0,8*2*4+0,9*2)</t>
  </si>
  <si>
    <t>3*(1,3*2+1,55*2)*2-(0,8*2*2+0,9*2)*2</t>
  </si>
  <si>
    <t>15,6+62</t>
  </si>
  <si>
    <t>pro kanalizaci : 30</t>
  </si>
  <si>
    <t>styk nová příčka - stáv. stěna : 3*4*4</t>
  </si>
  <si>
    <t>hlavní chodba s nebour. stěnami - okolo nových dveří  : 0,15*(0,9+2*2)*4</t>
  </si>
  <si>
    <t>obezdívky WC : 14,28</t>
  </si>
  <si>
    <t>7+7</t>
  </si>
  <si>
    <t>předěl v místě bouraného betonu : 0,8*8</t>
  </si>
  <si>
    <t>pokoje : (2,54+3,64+1,76)*6</t>
  </si>
  <si>
    <t>3,1*2</t>
  </si>
  <si>
    <t>chodba : 29</t>
  </si>
  <si>
    <t>2,2*0,8*6+0,6*0,15*6</t>
  </si>
  <si>
    <t>2*1*4-0,6*2*4+2*1*4-0,7*2*4</t>
  </si>
  <si>
    <t>2*0,9*6-(0,6*2*2+0,7*2*4)</t>
  </si>
  <si>
    <t>3*(6,7*4-0,9*2*4)</t>
  </si>
  <si>
    <t>obezdívky kombifixů : 1,5*0,9*8</t>
  </si>
  <si>
    <t xml:space="preserve">v koupelnách ,wc a chodbách s bouranou příčkou z chodby- jen částečná demontáž -v nutném rozsahu : </t>
  </si>
  <si>
    <t>341-343 : 0,6*6,7</t>
  </si>
  <si>
    <t>346-348 : 0,6*6,7</t>
  </si>
  <si>
    <t>372-374 : 0,6*6,7</t>
  </si>
  <si>
    <t>367-369 : 0,6*6,7</t>
  </si>
  <si>
    <t>5*6+3*2</t>
  </si>
  <si>
    <t>0,6*2*6</t>
  </si>
  <si>
    <t>0,8*2*8</t>
  </si>
  <si>
    <t>971035531R00</t>
  </si>
  <si>
    <t>Vybourání otvorů ve zdivu cihelném z jakýchkoliv cihel pálených_x000D_
 na maltu cementovou, plochy do 1 m2, tloušťky do 150 mm</t>
  </si>
  <si>
    <t>rozšíření dveří do pokojů : 0,2*2*4</t>
  </si>
  <si>
    <t>30</t>
  </si>
  <si>
    <t>nebourané : 3*(2,2*2+1,55*2-0,8*2)*2</t>
  </si>
  <si>
    <t>3*(2,15*2+1,5*2-0,8*2)*2</t>
  </si>
  <si>
    <t>3*(1,33*2+1,5*2-0,8*2)</t>
  </si>
  <si>
    <t>3*(1,55*2+1,5*2-0,8*2)</t>
  </si>
  <si>
    <t>bourané - stěny které se nebourají : 3*(1,4*2+2,15-0,8*2)*6</t>
  </si>
  <si>
    <t>3*(1,4*2+1,5-0,8*2)*4</t>
  </si>
  <si>
    <t>nebourané : 3*(2,2*2+1,5*2-0,6*2)*2</t>
  </si>
  <si>
    <t>3*(1,5*2+2,2*2-0,7*2+1,5*2+1,5*2-0,6*2)*6</t>
  </si>
  <si>
    <t>2,2*0,9*2*6+0,15*0,6*2*6</t>
  </si>
  <si>
    <t>vytažení na stěnu  : 0,2*(1,55*2+2,2*2-0,8)*2</t>
  </si>
  <si>
    <t>0,2*(1,5*2+1,4*2-0,8+1,5*2+2,15*2-0,8)*6</t>
  </si>
  <si>
    <t>stěny sprchy : 2,2*(0,85+1,2)*2</t>
  </si>
  <si>
    <t>2,2*(1,5+1*2)*2</t>
  </si>
  <si>
    <t>2,2*(1,4+1*2)*4</t>
  </si>
  <si>
    <t>vytažení na stěnu  : (1,55*2+2,2*2-0,8)*2</t>
  </si>
  <si>
    <t>(1,5*2+1,4*2-0,8+1,5*2+2,15*2-0,8)*6</t>
  </si>
  <si>
    <t>stěny sprchy : (0,85+1,2)*2</t>
  </si>
  <si>
    <t>(1,5+1*2)*2</t>
  </si>
  <si>
    <t>(1,4+1*2)*4</t>
  </si>
  <si>
    <t>2,2*(1*2+2*6)</t>
  </si>
  <si>
    <t>721170952R00</t>
  </si>
  <si>
    <t>Opravy odpadního potrubí novodurového vsazení odbočky do potrubí hrdlového, D 63 mm</t>
  </si>
  <si>
    <t>14</t>
  </si>
  <si>
    <t>umyvadla : 8+6</t>
  </si>
  <si>
    <t>7,5</t>
  </si>
  <si>
    <t>31</t>
  </si>
  <si>
    <t>62</t>
  </si>
  <si>
    <t>2*14+1*8+2*8</t>
  </si>
  <si>
    <t>umyvadla : 8*2+6*2</t>
  </si>
  <si>
    <t>6+2</t>
  </si>
  <si>
    <t>3*6+1*2</t>
  </si>
  <si>
    <t>2</t>
  </si>
  <si>
    <t>wc : 8</t>
  </si>
  <si>
    <t>8+6</t>
  </si>
  <si>
    <t>sprchy : 6+2</t>
  </si>
  <si>
    <t>umyvadla : 3*6+2</t>
  </si>
  <si>
    <t>725860253R00</t>
  </si>
  <si>
    <t>Zápachová uzávěrka (sifon) pro zařizovací předměty umyvadlová, hranatá, chromovaný kov, včetně dodávky materiálu</t>
  </si>
  <si>
    <t>umývátka : 6+8</t>
  </si>
  <si>
    <t>3*6+2+2</t>
  </si>
  <si>
    <t>Zedniceké výpomoci jinde nezahrnuté, Práce v tarifní třídě 4</t>
  </si>
  <si>
    <t>725-101</t>
  </si>
  <si>
    <t>Tyč nerezová rovná pro sprchový závěs, dod.+mont.</t>
  </si>
  <si>
    <t>2*2+6</t>
  </si>
  <si>
    <t>725-102</t>
  </si>
  <si>
    <t>Závěs sprchový 180x200cm, dod.+mont.</t>
  </si>
  <si>
    <t>725-104</t>
  </si>
  <si>
    <t>Očka na sprchový závěs, plast., dod.+mont.</t>
  </si>
  <si>
    <t>12*10</t>
  </si>
  <si>
    <t>pro nová tělesa : 8*4</t>
  </si>
  <si>
    <t>6*8</t>
  </si>
  <si>
    <t>2*6</t>
  </si>
  <si>
    <t>12+14</t>
  </si>
  <si>
    <t>766669922R00</t>
  </si>
  <si>
    <t>Oprava dveřních křídel výměna kování dveřních křídel_x000D_
 vložky FAB</t>
  </si>
  <si>
    <t>01 : 8</t>
  </si>
  <si>
    <t>8+12+14</t>
  </si>
  <si>
    <t>04 : 8</t>
  </si>
  <si>
    <t>34</t>
  </si>
  <si>
    <t>54926046R</t>
  </si>
  <si>
    <t>zámek zadlabací; vložkový; s převodem; dvouzápadový; levopravý; hl = 80 mm; h = 170 mm; rozteč 90 mm; čelo zúžené o 2 mm</t>
  </si>
  <si>
    <t>součástí dodávky zámku bude i dodávka cylindrické vložky</t>
  </si>
  <si>
    <t>61165402V</t>
  </si>
  <si>
    <t>Dveře vnitřní lamino HPL plné 1kř. 80x197, typ vzor Elegant Komfort-javor struktur</t>
  </si>
  <si>
    <t>02 : 12</t>
  </si>
  <si>
    <t>03 : 14</t>
  </si>
  <si>
    <t>(2,15*2+1,4*2)*4</t>
  </si>
  <si>
    <t>(2,15*2+1,5*2)*2</t>
  </si>
  <si>
    <t>(2,2*2+1,55*2)*2</t>
  </si>
  <si>
    <t>2,2*(1,4*2+1,5*2-0,8*2+0,15*1,1+1,2*0,15*2)*4</t>
  </si>
  <si>
    <t>2,2*(1,4*2+2,15*2-0,8*2)*4</t>
  </si>
  <si>
    <t>2,2*(1,5*2+1,55*2-0,8*2+0,15*1,1+1,2*0,15*2)</t>
  </si>
  <si>
    <t>2,2*(1,33*2+1,5*2-0,8*2+0,15*1,1+1,2*0,15*2)</t>
  </si>
  <si>
    <t>2,2*(2,15*2+1,5*2-0,8*2)*2</t>
  </si>
  <si>
    <t>2,2*(2,2*2+1,55*2-0,8*2+0,15*0,8+0,15*1,1)*2</t>
  </si>
  <si>
    <t>(1,4*2+1,5*2+1,1+1,2)*4</t>
  </si>
  <si>
    <t>(1,4*2+2,15*2)*4</t>
  </si>
  <si>
    <t>(1,5*2+1,55*2+1,1+1,2*2)</t>
  </si>
  <si>
    <t>(1,33*2+1,5*2+1,1+1,2*2)</t>
  </si>
  <si>
    <t>(2,2*2+1,55*2+0,8+1,1)*2</t>
  </si>
  <si>
    <t>163,41*1,05</t>
  </si>
  <si>
    <t>(0,8+1,97*2)*(0,15+0,05)*(12+14)</t>
  </si>
  <si>
    <t>(0,9+1,97*2)*(0,15+0,05)*8</t>
  </si>
  <si>
    <t>8*6+6</t>
  </si>
  <si>
    <t>1*6+2</t>
  </si>
  <si>
    <t>18</t>
  </si>
  <si>
    <t>3*6</t>
  </si>
  <si>
    <t>210200010R00</t>
  </si>
  <si>
    <t>Svítidla a osvětlovací zařízení svítidlo žárovkové, 60 W, bytové stropní rovné plast. bílé - bez skla</t>
  </si>
  <si>
    <t>RTS 18/ I</t>
  </si>
  <si>
    <t>koupelny + WC : 14</t>
  </si>
  <si>
    <t>30*4+15*4</t>
  </si>
  <si>
    <t>10*4</t>
  </si>
  <si>
    <t>34818211R</t>
  </si>
  <si>
    <t>svítidlo bytové 1 x kompaktní zářivka 9/11 W; hlavní části svítidla dva výlisky z PC, ochranný kryt je z PMMA; napěťová soustava 230 V, 50 Hz; IP 20; patice G 23; použití: osvětlování obytných a vedlejších místností, bytů a společenských místností</t>
  </si>
  <si>
    <t>POL3_9</t>
  </si>
  <si>
    <t>typový vzor : EGLO 91854 - LED Stropní svítidlo AREZZO LED/24W/230V</t>
  </si>
  <si>
    <t>koupelna +WC : 14</t>
  </si>
  <si>
    <t>631416213R00</t>
  </si>
  <si>
    <t>Mazanina betonová ze suché směsi tloušťky přes 120 do 240 mm pevnost v tlaku 25 MPa</t>
  </si>
  <si>
    <t>m3</t>
  </si>
  <si>
    <t>koupelny : 0,12*2,25*4</t>
  </si>
  <si>
    <t>0,12*2,73*4</t>
  </si>
  <si>
    <t>632415102RT2</t>
  </si>
  <si>
    <t>Potěr ze suchých směsí cementový samonivelační vyrovnávací, tloušťky 2 mm, včetně penetrace</t>
  </si>
  <si>
    <t>s rozprostřením a uhlazením</t>
  </si>
  <si>
    <t xml:space="preserve">pokoje : </t>
  </si>
  <si>
    <t>323,326 : 13,32*2</t>
  </si>
  <si>
    <t>311,337 : 12,77*2</t>
  </si>
  <si>
    <t>313,317,318,322,327,331,332,336,337 : 10,05*8</t>
  </si>
  <si>
    <t xml:space="preserve">chodby před koupelnami : </t>
  </si>
  <si>
    <t>315,320,329,334 : 4,27*4</t>
  </si>
  <si>
    <t>632415108RT2</t>
  </si>
  <si>
    <t>Potěr ze suchých směsí cementový samonivelační vyrovnávací, tloušťky 8 mm, včetně penetrace</t>
  </si>
  <si>
    <t>společná chodba : 1,4*13,65</t>
  </si>
  <si>
    <t xml:space="preserve">WC : </t>
  </si>
  <si>
    <t>965042121RT1</t>
  </si>
  <si>
    <t>Bourání podkladů pod dlažby nebo litých celistvých dlažeb a mazanin  betonových nebo z litého asfaltu, tloušťky do 100 mm, plochy do 1 m2</t>
  </si>
  <si>
    <t>965081713R00</t>
  </si>
  <si>
    <t>Bourání podlah z keramických dlaždic, tloušťky do 10 mm, plochy přes 1 m2</t>
  </si>
  <si>
    <t>bez podkladního lože, s jakoukoliv výplní spár</t>
  </si>
  <si>
    <t>1,5*1,5*12</t>
  </si>
  <si>
    <t>podlahy WC a koupelen : 2,25+2,73+2,25+2,25+2,73+2,25+2,25+2,73+2,25+2,25+2,73+2,25</t>
  </si>
  <si>
    <t>771475014RT1</t>
  </si>
  <si>
    <t>Montáž soklíků z dlaždic keramických výšky 100 mm, soklíků vodorovných, kladených do flexibilního tmele</t>
  </si>
  <si>
    <t>společná chodba : 6,7*4+0,3*2+0,1*4+0,1*4</t>
  </si>
  <si>
    <t>771479001R00</t>
  </si>
  <si>
    <t>Řezání dlaždic pro soklíky</t>
  </si>
  <si>
    <t>Položka pořadí 16 : 28,20000</t>
  </si>
  <si>
    <t>59764203R</t>
  </si>
  <si>
    <t>dlažba keramická š = 300 mm; l = 300 mm; h = 9,0 mm; povrch matný; pro interiér i exteriér</t>
  </si>
  <si>
    <t>soklík : 28,2*0,1*1,05</t>
  </si>
  <si>
    <t>společná chodba : 1,4*13,65*1,05</t>
  </si>
  <si>
    <t>776511810RT2</t>
  </si>
  <si>
    <t>Odstranění PVC a koberců lepených bez podložky, z ploch 10 - 20 m2</t>
  </si>
  <si>
    <t>společná chodba : 29</t>
  </si>
  <si>
    <t>776520010RAG</t>
  </si>
  <si>
    <t>Podlaha povlaková z PVC pásů, soklík, podlahovina (typ. vzor IQ Optima tl. 2,0 mm)</t>
  </si>
  <si>
    <t>POL2_7</t>
  </si>
  <si>
    <t>v objektech výšky do 6 m</t>
  </si>
  <si>
    <t>POL99_2</t>
  </si>
  <si>
    <t>631416211RT1</t>
  </si>
  <si>
    <t>Mazanina betonová ze suché směsi tloušťky přes 50 do 80 mm pevnost v tlaku 25 MPa</t>
  </si>
  <si>
    <t>v místě sprch : 0,12*(3,01*4+3,22*2+3,4*2)</t>
  </si>
  <si>
    <t>340,344,345,349,350,354 : 10,72*6</t>
  </si>
  <si>
    <t>355 : 11,46</t>
  </si>
  <si>
    <t>375,371,370,366,365,361 : 10,72*6</t>
  </si>
  <si>
    <t>360 : 11,46</t>
  </si>
  <si>
    <t>342,347,373,368 : 4,27*4</t>
  </si>
  <si>
    <t>352,363 : 4,335*2</t>
  </si>
  <si>
    <t>357,358 : 1,97*2</t>
  </si>
  <si>
    <t>v místě nových dlažeb-po vybourání pův. (WC) : 2,1*4+2,33+2</t>
  </si>
  <si>
    <t>pokoje : 1,5*2,2*2+(1,5*2,2+1,5*2,85+1,5*1,55)*6</t>
  </si>
  <si>
    <t>podlahy WC a koupelen : 2,1*4+2,33+2+3,01*4+3,22*2+3,4*2</t>
  </si>
  <si>
    <t>Položka pořadí 15 : 28,20000</t>
  </si>
  <si>
    <t>2,1*4+3,01*4+2,33+3,22*2+3,4*2+2</t>
  </si>
  <si>
    <t>(1,4*2+1,5*2)*4</t>
  </si>
  <si>
    <t>(1,5*2+1,55*2+1,5*2+1,33*2)</t>
  </si>
  <si>
    <t>(1,55*2+2,2*2)*2</t>
  </si>
  <si>
    <t>3,01*4+3,4*2</t>
  </si>
  <si>
    <t>38,01*1,05</t>
  </si>
  <si>
    <t>místo prahu : 0,9*8+0,8*(12+14)</t>
  </si>
  <si>
    <t>Položka pořadí 27 : 181,25000</t>
  </si>
  <si>
    <t>Položka pořadí 5 : 85,11000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</si>
</sst>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0" fontId="18" fillId="0" borderId="0" xfId="0" applyFont="1" applyAlignment="1">
      <alignment horizontal="center" vertical="top" shrinkToFit="1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Font="1" applyBorder="1" applyAlignment="1">
      <alignment vertical="top" wrapTex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0" fontId="16" fillId="0" borderId="0" xfId="0" applyFont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6" t="s">
        <v>38</v>
      </c>
    </row>
    <row r="2" spans="1:7" ht="57.75" customHeight="1" x14ac:dyDescent="0.2">
      <c r="A2" s="67" t="s">
        <v>39</v>
      </c>
      <c r="B2" s="67"/>
      <c r="C2" s="67"/>
      <c r="D2" s="67"/>
      <c r="E2" s="67"/>
      <c r="F2" s="67"/>
      <c r="G2" s="67"/>
    </row>
  </sheetData>
  <sheetProtection algorithmName="SHA-512" hashValue="EWsqdcAyHP5zk1HtBi5AQSJWt8yQYNM9SV5CnzbWDUb9J90XRkG63qo0sNsk/ZA9FFCU/pi/ubvbIaavQB7yGA==" saltValue="a2ESbuGikJiAZVS8PjgQ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5"/>
  <sheetViews>
    <sheetView showGridLines="0" topLeftCell="B25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8" width="12.7109375" customWidth="1"/>
    <col min="9" max="9" width="13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1" t="s">
        <v>36</v>
      </c>
      <c r="B1" s="80" t="s">
        <v>41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2"/>
      <c r="B2" s="94" t="s">
        <v>22</v>
      </c>
      <c r="C2" s="95"/>
      <c r="D2" s="96" t="s">
        <v>43</v>
      </c>
      <c r="E2" s="97" t="s">
        <v>44</v>
      </c>
      <c r="F2" s="98"/>
      <c r="G2" s="98"/>
      <c r="H2" s="98"/>
      <c r="I2" s="98"/>
      <c r="J2" s="99"/>
      <c r="O2" s="1"/>
    </row>
    <row r="3" spans="1:15" ht="27" hidden="1" customHeight="1" x14ac:dyDescent="0.2">
      <c r="A3" s="2"/>
      <c r="B3" s="100"/>
      <c r="C3" s="95"/>
      <c r="D3" s="101"/>
      <c r="E3" s="102"/>
      <c r="F3" s="103"/>
      <c r="G3" s="103"/>
      <c r="H3" s="103"/>
      <c r="I3" s="103"/>
      <c r="J3" s="104"/>
    </row>
    <row r="4" spans="1:15" ht="23.25" customHeight="1" x14ac:dyDescent="0.2">
      <c r="A4" s="2"/>
      <c r="B4" s="105"/>
      <c r="C4" s="106"/>
      <c r="D4" s="107"/>
      <c r="E4" s="108"/>
      <c r="F4" s="108"/>
      <c r="G4" s="108"/>
      <c r="H4" s="108"/>
      <c r="I4" s="108"/>
      <c r="J4" s="109"/>
    </row>
    <row r="5" spans="1:15" ht="24" customHeight="1" x14ac:dyDescent="0.2">
      <c r="A5" s="2"/>
      <c r="B5" s="38" t="s">
        <v>42</v>
      </c>
      <c r="D5" s="27"/>
      <c r="E5" s="21"/>
      <c r="F5" s="21"/>
      <c r="G5" s="21"/>
      <c r="H5" s="23" t="s">
        <v>40</v>
      </c>
      <c r="I5" s="27"/>
      <c r="J5" s="8"/>
    </row>
    <row r="6" spans="1:15" ht="15.75" customHeight="1" x14ac:dyDescent="0.2">
      <c r="A6" s="2"/>
      <c r="B6" s="34"/>
      <c r="C6" s="21"/>
      <c r="D6" s="27"/>
      <c r="E6" s="21"/>
      <c r="F6" s="21"/>
      <c r="G6" s="21"/>
      <c r="H6" s="23" t="s">
        <v>34</v>
      </c>
      <c r="I6" s="27"/>
      <c r="J6" s="8"/>
    </row>
    <row r="7" spans="1:15" ht="15.75" customHeight="1" x14ac:dyDescent="0.2">
      <c r="A7" s="2"/>
      <c r="B7" s="35"/>
      <c r="C7" s="22"/>
      <c r="D7" s="28"/>
      <c r="E7" s="29"/>
      <c r="F7" s="29"/>
      <c r="G7" s="29"/>
      <c r="H7" s="30"/>
      <c r="I7" s="29"/>
      <c r="J7" s="41"/>
    </row>
    <row r="8" spans="1:15" ht="24" hidden="1" customHeight="1" x14ac:dyDescent="0.2">
      <c r="A8" s="2"/>
      <c r="B8" s="38" t="s">
        <v>20</v>
      </c>
      <c r="D8" s="27"/>
      <c r="H8" s="23" t="s">
        <v>40</v>
      </c>
      <c r="I8" s="27"/>
      <c r="J8" s="8"/>
    </row>
    <row r="9" spans="1:15" ht="15.75" hidden="1" customHeight="1" x14ac:dyDescent="0.2">
      <c r="A9" s="2"/>
      <c r="B9" s="2"/>
      <c r="D9" s="27"/>
      <c r="H9" s="23" t="s">
        <v>34</v>
      </c>
      <c r="I9" s="27"/>
      <c r="J9" s="8"/>
    </row>
    <row r="10" spans="1:15" ht="15.75" hidden="1" customHeight="1" x14ac:dyDescent="0.2">
      <c r="A10" s="2"/>
      <c r="B10" s="42"/>
      <c r="C10" s="22"/>
      <c r="D10" s="28"/>
      <c r="E10" s="30"/>
      <c r="F10" s="30"/>
      <c r="G10" s="14"/>
      <c r="H10" s="14"/>
      <c r="I10" s="43"/>
      <c r="J10" s="41"/>
    </row>
    <row r="11" spans="1:15" ht="24" customHeight="1" x14ac:dyDescent="0.2">
      <c r="A11" s="2"/>
      <c r="B11" s="38" t="s">
        <v>19</v>
      </c>
      <c r="D11" s="110"/>
      <c r="E11" s="110"/>
      <c r="F11" s="110"/>
      <c r="G11" s="110"/>
      <c r="H11" s="23" t="s">
        <v>40</v>
      </c>
      <c r="I11" s="115"/>
      <c r="J11" s="8"/>
    </row>
    <row r="12" spans="1:15" ht="15.75" customHeight="1" x14ac:dyDescent="0.2">
      <c r="A12" s="2"/>
      <c r="B12" s="34"/>
      <c r="C12" s="21"/>
      <c r="D12" s="111"/>
      <c r="E12" s="111"/>
      <c r="F12" s="111"/>
      <c r="G12" s="111"/>
      <c r="H12" s="23" t="s">
        <v>34</v>
      </c>
      <c r="I12" s="115"/>
      <c r="J12" s="8"/>
    </row>
    <row r="13" spans="1:15" ht="15.75" customHeight="1" x14ac:dyDescent="0.2">
      <c r="A13" s="2"/>
      <c r="B13" s="35"/>
      <c r="C13" s="22"/>
      <c r="D13" s="114"/>
      <c r="E13" s="112"/>
      <c r="F13" s="113"/>
      <c r="G13" s="113"/>
      <c r="H13" s="24"/>
      <c r="I13" s="29"/>
      <c r="J13" s="41"/>
    </row>
    <row r="14" spans="1:15" ht="24" hidden="1" customHeight="1" x14ac:dyDescent="0.2">
      <c r="A14" s="2"/>
      <c r="B14" s="54" t="s">
        <v>21</v>
      </c>
      <c r="C14" s="55"/>
      <c r="D14" s="56"/>
      <c r="E14" s="57"/>
      <c r="F14" s="57"/>
      <c r="G14" s="57"/>
      <c r="H14" s="58"/>
      <c r="I14" s="57"/>
      <c r="J14" s="59"/>
    </row>
    <row r="15" spans="1:15" ht="32.25" customHeight="1" x14ac:dyDescent="0.2">
      <c r="A15" s="2"/>
      <c r="B15" s="42" t="s">
        <v>32</v>
      </c>
      <c r="C15" s="60"/>
      <c r="D15" s="1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77" t="s">
        <v>24</v>
      </c>
      <c r="B16" s="45" t="s">
        <v>24</v>
      </c>
      <c r="C16" s="46"/>
      <c r="D16" s="47"/>
      <c r="E16" s="73"/>
      <c r="F16" s="74"/>
      <c r="G16" s="73"/>
      <c r="H16" s="74"/>
      <c r="I16" s="73">
        <f>SUMIF(F54:F81,A16,I54:I81)+SUMIF(F54:F81,"PSU",I54:I81)</f>
        <v>0</v>
      </c>
      <c r="J16" s="75"/>
    </row>
    <row r="17" spans="1:10" ht="23.25" customHeight="1" x14ac:dyDescent="0.2">
      <c r="A17" s="177" t="s">
        <v>25</v>
      </c>
      <c r="B17" s="45" t="s">
        <v>25</v>
      </c>
      <c r="C17" s="46"/>
      <c r="D17" s="47"/>
      <c r="E17" s="73"/>
      <c r="F17" s="74"/>
      <c r="G17" s="73"/>
      <c r="H17" s="74"/>
      <c r="I17" s="73">
        <f>SUMIF(F54:F81,A17,I54:I81)</f>
        <v>0</v>
      </c>
      <c r="J17" s="75"/>
    </row>
    <row r="18" spans="1:10" ht="23.25" customHeight="1" x14ac:dyDescent="0.2">
      <c r="A18" s="177" t="s">
        <v>26</v>
      </c>
      <c r="B18" s="45" t="s">
        <v>26</v>
      </c>
      <c r="C18" s="46"/>
      <c r="D18" s="47"/>
      <c r="E18" s="73"/>
      <c r="F18" s="74"/>
      <c r="G18" s="73"/>
      <c r="H18" s="74"/>
      <c r="I18" s="73">
        <f>SUMIF(F54:F81,A18,I54:I81)</f>
        <v>0</v>
      </c>
      <c r="J18" s="75"/>
    </row>
    <row r="19" spans="1:10" ht="23.25" customHeight="1" x14ac:dyDescent="0.2">
      <c r="A19" s="177" t="s">
        <v>116</v>
      </c>
      <c r="B19" s="45" t="s">
        <v>27</v>
      </c>
      <c r="C19" s="46"/>
      <c r="D19" s="47"/>
      <c r="E19" s="73"/>
      <c r="F19" s="74"/>
      <c r="G19" s="73"/>
      <c r="H19" s="74"/>
      <c r="I19" s="73">
        <f>SUMIF(F54:F81,A19,I54:I81)</f>
        <v>0</v>
      </c>
      <c r="J19" s="75"/>
    </row>
    <row r="20" spans="1:10" ht="23.25" customHeight="1" x14ac:dyDescent="0.2">
      <c r="A20" s="177" t="s">
        <v>117</v>
      </c>
      <c r="B20" s="45" t="s">
        <v>28</v>
      </c>
      <c r="C20" s="46"/>
      <c r="D20" s="47"/>
      <c r="E20" s="73"/>
      <c r="F20" s="74"/>
      <c r="G20" s="73"/>
      <c r="H20" s="74"/>
      <c r="I20" s="73">
        <f>SUMIF(F54:F81,A20,I54:I81)</f>
        <v>0</v>
      </c>
      <c r="J20" s="75"/>
    </row>
    <row r="21" spans="1:10" ht="23.25" customHeight="1" x14ac:dyDescent="0.2">
      <c r="A21" s="2"/>
      <c r="B21" s="62" t="s">
        <v>29</v>
      </c>
      <c r="C21" s="63"/>
      <c r="D21" s="64"/>
      <c r="E21" s="76"/>
      <c r="F21" s="89"/>
      <c r="G21" s="76"/>
      <c r="H21" s="89"/>
      <c r="I21" s="76">
        <f>SUM(I16:J20)</f>
        <v>0</v>
      </c>
      <c r="J21" s="77"/>
    </row>
    <row r="22" spans="1:10" ht="33" customHeight="1" x14ac:dyDescent="0.2">
      <c r="A22" s="2"/>
      <c r="B22" s="53" t="s">
        <v>33</v>
      </c>
      <c r="C22" s="46"/>
      <c r="D22" s="47"/>
      <c r="E22" s="52"/>
      <c r="F22" s="49"/>
      <c r="G22" s="40"/>
      <c r="H22" s="40"/>
      <c r="I22" s="40"/>
      <c r="J22" s="50"/>
    </row>
    <row r="23" spans="1:10" ht="23.25" customHeight="1" x14ac:dyDescent="0.2">
      <c r="A23" s="2">
        <f>ZakladDPHSni*SazbaDPH1/100</f>
        <v>0</v>
      </c>
      <c r="B23" s="45" t="s">
        <v>12</v>
      </c>
      <c r="C23" s="46"/>
      <c r="D23" s="47"/>
      <c r="E23" s="48">
        <v>15</v>
      </c>
      <c r="F23" s="49" t="s">
        <v>0</v>
      </c>
      <c r="G23" s="71">
        <f>ZakladDPHSniVypocet</f>
        <v>0</v>
      </c>
      <c r="H23" s="72"/>
      <c r="I23" s="72"/>
      <c r="J23" s="5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45" t="s">
        <v>13</v>
      </c>
      <c r="C24" s="46"/>
      <c r="D24" s="47"/>
      <c r="E24" s="48">
        <f>SazbaDPH1</f>
        <v>15</v>
      </c>
      <c r="F24" s="49" t="s">
        <v>0</v>
      </c>
      <c r="G24" s="69">
        <f>IF(A24&gt;50, ROUNDUP(A23, 0), ROUNDDOWN(A23, 0))</f>
        <v>0</v>
      </c>
      <c r="H24" s="70"/>
      <c r="I24" s="70"/>
      <c r="J24" s="50" t="str">
        <f t="shared" si="0"/>
        <v>CZK</v>
      </c>
    </row>
    <row r="25" spans="1:10" ht="23.25" customHeight="1" x14ac:dyDescent="0.2">
      <c r="A25" s="2">
        <f>ZakladDPHZakl*SazbaDPH2/100</f>
        <v>0</v>
      </c>
      <c r="B25" s="45" t="s">
        <v>14</v>
      </c>
      <c r="C25" s="46"/>
      <c r="D25" s="47"/>
      <c r="E25" s="48">
        <v>21</v>
      </c>
      <c r="F25" s="49" t="s">
        <v>0</v>
      </c>
      <c r="G25" s="71">
        <f>ZakladDPHZaklVypocet</f>
        <v>0</v>
      </c>
      <c r="H25" s="72"/>
      <c r="I25" s="72"/>
      <c r="J25" s="50" t="str">
        <f t="shared" si="0"/>
        <v>CZK</v>
      </c>
    </row>
    <row r="26" spans="1:10" ht="23.25" customHeight="1" x14ac:dyDescent="0.2">
      <c r="A26" s="2">
        <f>(A25-INT(A25))*100</f>
        <v>0</v>
      </c>
      <c r="B26" s="39" t="s">
        <v>15</v>
      </c>
      <c r="C26" s="18"/>
      <c r="D26" s="14"/>
      <c r="E26" s="36">
        <f>SazbaDPH2</f>
        <v>21</v>
      </c>
      <c r="F26" s="37" t="s">
        <v>0</v>
      </c>
      <c r="G26" s="83">
        <f>IF(A26&gt;50, ROUNDUP(A25, 0), ROUNDDOWN(A25, 0))</f>
        <v>0</v>
      </c>
      <c r="H26" s="84"/>
      <c r="I26" s="84"/>
      <c r="J26" s="44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8" t="s">
        <v>4</v>
      </c>
      <c r="C27" s="16"/>
      <c r="D27" s="19"/>
      <c r="E27" s="16"/>
      <c r="F27" s="17"/>
      <c r="G27" s="85">
        <f>CenaCelkem-(ZakladDPHSni+DPHSni+ZakladDPHZakl+DPHZakl)</f>
        <v>0</v>
      </c>
      <c r="H27" s="85"/>
      <c r="I27" s="85"/>
      <c r="J27" s="51" t="str">
        <f t="shared" si="0"/>
        <v>CZK</v>
      </c>
    </row>
    <row r="28" spans="1:10" ht="27.75" hidden="1" customHeight="1" thickBot="1" x14ac:dyDescent="0.25">
      <c r="A28" s="2"/>
      <c r="B28" s="150" t="s">
        <v>23</v>
      </c>
      <c r="C28" s="151"/>
      <c r="D28" s="151"/>
      <c r="E28" s="152"/>
      <c r="F28" s="153"/>
      <c r="G28" s="154">
        <f>ZakladDPHSniVypocet+ZakladDPHZaklVypocet</f>
        <v>0</v>
      </c>
      <c r="H28" s="154"/>
      <c r="I28" s="154"/>
      <c r="J28" s="15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50" t="s">
        <v>35</v>
      </c>
      <c r="C29" s="156"/>
      <c r="D29" s="156"/>
      <c r="E29" s="156"/>
      <c r="F29" s="156"/>
      <c r="G29" s="157">
        <f>IF(A29&gt;50, ROUNDUP(A27, 0), ROUNDDOWN(A27, 0))</f>
        <v>0</v>
      </c>
      <c r="H29" s="157"/>
      <c r="I29" s="157"/>
      <c r="J29" s="158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11</v>
      </c>
      <c r="D32" s="32"/>
      <c r="E32" s="32"/>
      <c r="F32" s="15" t="s">
        <v>10</v>
      </c>
      <c r="G32" s="32"/>
      <c r="H32" s="33">
        <f ca="1">TODAY()</f>
        <v>43521</v>
      </c>
      <c r="I32" s="32"/>
      <c r="J32" s="9"/>
    </row>
    <row r="33" spans="1:10" ht="47.25" customHeight="1" x14ac:dyDescent="0.2">
      <c r="A33" s="2"/>
      <c r="B33" s="2"/>
      <c r="J33" s="9"/>
    </row>
    <row r="34" spans="1:10" s="26" customFormat="1" ht="18.75" customHeight="1" x14ac:dyDescent="0.2">
      <c r="A34" s="25"/>
      <c r="B34" s="25"/>
      <c r="D34" s="78"/>
      <c r="E34" s="79"/>
      <c r="G34" s="78"/>
      <c r="H34" s="79"/>
      <c r="I34" s="79"/>
      <c r="J34" s="31"/>
    </row>
    <row r="35" spans="1:10" ht="12.75" customHeight="1" x14ac:dyDescent="0.2">
      <c r="A35" s="2"/>
      <c r="B35" s="2"/>
      <c r="D35" s="68" t="s">
        <v>2</v>
      </c>
      <c r="E35" s="68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customHeight="1" x14ac:dyDescent="0.2">
      <c r="B37" s="120" t="s">
        <v>16</v>
      </c>
      <c r="C37" s="121"/>
      <c r="D37" s="121"/>
      <c r="E37" s="121"/>
      <c r="F37" s="122"/>
      <c r="G37" s="122"/>
      <c r="H37" s="122"/>
      <c r="I37" s="122"/>
      <c r="J37" s="121"/>
    </row>
    <row r="38" spans="1:10" ht="25.5" customHeight="1" x14ac:dyDescent="0.2">
      <c r="A38" s="119" t="s">
        <v>37</v>
      </c>
      <c r="B38" s="123" t="s">
        <v>17</v>
      </c>
      <c r="C38" s="124" t="s">
        <v>5</v>
      </c>
      <c r="D38" s="125"/>
      <c r="E38" s="125"/>
      <c r="F38" s="126" t="str">
        <f>B23</f>
        <v>Základ pro sníženou DPH</v>
      </c>
      <c r="G38" s="126" t="str">
        <f>B25</f>
        <v>Základ pro základní DPH</v>
      </c>
      <c r="H38" s="127" t="s">
        <v>18</v>
      </c>
      <c r="I38" s="127" t="s">
        <v>1</v>
      </c>
      <c r="J38" s="128" t="s">
        <v>0</v>
      </c>
    </row>
    <row r="39" spans="1:10" ht="25.5" hidden="1" customHeight="1" x14ac:dyDescent="0.2">
      <c r="A39" s="119">
        <v>1</v>
      </c>
      <c r="B39" s="129" t="s">
        <v>45</v>
      </c>
      <c r="C39" s="130"/>
      <c r="D39" s="131"/>
      <c r="E39" s="131"/>
      <c r="F39" s="132">
        <f>'01 2018_13,kk Pol'!AE439+'02 2018_13,kk Pol'!AE424+'03 2018_13,k Pol'!AE118+'03 2018_13,k P1'!AE111</f>
        <v>0</v>
      </c>
      <c r="G39" s="133">
        <f>'01 2018_13,kk Pol'!AF439+'02 2018_13,kk Pol'!AF424+'03 2018_13,k Pol'!AF118+'03 2018_13,k P1'!AF111</f>
        <v>0</v>
      </c>
      <c r="H39" s="134">
        <f>(F39*SazbaDPH1/100)+(G39*SazbaDPH2/100)</f>
        <v>0</v>
      </c>
      <c r="I39" s="134">
        <f>F39+G39+H39</f>
        <v>0</v>
      </c>
      <c r="J39" s="135" t="str">
        <f>IF(CenaCelkemVypocet=0,"",I39/CenaCelkemVypocet*100)</f>
        <v/>
      </c>
    </row>
    <row r="40" spans="1:10" ht="25.5" customHeight="1" x14ac:dyDescent="0.2">
      <c r="A40" s="119">
        <v>2</v>
      </c>
      <c r="B40" s="136" t="s">
        <v>46</v>
      </c>
      <c r="C40" s="137" t="s">
        <v>47</v>
      </c>
      <c r="D40" s="138"/>
      <c r="E40" s="138"/>
      <c r="F40" s="139">
        <f>'01 2018_13,kk Pol'!AE439</f>
        <v>0</v>
      </c>
      <c r="G40" s="140">
        <f>'01 2018_13,kk Pol'!AF439</f>
        <v>0</v>
      </c>
      <c r="H40" s="140">
        <f>(F40*SazbaDPH1/100)+(G40*SazbaDPH2/100)</f>
        <v>0</v>
      </c>
      <c r="I40" s="140">
        <f>F40+G40+H40</f>
        <v>0</v>
      </c>
      <c r="J40" s="141" t="str">
        <f>IF(CenaCelkemVypocet=0,"",I40/CenaCelkemVypocet*100)</f>
        <v/>
      </c>
    </row>
    <row r="41" spans="1:10" ht="25.5" customHeight="1" x14ac:dyDescent="0.2">
      <c r="A41" s="119">
        <v>3</v>
      </c>
      <c r="B41" s="142" t="s">
        <v>48</v>
      </c>
      <c r="C41" s="130" t="s">
        <v>49</v>
      </c>
      <c r="D41" s="131"/>
      <c r="E41" s="131"/>
      <c r="F41" s="143">
        <f>'01 2018_13,kk Pol'!AE439</f>
        <v>0</v>
      </c>
      <c r="G41" s="134">
        <f>'01 2018_13,kk Pol'!AF439</f>
        <v>0</v>
      </c>
      <c r="H41" s="134">
        <f>(F41*SazbaDPH1/100)+(G41*SazbaDPH2/100)</f>
        <v>0</v>
      </c>
      <c r="I41" s="134">
        <f>F41+G41+H41</f>
        <v>0</v>
      </c>
      <c r="J41" s="135" t="str">
        <f>IF(CenaCelkemVypocet=0,"",I41/CenaCelkemVypocet*100)</f>
        <v/>
      </c>
    </row>
    <row r="42" spans="1:10" ht="25.5" customHeight="1" x14ac:dyDescent="0.2">
      <c r="A42" s="119">
        <v>2</v>
      </c>
      <c r="B42" s="136" t="s">
        <v>50</v>
      </c>
      <c r="C42" s="137" t="s">
        <v>51</v>
      </c>
      <c r="D42" s="138"/>
      <c r="E42" s="138"/>
      <c r="F42" s="139">
        <f>'02 2018_13,kk Pol'!AE424</f>
        <v>0</v>
      </c>
      <c r="G42" s="140">
        <f>'02 2018_13,kk Pol'!AF424</f>
        <v>0</v>
      </c>
      <c r="H42" s="140">
        <f>(F42*SazbaDPH1/100)+(G42*SazbaDPH2/100)</f>
        <v>0</v>
      </c>
      <c r="I42" s="140">
        <f>F42+G42+H42</f>
        <v>0</v>
      </c>
      <c r="J42" s="141" t="str">
        <f>IF(CenaCelkemVypocet=0,"",I42/CenaCelkemVypocet*100)</f>
        <v/>
      </c>
    </row>
    <row r="43" spans="1:10" ht="25.5" customHeight="1" x14ac:dyDescent="0.2">
      <c r="A43" s="119">
        <v>3</v>
      </c>
      <c r="B43" s="142" t="s">
        <v>48</v>
      </c>
      <c r="C43" s="130" t="s">
        <v>52</v>
      </c>
      <c r="D43" s="131"/>
      <c r="E43" s="131"/>
      <c r="F43" s="143">
        <f>'02 2018_13,kk Pol'!AE424</f>
        <v>0</v>
      </c>
      <c r="G43" s="134">
        <f>'02 2018_13,kk Pol'!AF424</f>
        <v>0</v>
      </c>
      <c r="H43" s="134">
        <f>(F43*SazbaDPH1/100)+(G43*SazbaDPH2/100)</f>
        <v>0</v>
      </c>
      <c r="I43" s="134">
        <f>F43+G43+H43</f>
        <v>0</v>
      </c>
      <c r="J43" s="135" t="str">
        <f>IF(CenaCelkemVypocet=0,"",I43/CenaCelkemVypocet*100)</f>
        <v/>
      </c>
    </row>
    <row r="44" spans="1:10" ht="25.5" customHeight="1" x14ac:dyDescent="0.2">
      <c r="A44" s="119">
        <v>2</v>
      </c>
      <c r="B44" s="136" t="s">
        <v>53</v>
      </c>
      <c r="C44" s="137" t="s">
        <v>54</v>
      </c>
      <c r="D44" s="138"/>
      <c r="E44" s="138"/>
      <c r="F44" s="139">
        <f>'03 2018_13,k Pol'!AE118+'03 2018_13,k P1'!AE111</f>
        <v>0</v>
      </c>
      <c r="G44" s="140">
        <f>'03 2018_13,k Pol'!AF118+'03 2018_13,k P1'!AF111</f>
        <v>0</v>
      </c>
      <c r="H44" s="140">
        <f>(F44*SazbaDPH1/100)+(G44*SazbaDPH2/100)</f>
        <v>0</v>
      </c>
      <c r="I44" s="140">
        <f>F44+G44+H44</f>
        <v>0</v>
      </c>
      <c r="J44" s="141" t="str">
        <f>IF(CenaCelkemVypocet=0,"",I44/CenaCelkemVypocet*100)</f>
        <v/>
      </c>
    </row>
    <row r="45" spans="1:10" ht="25.5" customHeight="1" x14ac:dyDescent="0.2">
      <c r="A45" s="119">
        <v>3</v>
      </c>
      <c r="B45" s="142" t="s">
        <v>55</v>
      </c>
      <c r="C45" s="130" t="s">
        <v>56</v>
      </c>
      <c r="D45" s="131"/>
      <c r="E45" s="131"/>
      <c r="F45" s="143">
        <f>'03 2018_13,k Pol'!AE118</f>
        <v>0</v>
      </c>
      <c r="G45" s="134">
        <f>'03 2018_13,k Pol'!AF118</f>
        <v>0</v>
      </c>
      <c r="H45" s="134">
        <f>(F45*SazbaDPH1/100)+(G45*SazbaDPH2/100)</f>
        <v>0</v>
      </c>
      <c r="I45" s="134">
        <f>F45+G45+H45</f>
        <v>0</v>
      </c>
      <c r="J45" s="135" t="str">
        <f>IF(CenaCelkemVypocet=0,"",I45/CenaCelkemVypocet*100)</f>
        <v/>
      </c>
    </row>
    <row r="46" spans="1:10" ht="25.5" customHeight="1" x14ac:dyDescent="0.2">
      <c r="A46" s="119">
        <v>3</v>
      </c>
      <c r="B46" s="142" t="s">
        <v>55</v>
      </c>
      <c r="C46" s="130" t="s">
        <v>57</v>
      </c>
      <c r="D46" s="131"/>
      <c r="E46" s="131"/>
      <c r="F46" s="143">
        <f>'03 2018_13,k P1'!AE111</f>
        <v>0</v>
      </c>
      <c r="G46" s="134">
        <f>'03 2018_13,k P1'!AF111</f>
        <v>0</v>
      </c>
      <c r="H46" s="134">
        <f>(F46*SazbaDPH1/100)+(G46*SazbaDPH2/100)</f>
        <v>0</v>
      </c>
      <c r="I46" s="134">
        <f>F46+G46+H46</f>
        <v>0</v>
      </c>
      <c r="J46" s="135" t="str">
        <f>IF(CenaCelkemVypocet=0,"",I46/CenaCelkemVypocet*100)</f>
        <v/>
      </c>
    </row>
    <row r="47" spans="1:10" ht="25.5" customHeight="1" x14ac:dyDescent="0.2">
      <c r="A47" s="119"/>
      <c r="B47" s="144" t="s">
        <v>58</v>
      </c>
      <c r="C47" s="145"/>
      <c r="D47" s="145"/>
      <c r="E47" s="146"/>
      <c r="F47" s="147">
        <f>SUMIF(A39:A46,"=1",F39:F46)</f>
        <v>0</v>
      </c>
      <c r="G47" s="148">
        <f>SUMIF(A39:A46,"=1",G39:G46)</f>
        <v>0</v>
      </c>
      <c r="H47" s="148">
        <f>SUMIF(A39:A46,"=1",H39:H46)</f>
        <v>0</v>
      </c>
      <c r="I47" s="148">
        <f>SUMIF(A39:A46,"=1",I39:I46)</f>
        <v>0</v>
      </c>
      <c r="J47" s="149">
        <f>SUMIF(A39:A46,"=1",J39:J46)</f>
        <v>0</v>
      </c>
    </row>
    <row r="51" spans="1:10" ht="15.75" x14ac:dyDescent="0.25">
      <c r="B51" s="159" t="s">
        <v>60</v>
      </c>
    </row>
    <row r="53" spans="1:10" ht="25.5" customHeight="1" x14ac:dyDescent="0.2">
      <c r="A53" s="160"/>
      <c r="B53" s="163" t="s">
        <v>17</v>
      </c>
      <c r="C53" s="163" t="s">
        <v>5</v>
      </c>
      <c r="D53" s="164"/>
      <c r="E53" s="164"/>
      <c r="F53" s="165" t="s">
        <v>61</v>
      </c>
      <c r="G53" s="165"/>
      <c r="H53" s="165"/>
      <c r="I53" s="165" t="s">
        <v>29</v>
      </c>
      <c r="J53" s="165" t="s">
        <v>0</v>
      </c>
    </row>
    <row r="54" spans="1:10" ht="25.5" customHeight="1" x14ac:dyDescent="0.2">
      <c r="A54" s="161"/>
      <c r="B54" s="166" t="s">
        <v>62</v>
      </c>
      <c r="C54" s="167" t="s">
        <v>63</v>
      </c>
      <c r="D54" s="168"/>
      <c r="E54" s="168"/>
      <c r="F54" s="173" t="s">
        <v>24</v>
      </c>
      <c r="G54" s="174"/>
      <c r="H54" s="174"/>
      <c r="I54" s="174">
        <f>'01 2018_13,kk Pol'!G8+'02 2018_13,kk Pol'!G8</f>
        <v>0</v>
      </c>
      <c r="J54" s="171" t="str">
        <f>IF(I82=0,"",I54/I82*100)</f>
        <v/>
      </c>
    </row>
    <row r="55" spans="1:10" ht="25.5" customHeight="1" x14ac:dyDescent="0.2">
      <c r="A55" s="161"/>
      <c r="B55" s="166" t="s">
        <v>64</v>
      </c>
      <c r="C55" s="167" t="s">
        <v>65</v>
      </c>
      <c r="D55" s="168"/>
      <c r="E55" s="168"/>
      <c r="F55" s="173" t="s">
        <v>24</v>
      </c>
      <c r="G55" s="174"/>
      <c r="H55" s="174"/>
      <c r="I55" s="174">
        <f>'02 2018_13,kk Pol'!G33</f>
        <v>0</v>
      </c>
      <c r="J55" s="171" t="str">
        <f>IF(I82=0,"",I55/I82*100)</f>
        <v/>
      </c>
    </row>
    <row r="56" spans="1:10" ht="25.5" customHeight="1" x14ac:dyDescent="0.2">
      <c r="A56" s="161"/>
      <c r="B56" s="166" t="s">
        <v>64</v>
      </c>
      <c r="C56" s="167" t="s">
        <v>66</v>
      </c>
      <c r="D56" s="168"/>
      <c r="E56" s="168"/>
      <c r="F56" s="173" t="s">
        <v>24</v>
      </c>
      <c r="G56" s="174"/>
      <c r="H56" s="174"/>
      <c r="I56" s="174">
        <f>'01 2018_13,kk Pol'!G34</f>
        <v>0</v>
      </c>
      <c r="J56" s="171" t="str">
        <f>IF(I82=0,"",I56/I82*100)</f>
        <v/>
      </c>
    </row>
    <row r="57" spans="1:10" ht="25.5" customHeight="1" x14ac:dyDescent="0.2">
      <c r="A57" s="161"/>
      <c r="B57" s="166" t="s">
        <v>67</v>
      </c>
      <c r="C57" s="167" t="s">
        <v>68</v>
      </c>
      <c r="D57" s="168"/>
      <c r="E57" s="168"/>
      <c r="F57" s="173" t="s">
        <v>24</v>
      </c>
      <c r="G57" s="174"/>
      <c r="H57" s="174"/>
      <c r="I57" s="174">
        <f>'03 2018_13,k Pol'!G8+'03 2018_13,k P1'!G8</f>
        <v>0</v>
      </c>
      <c r="J57" s="171" t="str">
        <f>IF(I82=0,"",I57/I82*100)</f>
        <v/>
      </c>
    </row>
    <row r="58" spans="1:10" ht="25.5" customHeight="1" x14ac:dyDescent="0.2">
      <c r="A58" s="161"/>
      <c r="B58" s="166" t="s">
        <v>69</v>
      </c>
      <c r="C58" s="167" t="s">
        <v>70</v>
      </c>
      <c r="D58" s="168"/>
      <c r="E58" s="168"/>
      <c r="F58" s="173" t="s">
        <v>24</v>
      </c>
      <c r="G58" s="174"/>
      <c r="H58" s="174"/>
      <c r="I58" s="174">
        <f>'01 2018_13,kk Pol'!G84+'02 2018_13,kk Pol'!G91</f>
        <v>0</v>
      </c>
      <c r="J58" s="171" t="str">
        <f>IF(I82=0,"",I58/I82*100)</f>
        <v/>
      </c>
    </row>
    <row r="59" spans="1:10" ht="25.5" customHeight="1" x14ac:dyDescent="0.2">
      <c r="A59" s="161"/>
      <c r="B59" s="166" t="s">
        <v>71</v>
      </c>
      <c r="C59" s="167" t="s">
        <v>72</v>
      </c>
      <c r="D59" s="168"/>
      <c r="E59" s="168"/>
      <c r="F59" s="173" t="s">
        <v>24</v>
      </c>
      <c r="G59" s="174"/>
      <c r="H59" s="174"/>
      <c r="I59" s="174">
        <f>'01 2018_13,kk Pol'!G90+'02 2018_13,kk Pol'!G97</f>
        <v>0</v>
      </c>
      <c r="J59" s="171" t="str">
        <f>IF(I82=0,"",I59/I82*100)</f>
        <v/>
      </c>
    </row>
    <row r="60" spans="1:10" ht="25.5" customHeight="1" x14ac:dyDescent="0.2">
      <c r="A60" s="161"/>
      <c r="B60" s="166" t="s">
        <v>73</v>
      </c>
      <c r="C60" s="167" t="s">
        <v>74</v>
      </c>
      <c r="D60" s="168"/>
      <c r="E60" s="168"/>
      <c r="F60" s="173" t="s">
        <v>24</v>
      </c>
      <c r="G60" s="174"/>
      <c r="H60" s="174"/>
      <c r="I60" s="174">
        <f>'01 2018_13,kk Pol'!G94+'02 2018_13,kk Pol'!G101</f>
        <v>0</v>
      </c>
      <c r="J60" s="171" t="str">
        <f>IF(I82=0,"",I60/I82*100)</f>
        <v/>
      </c>
    </row>
    <row r="61" spans="1:10" ht="25.5" customHeight="1" x14ac:dyDescent="0.2">
      <c r="A61" s="161"/>
      <c r="B61" s="166" t="s">
        <v>75</v>
      </c>
      <c r="C61" s="167" t="s">
        <v>76</v>
      </c>
      <c r="D61" s="168"/>
      <c r="E61" s="168"/>
      <c r="F61" s="173" t="s">
        <v>24</v>
      </c>
      <c r="G61" s="174"/>
      <c r="H61" s="174"/>
      <c r="I61" s="174">
        <f>'01 2018_13,kk Pol'!G98+'02 2018_13,kk Pol'!G106+'03 2018_13,k Pol'!G25+'03 2018_13,k P1'!G26</f>
        <v>0</v>
      </c>
      <c r="J61" s="171" t="str">
        <f>IF(I82=0,"",I61/I82*100)</f>
        <v/>
      </c>
    </row>
    <row r="62" spans="1:10" ht="25.5" customHeight="1" x14ac:dyDescent="0.2">
      <c r="A62" s="161"/>
      <c r="B62" s="166" t="s">
        <v>77</v>
      </c>
      <c r="C62" s="167" t="s">
        <v>78</v>
      </c>
      <c r="D62" s="168"/>
      <c r="E62" s="168"/>
      <c r="F62" s="173" t="s">
        <v>24</v>
      </c>
      <c r="G62" s="174"/>
      <c r="H62" s="174"/>
      <c r="I62" s="174">
        <f>'01 2018_13,kk Pol'!G120+'02 2018_13,kk Pol'!G129+'03 2018_13,k Pol'!G33+'03 2018_13,k P1'!G33</f>
        <v>0</v>
      </c>
      <c r="J62" s="171" t="str">
        <f>IF(I82=0,"",I62/I82*100)</f>
        <v/>
      </c>
    </row>
    <row r="63" spans="1:10" ht="25.5" customHeight="1" x14ac:dyDescent="0.2">
      <c r="A63" s="161"/>
      <c r="B63" s="166" t="s">
        <v>79</v>
      </c>
      <c r="C63" s="167" t="s">
        <v>80</v>
      </c>
      <c r="D63" s="168"/>
      <c r="E63" s="168"/>
      <c r="F63" s="173" t="s">
        <v>24</v>
      </c>
      <c r="G63" s="174"/>
      <c r="H63" s="174"/>
      <c r="I63" s="174">
        <f>'01 2018_13,kk Pol'!G147+'02 2018_13,kk Pol'!G157+'03 2018_13,k Pol'!G39+'03 2018_13,k P1'!G39</f>
        <v>0</v>
      </c>
      <c r="J63" s="171" t="str">
        <f>IF(I82=0,"",I63/I82*100)</f>
        <v/>
      </c>
    </row>
    <row r="64" spans="1:10" ht="25.5" customHeight="1" x14ac:dyDescent="0.2">
      <c r="A64" s="161"/>
      <c r="B64" s="166" t="s">
        <v>81</v>
      </c>
      <c r="C64" s="167" t="s">
        <v>82</v>
      </c>
      <c r="D64" s="168"/>
      <c r="E64" s="168"/>
      <c r="F64" s="173" t="s">
        <v>25</v>
      </c>
      <c r="G64" s="174"/>
      <c r="H64" s="174"/>
      <c r="I64" s="174">
        <f>'01 2018_13,kk Pol'!G150+'02 2018_13,kk Pol'!G160+'03 2018_13,k Pol'!G42+'03 2018_13,k P1'!G42</f>
        <v>0</v>
      </c>
      <c r="J64" s="171" t="str">
        <f>IF(I82=0,"",I64/I82*100)</f>
        <v/>
      </c>
    </row>
    <row r="65" spans="1:10" ht="25.5" customHeight="1" x14ac:dyDescent="0.2">
      <c r="A65" s="161"/>
      <c r="B65" s="166" t="s">
        <v>83</v>
      </c>
      <c r="C65" s="167" t="s">
        <v>84</v>
      </c>
      <c r="D65" s="168"/>
      <c r="E65" s="168"/>
      <c r="F65" s="173" t="s">
        <v>25</v>
      </c>
      <c r="G65" s="174"/>
      <c r="H65" s="174"/>
      <c r="I65" s="174">
        <f>'01 2018_13,kk Pol'!G170+'02 2018_13,kk Pol'!G182</f>
        <v>0</v>
      </c>
      <c r="J65" s="171" t="str">
        <f>IF(I82=0,"",I65/I82*100)</f>
        <v/>
      </c>
    </row>
    <row r="66" spans="1:10" ht="25.5" customHeight="1" x14ac:dyDescent="0.2">
      <c r="A66" s="161"/>
      <c r="B66" s="166" t="s">
        <v>85</v>
      </c>
      <c r="C66" s="167" t="s">
        <v>86</v>
      </c>
      <c r="D66" s="168"/>
      <c r="E66" s="168"/>
      <c r="F66" s="173" t="s">
        <v>25</v>
      </c>
      <c r="G66" s="174"/>
      <c r="H66" s="174"/>
      <c r="I66" s="174">
        <f>'01 2018_13,kk Pol'!G207+'02 2018_13,kk Pol'!G209</f>
        <v>0</v>
      </c>
      <c r="J66" s="171" t="str">
        <f>IF(I82=0,"",I66/I82*100)</f>
        <v/>
      </c>
    </row>
    <row r="67" spans="1:10" ht="25.5" customHeight="1" x14ac:dyDescent="0.2">
      <c r="A67" s="161"/>
      <c r="B67" s="166" t="s">
        <v>87</v>
      </c>
      <c r="C67" s="167" t="s">
        <v>88</v>
      </c>
      <c r="D67" s="168"/>
      <c r="E67" s="168"/>
      <c r="F67" s="173" t="s">
        <v>25</v>
      </c>
      <c r="G67" s="174"/>
      <c r="H67" s="174"/>
      <c r="I67" s="174">
        <f>'01 2018_13,kk Pol'!G233+'02 2018_13,kk Pol'!G234</f>
        <v>0</v>
      </c>
      <c r="J67" s="171" t="str">
        <f>IF(I82=0,"",I67/I82*100)</f>
        <v/>
      </c>
    </row>
    <row r="68" spans="1:10" ht="25.5" customHeight="1" x14ac:dyDescent="0.2">
      <c r="A68" s="161"/>
      <c r="B68" s="166" t="s">
        <v>89</v>
      </c>
      <c r="C68" s="167" t="s">
        <v>90</v>
      </c>
      <c r="D68" s="168"/>
      <c r="E68" s="168"/>
      <c r="F68" s="173" t="s">
        <v>25</v>
      </c>
      <c r="G68" s="174"/>
      <c r="H68" s="174"/>
      <c r="I68" s="174">
        <f>'01 2018_13,kk Pol'!G279+'02 2018_13,kk Pol'!G287</f>
        <v>0</v>
      </c>
      <c r="J68" s="171" t="str">
        <f>IF(I82=0,"",I68/I82*100)</f>
        <v/>
      </c>
    </row>
    <row r="69" spans="1:10" ht="25.5" customHeight="1" x14ac:dyDescent="0.2">
      <c r="A69" s="161"/>
      <c r="B69" s="166" t="s">
        <v>91</v>
      </c>
      <c r="C69" s="167" t="s">
        <v>92</v>
      </c>
      <c r="D69" s="168"/>
      <c r="E69" s="168"/>
      <c r="F69" s="173" t="s">
        <v>25</v>
      </c>
      <c r="G69" s="174"/>
      <c r="H69" s="174"/>
      <c r="I69" s="174">
        <f>'01 2018_13,kk Pol'!G287+'02 2018_13,kk Pol'!G292</f>
        <v>0</v>
      </c>
      <c r="J69" s="171" t="str">
        <f>IF(I82=0,"",I69/I82*100)</f>
        <v/>
      </c>
    </row>
    <row r="70" spans="1:10" ht="25.5" customHeight="1" x14ac:dyDescent="0.2">
      <c r="A70" s="161"/>
      <c r="B70" s="166" t="s">
        <v>93</v>
      </c>
      <c r="C70" s="167" t="s">
        <v>94</v>
      </c>
      <c r="D70" s="168"/>
      <c r="E70" s="168"/>
      <c r="F70" s="173" t="s">
        <v>25</v>
      </c>
      <c r="G70" s="174"/>
      <c r="H70" s="174"/>
      <c r="I70" s="174">
        <f>'01 2018_13,kk Pol'!G303+'02 2018_13,kk Pol'!G308</f>
        <v>0</v>
      </c>
      <c r="J70" s="171" t="str">
        <f>IF(I82=0,"",I70/I82*100)</f>
        <v/>
      </c>
    </row>
    <row r="71" spans="1:10" ht="25.5" customHeight="1" x14ac:dyDescent="0.2">
      <c r="A71" s="161"/>
      <c r="B71" s="166" t="s">
        <v>95</v>
      </c>
      <c r="C71" s="167" t="s">
        <v>96</v>
      </c>
      <c r="D71" s="168"/>
      <c r="E71" s="168"/>
      <c r="F71" s="173" t="s">
        <v>25</v>
      </c>
      <c r="G71" s="174"/>
      <c r="H71" s="174"/>
      <c r="I71" s="174">
        <f>'01 2018_13,kk Pol'!G307+'02 2018_13,kk Pol'!G311</f>
        <v>0</v>
      </c>
      <c r="J71" s="171" t="str">
        <f>IF(I82=0,"",I71/I82*100)</f>
        <v/>
      </c>
    </row>
    <row r="72" spans="1:10" ht="25.5" customHeight="1" x14ac:dyDescent="0.2">
      <c r="A72" s="161"/>
      <c r="B72" s="166" t="s">
        <v>97</v>
      </c>
      <c r="C72" s="167" t="s">
        <v>98</v>
      </c>
      <c r="D72" s="168"/>
      <c r="E72" s="168"/>
      <c r="F72" s="173" t="s">
        <v>25</v>
      </c>
      <c r="G72" s="174"/>
      <c r="H72" s="174"/>
      <c r="I72" s="174">
        <f>'01 2018_13,kk Pol'!G316+'02 2018_13,kk Pol'!G320</f>
        <v>0</v>
      </c>
      <c r="J72" s="171" t="str">
        <f>IF(I82=0,"",I72/I82*100)</f>
        <v/>
      </c>
    </row>
    <row r="73" spans="1:10" ht="25.5" customHeight="1" x14ac:dyDescent="0.2">
      <c r="A73" s="161"/>
      <c r="B73" s="166" t="s">
        <v>99</v>
      </c>
      <c r="C73" s="167" t="s">
        <v>100</v>
      </c>
      <c r="D73" s="168"/>
      <c r="E73" s="168"/>
      <c r="F73" s="173" t="s">
        <v>25</v>
      </c>
      <c r="G73" s="174"/>
      <c r="H73" s="174"/>
      <c r="I73" s="174">
        <f>'01 2018_13,kk Pol'!G341+'03 2018_13,k Pol'!G49+'03 2018_13,k P1'!G49</f>
        <v>0</v>
      </c>
      <c r="J73" s="171" t="str">
        <f>IF(I82=0,"",I73/I82*100)</f>
        <v/>
      </c>
    </row>
    <row r="74" spans="1:10" ht="25.5" customHeight="1" x14ac:dyDescent="0.2">
      <c r="A74" s="161"/>
      <c r="B74" s="166" t="s">
        <v>101</v>
      </c>
      <c r="C74" s="167" t="s">
        <v>102</v>
      </c>
      <c r="D74" s="168"/>
      <c r="E74" s="168"/>
      <c r="F74" s="173" t="s">
        <v>25</v>
      </c>
      <c r="G74" s="174"/>
      <c r="H74" s="174"/>
      <c r="I74" s="174">
        <f>'01 2018_13,kk Pol'!G358+'03 2018_13,k Pol'!G74+'03 2018_13,k P1'!G74</f>
        <v>0</v>
      </c>
      <c r="J74" s="171" t="str">
        <f>IF(I82=0,"",I74/I82*100)</f>
        <v/>
      </c>
    </row>
    <row r="75" spans="1:10" ht="25.5" customHeight="1" x14ac:dyDescent="0.2">
      <c r="A75" s="161"/>
      <c r="B75" s="166" t="s">
        <v>103</v>
      </c>
      <c r="C75" s="167" t="s">
        <v>104</v>
      </c>
      <c r="D75" s="168"/>
      <c r="E75" s="168"/>
      <c r="F75" s="173" t="s">
        <v>25</v>
      </c>
      <c r="G75" s="174"/>
      <c r="H75" s="174"/>
      <c r="I75" s="174">
        <f>'01 2018_13,kk Pol'!G363+'03 2018_13,k Pol'!G79+'03 2018_13,k P1'!G79</f>
        <v>0</v>
      </c>
      <c r="J75" s="171" t="str">
        <f>IF(I82=0,"",I75/I82*100)</f>
        <v/>
      </c>
    </row>
    <row r="76" spans="1:10" ht="25.5" customHeight="1" x14ac:dyDescent="0.2">
      <c r="A76" s="161"/>
      <c r="B76" s="166" t="s">
        <v>105</v>
      </c>
      <c r="C76" s="167" t="s">
        <v>106</v>
      </c>
      <c r="D76" s="168"/>
      <c r="E76" s="168"/>
      <c r="F76" s="173" t="s">
        <v>25</v>
      </c>
      <c r="G76" s="174"/>
      <c r="H76" s="174"/>
      <c r="I76" s="174">
        <f>'01 2018_13,kk Pol'!G368+'02 2018_13,kk Pol'!G344</f>
        <v>0</v>
      </c>
      <c r="J76" s="171" t="str">
        <f>IF(I82=0,"",I76/I82*100)</f>
        <v/>
      </c>
    </row>
    <row r="77" spans="1:10" ht="25.5" customHeight="1" x14ac:dyDescent="0.2">
      <c r="A77" s="161"/>
      <c r="B77" s="166" t="s">
        <v>107</v>
      </c>
      <c r="C77" s="167" t="s">
        <v>108</v>
      </c>
      <c r="D77" s="168"/>
      <c r="E77" s="168"/>
      <c r="F77" s="173" t="s">
        <v>25</v>
      </c>
      <c r="G77" s="174"/>
      <c r="H77" s="174"/>
      <c r="I77" s="174">
        <f>'01 2018_13,kk Pol'!G391+'02 2018_13,kk Pol'!G372</f>
        <v>0</v>
      </c>
      <c r="J77" s="171" t="str">
        <f>IF(I82=0,"",I77/I82*100)</f>
        <v/>
      </c>
    </row>
    <row r="78" spans="1:10" ht="25.5" customHeight="1" x14ac:dyDescent="0.2">
      <c r="A78" s="161"/>
      <c r="B78" s="166" t="s">
        <v>109</v>
      </c>
      <c r="C78" s="167" t="s">
        <v>110</v>
      </c>
      <c r="D78" s="168"/>
      <c r="E78" s="168"/>
      <c r="F78" s="173" t="s">
        <v>25</v>
      </c>
      <c r="G78" s="174"/>
      <c r="H78" s="174"/>
      <c r="I78" s="174">
        <f>'01 2018_13,kk Pol'!G397+'02 2018_13,kk Pol'!G377</f>
        <v>0</v>
      </c>
      <c r="J78" s="171" t="str">
        <f>IF(I82=0,"",I78/I82*100)</f>
        <v/>
      </c>
    </row>
    <row r="79" spans="1:10" ht="25.5" customHeight="1" x14ac:dyDescent="0.2">
      <c r="A79" s="161"/>
      <c r="B79" s="166" t="s">
        <v>111</v>
      </c>
      <c r="C79" s="167" t="s">
        <v>112</v>
      </c>
      <c r="D79" s="168"/>
      <c r="E79" s="168"/>
      <c r="F79" s="173" t="s">
        <v>26</v>
      </c>
      <c r="G79" s="174"/>
      <c r="H79" s="174"/>
      <c r="I79" s="174">
        <f>'01 2018_13,kk Pol'!G404+'02 2018_13,kk Pol'!G384</f>
        <v>0</v>
      </c>
      <c r="J79" s="171" t="str">
        <f>IF(I82=0,"",I79/I82*100)</f>
        <v/>
      </c>
    </row>
    <row r="80" spans="1:10" ht="25.5" customHeight="1" x14ac:dyDescent="0.2">
      <c r="A80" s="161"/>
      <c r="B80" s="166" t="s">
        <v>113</v>
      </c>
      <c r="C80" s="167" t="s">
        <v>114</v>
      </c>
      <c r="D80" s="168"/>
      <c r="E80" s="168"/>
      <c r="F80" s="173" t="s">
        <v>115</v>
      </c>
      <c r="G80" s="174"/>
      <c r="H80" s="174"/>
      <c r="I80" s="174">
        <f>'01 2018_13,kk Pol'!G425+'02 2018_13,kk Pol'!G410+'03 2018_13,k Pol'!G104+'03 2018_13,k P1'!G97</f>
        <v>0</v>
      </c>
      <c r="J80" s="171" t="str">
        <f>IF(I82=0,"",I80/I82*100)</f>
        <v/>
      </c>
    </row>
    <row r="81" spans="1:10" ht="25.5" customHeight="1" x14ac:dyDescent="0.2">
      <c r="A81" s="161"/>
      <c r="B81" s="166" t="s">
        <v>116</v>
      </c>
      <c r="C81" s="167" t="s">
        <v>27</v>
      </c>
      <c r="D81" s="168"/>
      <c r="E81" s="168"/>
      <c r="F81" s="173" t="s">
        <v>116</v>
      </c>
      <c r="G81" s="174"/>
      <c r="H81" s="174"/>
      <c r="I81" s="174">
        <f>'01 2018_13,kk Pol'!G436+'02 2018_13,kk Pol'!G421+'03 2018_13,k Pol'!G115+'03 2018_13,k P1'!G108</f>
        <v>0</v>
      </c>
      <c r="J81" s="171" t="str">
        <f>IF(I82=0,"",I81/I82*100)</f>
        <v/>
      </c>
    </row>
    <row r="82" spans="1:10" ht="25.5" customHeight="1" x14ac:dyDescent="0.2">
      <c r="A82" s="162"/>
      <c r="B82" s="169" t="s">
        <v>1</v>
      </c>
      <c r="C82" s="169"/>
      <c r="D82" s="170"/>
      <c r="E82" s="170"/>
      <c r="F82" s="175"/>
      <c r="G82" s="176"/>
      <c r="H82" s="176"/>
      <c r="I82" s="176">
        <f>SUM(I54:I81)</f>
        <v>0</v>
      </c>
      <c r="J82" s="172">
        <f>SUM(J54:J81)</f>
        <v>0</v>
      </c>
    </row>
    <row r="83" spans="1:10" x14ac:dyDescent="0.2">
      <c r="F83" s="117"/>
      <c r="G83" s="117"/>
      <c r="H83" s="117"/>
      <c r="I83" s="117"/>
      <c r="J83" s="118"/>
    </row>
    <row r="84" spans="1:10" x14ac:dyDescent="0.2">
      <c r="F84" s="117"/>
      <c r="G84" s="117"/>
      <c r="H84" s="117"/>
      <c r="I84" s="117"/>
      <c r="J84" s="118"/>
    </row>
    <row r="85" spans="1:10" x14ac:dyDescent="0.2">
      <c r="F85" s="117"/>
      <c r="G85" s="117"/>
      <c r="H85" s="117"/>
      <c r="I85" s="117"/>
      <c r="J85" s="118"/>
    </row>
  </sheetData>
  <sheetProtection algorithmName="SHA-512" hashValue="kkG9n+xLjjmGNceFbY63Vkt2Rm9klCMY52oMBtYH4gVnhFZCfxhYnXnHX/yJS3JqVbJXru0mfe+ORCns3rGHGA==" saltValue="saI+O1CmULj3f3i2Vofr0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80:E80"/>
    <mergeCell ref="C81:E81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0" t="s">
        <v>6</v>
      </c>
      <c r="B1" s="90"/>
      <c r="C1" s="91"/>
      <c r="D1" s="90"/>
      <c r="E1" s="90"/>
      <c r="F1" s="90"/>
      <c r="G1" s="90"/>
    </row>
    <row r="2" spans="1:7" ht="24.95" customHeight="1" x14ac:dyDescent="0.2">
      <c r="A2" s="66" t="s">
        <v>7</v>
      </c>
      <c r="B2" s="65"/>
      <c r="C2" s="92"/>
      <c r="D2" s="92"/>
      <c r="E2" s="92"/>
      <c r="F2" s="92"/>
      <c r="G2" s="93"/>
    </row>
    <row r="3" spans="1:7" ht="24.95" customHeight="1" x14ac:dyDescent="0.2">
      <c r="A3" s="66" t="s">
        <v>8</v>
      </c>
      <c r="B3" s="65"/>
      <c r="C3" s="92"/>
      <c r="D3" s="92"/>
      <c r="E3" s="92"/>
      <c r="F3" s="92"/>
      <c r="G3" s="93"/>
    </row>
    <row r="4" spans="1:7" ht="24.95" customHeight="1" x14ac:dyDescent="0.2">
      <c r="A4" s="66" t="s">
        <v>9</v>
      </c>
      <c r="B4" s="65"/>
      <c r="C4" s="92"/>
      <c r="D4" s="92"/>
      <c r="E4" s="92"/>
      <c r="F4" s="92"/>
      <c r="G4" s="93"/>
    </row>
    <row r="5" spans="1:7" x14ac:dyDescent="0.2">
      <c r="B5" s="4"/>
      <c r="C5" s="5"/>
      <c r="D5" s="6"/>
    </row>
  </sheetData>
  <sheetProtection algorithmName="SHA-512" hashValue="IbusxtIsz3FFVD/UffKc+qfmKs7PA1+c9PMoU8eDwsAjQA4bGgpvZbfU3/H4E9ZW2BU+aSTOnfmhwsSmeYbNwA==" saltValue="8BKnYsNjlGQFrdZbWEJ3Z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63B6-DDB3-43F4-BE7A-7433472B4E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78" t="s">
        <v>118</v>
      </c>
      <c r="B1" s="178"/>
      <c r="C1" s="178"/>
      <c r="D1" s="178"/>
      <c r="E1" s="178"/>
      <c r="F1" s="178"/>
      <c r="G1" s="178"/>
      <c r="AG1" t="s">
        <v>119</v>
      </c>
    </row>
    <row r="2" spans="1:60" ht="24.95" customHeight="1" x14ac:dyDescent="0.2">
      <c r="A2" s="66" t="s">
        <v>7</v>
      </c>
      <c r="B2" s="65" t="s">
        <v>43</v>
      </c>
      <c r="C2" s="181" t="s">
        <v>44</v>
      </c>
      <c r="D2" s="179"/>
      <c r="E2" s="179"/>
      <c r="F2" s="179"/>
      <c r="G2" s="180"/>
      <c r="AG2" t="s">
        <v>120</v>
      </c>
    </row>
    <row r="3" spans="1:60" ht="24.95" customHeight="1" x14ac:dyDescent="0.2">
      <c r="A3" s="66" t="s">
        <v>8</v>
      </c>
      <c r="B3" s="65" t="s">
        <v>46</v>
      </c>
      <c r="C3" s="181" t="s">
        <v>47</v>
      </c>
      <c r="D3" s="179"/>
      <c r="E3" s="179"/>
      <c r="F3" s="179"/>
      <c r="G3" s="180"/>
      <c r="AC3" s="116" t="s">
        <v>120</v>
      </c>
      <c r="AG3" t="s">
        <v>121</v>
      </c>
    </row>
    <row r="4" spans="1:60" ht="24.95" customHeight="1" x14ac:dyDescent="0.2">
      <c r="A4" s="182" t="s">
        <v>9</v>
      </c>
      <c r="B4" s="183" t="s">
        <v>48</v>
      </c>
      <c r="C4" s="184" t="s">
        <v>49</v>
      </c>
      <c r="D4" s="185"/>
      <c r="E4" s="185"/>
      <c r="F4" s="185"/>
      <c r="G4" s="186"/>
      <c r="AG4" t="s">
        <v>122</v>
      </c>
    </row>
    <row r="5" spans="1:60" x14ac:dyDescent="0.2">
      <c r="D5" s="10"/>
    </row>
    <row r="6" spans="1:60" ht="38.25" x14ac:dyDescent="0.2">
      <c r="A6" s="188" t="s">
        <v>123</v>
      </c>
      <c r="B6" s="190" t="s">
        <v>124</v>
      </c>
      <c r="C6" s="190" t="s">
        <v>125</v>
      </c>
      <c r="D6" s="189" t="s">
        <v>126</v>
      </c>
      <c r="E6" s="188" t="s">
        <v>127</v>
      </c>
      <c r="F6" s="187" t="s">
        <v>128</v>
      </c>
      <c r="G6" s="188" t="s">
        <v>29</v>
      </c>
      <c r="H6" s="191" t="s">
        <v>30</v>
      </c>
      <c r="I6" s="191" t="s">
        <v>129</v>
      </c>
      <c r="J6" s="191" t="s">
        <v>31</v>
      </c>
      <c r="K6" s="191" t="s">
        <v>130</v>
      </c>
      <c r="L6" s="191" t="s">
        <v>131</v>
      </c>
      <c r="M6" s="191" t="s">
        <v>132</v>
      </c>
      <c r="N6" s="191" t="s">
        <v>133</v>
      </c>
      <c r="O6" s="191" t="s">
        <v>134</v>
      </c>
      <c r="P6" s="191" t="s">
        <v>135</v>
      </c>
      <c r="Q6" s="191" t="s">
        <v>136</v>
      </c>
      <c r="R6" s="191" t="s">
        <v>137</v>
      </c>
      <c r="S6" s="191" t="s">
        <v>138</v>
      </c>
      <c r="T6" s="191" t="s">
        <v>139</v>
      </c>
      <c r="U6" s="191" t="s">
        <v>140</v>
      </c>
      <c r="V6" s="191" t="s">
        <v>141</v>
      </c>
      <c r="W6" s="191" t="s">
        <v>142</v>
      </c>
    </row>
    <row r="7" spans="1:60" hidden="1" x14ac:dyDescent="0.2">
      <c r="A7" s="3"/>
      <c r="B7" s="4"/>
      <c r="C7" s="4"/>
      <c r="D7" s="6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60" x14ac:dyDescent="0.2">
      <c r="A8" s="210" t="s">
        <v>143</v>
      </c>
      <c r="B8" s="211" t="s">
        <v>62</v>
      </c>
      <c r="C8" s="237" t="s">
        <v>63</v>
      </c>
      <c r="D8" s="212"/>
      <c r="E8" s="213"/>
      <c r="F8" s="214"/>
      <c r="G8" s="214">
        <f>SUMIF(AG9:AG33,"&lt;&gt;NOR",G9:G33)</f>
        <v>0</v>
      </c>
      <c r="H8" s="214"/>
      <c r="I8" s="214">
        <f>SUM(I9:I33)</f>
        <v>0</v>
      </c>
      <c r="J8" s="214"/>
      <c r="K8" s="214">
        <f>SUM(K9:K33)</f>
        <v>0</v>
      </c>
      <c r="L8" s="214"/>
      <c r="M8" s="214">
        <f>SUM(M9:M33)</f>
        <v>0</v>
      </c>
      <c r="N8" s="214"/>
      <c r="O8" s="214">
        <f>SUM(O9:O33)</f>
        <v>10.839999999999998</v>
      </c>
      <c r="P8" s="214"/>
      <c r="Q8" s="214">
        <f>SUM(Q9:Q33)</f>
        <v>0</v>
      </c>
      <c r="R8" s="214"/>
      <c r="S8" s="214"/>
      <c r="T8" s="215"/>
      <c r="U8" s="209"/>
      <c r="V8" s="209">
        <f>SUM(V9:V33)</f>
        <v>109.5</v>
      </c>
      <c r="W8" s="209"/>
      <c r="AG8" t="s">
        <v>144</v>
      </c>
    </row>
    <row r="9" spans="1:60" ht="22.5" outlineLevel="1" x14ac:dyDescent="0.2">
      <c r="A9" s="216">
        <v>1</v>
      </c>
      <c r="B9" s="217" t="s">
        <v>145</v>
      </c>
      <c r="C9" s="238" t="s">
        <v>146</v>
      </c>
      <c r="D9" s="218" t="s">
        <v>147</v>
      </c>
      <c r="E9" s="219">
        <v>20</v>
      </c>
      <c r="F9" s="220"/>
      <c r="G9" s="221">
        <f>ROUND(E9*F9,2)</f>
        <v>0</v>
      </c>
      <c r="H9" s="220"/>
      <c r="I9" s="221">
        <f>ROUND(E9*H9,2)</f>
        <v>0</v>
      </c>
      <c r="J9" s="220"/>
      <c r="K9" s="221">
        <f>ROUND(E9*J9,2)</f>
        <v>0</v>
      </c>
      <c r="L9" s="221">
        <v>15</v>
      </c>
      <c r="M9" s="221">
        <f>G9*(1+L9/100)</f>
        <v>0</v>
      </c>
      <c r="N9" s="221">
        <v>2.0840000000000001E-2</v>
      </c>
      <c r="O9" s="221">
        <f>ROUND(E9*N9,2)</f>
        <v>0.42</v>
      </c>
      <c r="P9" s="221">
        <v>0</v>
      </c>
      <c r="Q9" s="221">
        <f>ROUND(E9*P9,2)</f>
        <v>0</v>
      </c>
      <c r="R9" s="221" t="s">
        <v>148</v>
      </c>
      <c r="S9" s="221" t="s">
        <v>149</v>
      </c>
      <c r="T9" s="222" t="s">
        <v>150</v>
      </c>
      <c r="U9" s="198">
        <v>0.3175</v>
      </c>
      <c r="V9" s="198">
        <f>ROUND(E9*U9,2)</f>
        <v>6.35</v>
      </c>
      <c r="W9" s="198"/>
      <c r="X9" s="192"/>
      <c r="Y9" s="192"/>
      <c r="Z9" s="192"/>
      <c r="AA9" s="192"/>
      <c r="AB9" s="192"/>
      <c r="AC9" s="192"/>
      <c r="AD9" s="192"/>
      <c r="AE9" s="192"/>
      <c r="AF9" s="192"/>
      <c r="AG9" s="192" t="s">
        <v>151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spans="1:60" outlineLevel="1" x14ac:dyDescent="0.2">
      <c r="A10" s="195"/>
      <c r="B10" s="196"/>
      <c r="C10" s="239" t="s">
        <v>152</v>
      </c>
      <c r="D10" s="204"/>
      <c r="E10" s="205">
        <v>20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2"/>
      <c r="Y10" s="192"/>
      <c r="Z10" s="192"/>
      <c r="AA10" s="192"/>
      <c r="AB10" s="192"/>
      <c r="AC10" s="192"/>
      <c r="AD10" s="192"/>
      <c r="AE10" s="192"/>
      <c r="AF10" s="192"/>
      <c r="AG10" s="192" t="s">
        <v>153</v>
      </c>
      <c r="AH10" s="192">
        <v>0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spans="1:60" ht="22.5" outlineLevel="1" x14ac:dyDescent="0.2">
      <c r="A11" s="216">
        <v>2</v>
      </c>
      <c r="B11" s="217" t="s">
        <v>154</v>
      </c>
      <c r="C11" s="238" t="s">
        <v>155</v>
      </c>
      <c r="D11" s="218" t="s">
        <v>147</v>
      </c>
      <c r="E11" s="219">
        <v>12</v>
      </c>
      <c r="F11" s="220"/>
      <c r="G11" s="221">
        <f>ROUND(E11*F11,2)</f>
        <v>0</v>
      </c>
      <c r="H11" s="220"/>
      <c r="I11" s="221">
        <f>ROUND(E11*H11,2)</f>
        <v>0</v>
      </c>
      <c r="J11" s="220"/>
      <c r="K11" s="221">
        <f>ROUND(E11*J11,2)</f>
        <v>0</v>
      </c>
      <c r="L11" s="221">
        <v>15</v>
      </c>
      <c r="M11" s="221">
        <f>G11*(1+L11/100)</f>
        <v>0</v>
      </c>
      <c r="N11" s="221">
        <v>2.2850000000000002E-2</v>
      </c>
      <c r="O11" s="221">
        <f>ROUND(E11*N11,2)</f>
        <v>0.27</v>
      </c>
      <c r="P11" s="221">
        <v>0</v>
      </c>
      <c r="Q11" s="221">
        <f>ROUND(E11*P11,2)</f>
        <v>0</v>
      </c>
      <c r="R11" s="221" t="s">
        <v>156</v>
      </c>
      <c r="S11" s="221" t="s">
        <v>149</v>
      </c>
      <c r="T11" s="222" t="s">
        <v>150</v>
      </c>
      <c r="U11" s="198">
        <v>0.36220000000000002</v>
      </c>
      <c r="V11" s="198">
        <f>ROUND(E11*U11,2)</f>
        <v>4.3499999999999996</v>
      </c>
      <c r="W11" s="198"/>
      <c r="X11" s="192"/>
      <c r="Y11" s="192"/>
      <c r="Z11" s="192"/>
      <c r="AA11" s="192"/>
      <c r="AB11" s="192"/>
      <c r="AC11" s="192"/>
      <c r="AD11" s="192"/>
      <c r="AE11" s="192"/>
      <c r="AF11" s="192"/>
      <c r="AG11" s="192" t="s">
        <v>151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spans="1:60" outlineLevel="1" x14ac:dyDescent="0.2">
      <c r="A12" s="195"/>
      <c r="B12" s="196"/>
      <c r="C12" s="240" t="s">
        <v>157</v>
      </c>
      <c r="D12" s="223"/>
      <c r="E12" s="223"/>
      <c r="F12" s="223"/>
      <c r="G12" s="223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2"/>
      <c r="Y12" s="192"/>
      <c r="Z12" s="192"/>
      <c r="AA12" s="192"/>
      <c r="AB12" s="192"/>
      <c r="AC12" s="192"/>
      <c r="AD12" s="192"/>
      <c r="AE12" s="192"/>
      <c r="AF12" s="192"/>
      <c r="AG12" s="192" t="s">
        <v>158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spans="1:60" outlineLevel="1" x14ac:dyDescent="0.2">
      <c r="A13" s="195"/>
      <c r="B13" s="196"/>
      <c r="C13" s="239" t="s">
        <v>159</v>
      </c>
      <c r="D13" s="204"/>
      <c r="E13" s="205">
        <v>6</v>
      </c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2"/>
      <c r="Y13" s="192"/>
      <c r="Z13" s="192"/>
      <c r="AA13" s="192"/>
      <c r="AB13" s="192"/>
      <c r="AC13" s="192"/>
      <c r="AD13" s="192"/>
      <c r="AE13" s="192"/>
      <c r="AF13" s="192"/>
      <c r="AG13" s="192" t="s">
        <v>153</v>
      </c>
      <c r="AH13" s="192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spans="1:60" outlineLevel="1" x14ac:dyDescent="0.2">
      <c r="A14" s="195"/>
      <c r="B14" s="196"/>
      <c r="C14" s="239" t="s">
        <v>160</v>
      </c>
      <c r="D14" s="204"/>
      <c r="E14" s="205">
        <v>6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2"/>
      <c r="Y14" s="192"/>
      <c r="Z14" s="192"/>
      <c r="AA14" s="192"/>
      <c r="AB14" s="192"/>
      <c r="AC14" s="192"/>
      <c r="AD14" s="192"/>
      <c r="AE14" s="192"/>
      <c r="AF14" s="192"/>
      <c r="AG14" s="192" t="s">
        <v>153</v>
      </c>
      <c r="AH14" s="192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spans="1:60" ht="22.5" outlineLevel="1" x14ac:dyDescent="0.2">
      <c r="A15" s="216">
        <v>3</v>
      </c>
      <c r="B15" s="217" t="s">
        <v>161</v>
      </c>
      <c r="C15" s="238" t="s">
        <v>162</v>
      </c>
      <c r="D15" s="218" t="s">
        <v>163</v>
      </c>
      <c r="E15" s="219">
        <v>38.400000000000006</v>
      </c>
      <c r="F15" s="220"/>
      <c r="G15" s="221">
        <f>ROUND(E15*F15,2)</f>
        <v>0</v>
      </c>
      <c r="H15" s="220"/>
      <c r="I15" s="221">
        <f>ROUND(E15*H15,2)</f>
        <v>0</v>
      </c>
      <c r="J15" s="220"/>
      <c r="K15" s="221">
        <f>ROUND(E15*J15,2)</f>
        <v>0</v>
      </c>
      <c r="L15" s="221">
        <v>15</v>
      </c>
      <c r="M15" s="221">
        <f>G15*(1+L15/100)</f>
        <v>0</v>
      </c>
      <c r="N15" s="221">
        <v>8.7610000000000007E-2</v>
      </c>
      <c r="O15" s="221">
        <f>ROUND(E15*N15,2)</f>
        <v>3.36</v>
      </c>
      <c r="P15" s="221">
        <v>0</v>
      </c>
      <c r="Q15" s="221">
        <f>ROUND(E15*P15,2)</f>
        <v>0</v>
      </c>
      <c r="R15" s="221" t="s">
        <v>148</v>
      </c>
      <c r="S15" s="221" t="s">
        <v>164</v>
      </c>
      <c r="T15" s="222" t="s">
        <v>150</v>
      </c>
      <c r="U15" s="198">
        <v>0.52090000000000003</v>
      </c>
      <c r="V15" s="198">
        <f>ROUND(E15*U15,2)</f>
        <v>20</v>
      </c>
      <c r="W15" s="198"/>
      <c r="X15" s="192"/>
      <c r="Y15" s="192"/>
      <c r="Z15" s="192"/>
      <c r="AA15" s="192"/>
      <c r="AB15" s="192"/>
      <c r="AC15" s="192"/>
      <c r="AD15" s="192"/>
      <c r="AE15" s="192"/>
      <c r="AF15" s="192"/>
      <c r="AG15" s="192" t="s">
        <v>151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spans="1:60" ht="22.5" outlineLevel="1" x14ac:dyDescent="0.2">
      <c r="A16" s="195"/>
      <c r="B16" s="196"/>
      <c r="C16" s="240" t="s">
        <v>165</v>
      </c>
      <c r="D16" s="223"/>
      <c r="E16" s="223"/>
      <c r="F16" s="223"/>
      <c r="G16" s="223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2"/>
      <c r="Y16" s="192"/>
      <c r="Z16" s="192"/>
      <c r="AA16" s="192"/>
      <c r="AB16" s="192"/>
      <c r="AC16" s="192"/>
      <c r="AD16" s="192"/>
      <c r="AE16" s="192"/>
      <c r="AF16" s="192"/>
      <c r="AG16" s="192" t="s">
        <v>158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224" t="str">
        <f>C16</f>
        <v>jednoduché nebo příčky zděné do svislé dřevěné, cihelné, betonové nebo ocelové konstrukce na jakoukoliv maltu vápenocementovou (MVC) nebo cementovou (MC),</v>
      </c>
      <c r="BB16" s="192"/>
      <c r="BC16" s="192"/>
      <c r="BD16" s="192"/>
      <c r="BE16" s="192"/>
      <c r="BF16" s="192"/>
      <c r="BG16" s="192"/>
      <c r="BH16" s="192"/>
    </row>
    <row r="17" spans="1:60" outlineLevel="1" x14ac:dyDescent="0.2">
      <c r="A17" s="195"/>
      <c r="B17" s="196"/>
      <c r="C17" s="239" t="s">
        <v>166</v>
      </c>
      <c r="D17" s="204"/>
      <c r="E17" s="205">
        <v>38.400000000000006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2"/>
      <c r="Y17" s="192"/>
      <c r="Z17" s="192"/>
      <c r="AA17" s="192"/>
      <c r="AB17" s="192"/>
      <c r="AC17" s="192"/>
      <c r="AD17" s="192"/>
      <c r="AE17" s="192"/>
      <c r="AF17" s="192"/>
      <c r="AG17" s="192" t="s">
        <v>153</v>
      </c>
      <c r="AH17" s="192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spans="1:60" ht="22.5" outlineLevel="1" x14ac:dyDescent="0.2">
      <c r="A18" s="216">
        <v>4</v>
      </c>
      <c r="B18" s="217" t="s">
        <v>167</v>
      </c>
      <c r="C18" s="238" t="s">
        <v>168</v>
      </c>
      <c r="D18" s="218" t="s">
        <v>163</v>
      </c>
      <c r="E18" s="219">
        <v>58.800000000000004</v>
      </c>
      <c r="F18" s="220"/>
      <c r="G18" s="221">
        <f>ROUND(E18*F18,2)</f>
        <v>0</v>
      </c>
      <c r="H18" s="220"/>
      <c r="I18" s="221">
        <f>ROUND(E18*H18,2)</f>
        <v>0</v>
      </c>
      <c r="J18" s="220"/>
      <c r="K18" s="221">
        <f>ROUND(E18*J18,2)</f>
        <v>0</v>
      </c>
      <c r="L18" s="221">
        <v>15</v>
      </c>
      <c r="M18" s="221">
        <f>G18*(1+L18/100)</f>
        <v>0</v>
      </c>
      <c r="N18" s="221">
        <v>0.10638</v>
      </c>
      <c r="O18" s="221">
        <f>ROUND(E18*N18,2)</f>
        <v>6.26</v>
      </c>
      <c r="P18" s="221">
        <v>0</v>
      </c>
      <c r="Q18" s="221">
        <f>ROUND(E18*P18,2)</f>
        <v>0</v>
      </c>
      <c r="R18" s="221" t="s">
        <v>148</v>
      </c>
      <c r="S18" s="221" t="s">
        <v>149</v>
      </c>
      <c r="T18" s="222" t="s">
        <v>150</v>
      </c>
      <c r="U18" s="198">
        <v>0.55675000000000008</v>
      </c>
      <c r="V18" s="198">
        <f>ROUND(E18*U18,2)</f>
        <v>32.74</v>
      </c>
      <c r="W18" s="198"/>
      <c r="X18" s="192"/>
      <c r="Y18" s="192"/>
      <c r="Z18" s="192"/>
      <c r="AA18" s="192"/>
      <c r="AB18" s="192"/>
      <c r="AC18" s="192"/>
      <c r="AD18" s="192"/>
      <c r="AE18" s="192"/>
      <c r="AF18" s="192"/>
      <c r="AG18" s="192" t="s">
        <v>151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spans="1:60" ht="22.5" outlineLevel="1" x14ac:dyDescent="0.2">
      <c r="A19" s="195"/>
      <c r="B19" s="196"/>
      <c r="C19" s="240" t="s">
        <v>165</v>
      </c>
      <c r="D19" s="223"/>
      <c r="E19" s="223"/>
      <c r="F19" s="223"/>
      <c r="G19" s="223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2"/>
      <c r="Y19" s="192"/>
      <c r="Z19" s="192"/>
      <c r="AA19" s="192"/>
      <c r="AB19" s="192"/>
      <c r="AC19" s="192"/>
      <c r="AD19" s="192"/>
      <c r="AE19" s="192"/>
      <c r="AF19" s="192"/>
      <c r="AG19" s="192" t="s">
        <v>158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24" t="str">
        <f>C19</f>
        <v>jednoduché nebo příčky zděné do svislé dřevěné, cihelné, betonové nebo ocelové konstrukce na jakoukoliv maltu vápenocementovou (MVC) nebo cementovou (MC),</v>
      </c>
      <c r="BB19" s="192"/>
      <c r="BC19" s="192"/>
      <c r="BD19" s="192"/>
      <c r="BE19" s="192"/>
      <c r="BF19" s="192"/>
      <c r="BG19" s="192"/>
      <c r="BH19" s="192"/>
    </row>
    <row r="20" spans="1:60" outlineLevel="1" x14ac:dyDescent="0.2">
      <c r="A20" s="195"/>
      <c r="B20" s="196"/>
      <c r="C20" s="239" t="s">
        <v>169</v>
      </c>
      <c r="D20" s="204"/>
      <c r="E20" s="205">
        <v>58.800000000000004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2"/>
      <c r="Y20" s="192"/>
      <c r="Z20" s="192"/>
      <c r="AA20" s="192"/>
      <c r="AB20" s="192"/>
      <c r="AC20" s="192"/>
      <c r="AD20" s="192"/>
      <c r="AE20" s="192"/>
      <c r="AF20" s="192"/>
      <c r="AG20" s="192" t="s">
        <v>153</v>
      </c>
      <c r="AH20" s="192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spans="1:60" outlineLevel="1" x14ac:dyDescent="0.2">
      <c r="A21" s="216">
        <v>5</v>
      </c>
      <c r="B21" s="217" t="s">
        <v>170</v>
      </c>
      <c r="C21" s="238" t="s">
        <v>171</v>
      </c>
      <c r="D21" s="218" t="s">
        <v>172</v>
      </c>
      <c r="E21" s="219">
        <v>38.800000000000004</v>
      </c>
      <c r="F21" s="220"/>
      <c r="G21" s="221">
        <f>ROUND(E21*F21,2)</f>
        <v>0</v>
      </c>
      <c r="H21" s="220"/>
      <c r="I21" s="221">
        <f>ROUND(E21*H21,2)</f>
        <v>0</v>
      </c>
      <c r="J21" s="220"/>
      <c r="K21" s="221">
        <f>ROUND(E21*J21,2)</f>
        <v>0</v>
      </c>
      <c r="L21" s="221">
        <v>15</v>
      </c>
      <c r="M21" s="221">
        <f>G21*(1+L21/100)</f>
        <v>0</v>
      </c>
      <c r="N21" s="221">
        <v>8.0000000000000007E-5</v>
      </c>
      <c r="O21" s="221">
        <f>ROUND(E21*N21,2)</f>
        <v>0</v>
      </c>
      <c r="P21" s="221">
        <v>0</v>
      </c>
      <c r="Q21" s="221">
        <f>ROUND(E21*P21,2)</f>
        <v>0</v>
      </c>
      <c r="R21" s="221" t="s">
        <v>156</v>
      </c>
      <c r="S21" s="221" t="s">
        <v>149</v>
      </c>
      <c r="T21" s="222" t="s">
        <v>150</v>
      </c>
      <c r="U21" s="198">
        <v>0.18000000000000002</v>
      </c>
      <c r="V21" s="198">
        <f>ROUND(E21*U21,2)</f>
        <v>6.98</v>
      </c>
      <c r="W21" s="198"/>
      <c r="X21" s="192"/>
      <c r="Y21" s="192"/>
      <c r="Z21" s="192"/>
      <c r="AA21" s="192"/>
      <c r="AB21" s="192"/>
      <c r="AC21" s="192"/>
      <c r="AD21" s="192"/>
      <c r="AE21" s="192"/>
      <c r="AF21" s="192"/>
      <c r="AG21" s="192" t="s">
        <v>151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spans="1:60" outlineLevel="1" x14ac:dyDescent="0.2">
      <c r="A22" s="195"/>
      <c r="B22" s="196"/>
      <c r="C22" s="239" t="s">
        <v>173</v>
      </c>
      <c r="D22" s="204"/>
      <c r="E22" s="205">
        <v>19.200000000000003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2"/>
      <c r="Y22" s="192"/>
      <c r="Z22" s="192"/>
      <c r="AA22" s="192"/>
      <c r="AB22" s="192"/>
      <c r="AC22" s="192"/>
      <c r="AD22" s="192"/>
      <c r="AE22" s="192"/>
      <c r="AF22" s="192"/>
      <c r="AG22" s="192" t="s">
        <v>153</v>
      </c>
      <c r="AH22" s="192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spans="1:60" outlineLevel="1" x14ac:dyDescent="0.2">
      <c r="A23" s="195"/>
      <c r="B23" s="196"/>
      <c r="C23" s="239" t="s">
        <v>174</v>
      </c>
      <c r="D23" s="204"/>
      <c r="E23" s="205">
        <v>19.600000000000001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153</v>
      </c>
      <c r="AH23" s="192">
        <v>0</v>
      </c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spans="1:60" outlineLevel="1" x14ac:dyDescent="0.2">
      <c r="A24" s="216">
        <v>6</v>
      </c>
      <c r="B24" s="217" t="s">
        <v>175</v>
      </c>
      <c r="C24" s="238" t="s">
        <v>176</v>
      </c>
      <c r="D24" s="218" t="s">
        <v>172</v>
      </c>
      <c r="E24" s="219">
        <v>60</v>
      </c>
      <c r="F24" s="220"/>
      <c r="G24" s="221">
        <f>ROUND(E24*F24,2)</f>
        <v>0</v>
      </c>
      <c r="H24" s="220"/>
      <c r="I24" s="221">
        <f>ROUND(E24*H24,2)</f>
        <v>0</v>
      </c>
      <c r="J24" s="220"/>
      <c r="K24" s="221">
        <f>ROUND(E24*J24,2)</f>
        <v>0</v>
      </c>
      <c r="L24" s="221">
        <v>15</v>
      </c>
      <c r="M24" s="221">
        <f>G24*(1+L24/100)</f>
        <v>0</v>
      </c>
      <c r="N24" s="221">
        <v>1.0200000000000001E-3</v>
      </c>
      <c r="O24" s="221">
        <f>ROUND(E24*N24,2)</f>
        <v>0.06</v>
      </c>
      <c r="P24" s="221">
        <v>0</v>
      </c>
      <c r="Q24" s="221">
        <f>ROUND(E24*P24,2)</f>
        <v>0</v>
      </c>
      <c r="R24" s="221" t="s">
        <v>148</v>
      </c>
      <c r="S24" s="221" t="s">
        <v>149</v>
      </c>
      <c r="T24" s="222" t="s">
        <v>150</v>
      </c>
      <c r="U24" s="198">
        <v>0.223</v>
      </c>
      <c r="V24" s="198">
        <f>ROUND(E24*U24,2)</f>
        <v>13.38</v>
      </c>
      <c r="W24" s="198"/>
      <c r="X24" s="192"/>
      <c r="Y24" s="192"/>
      <c r="Z24" s="192"/>
      <c r="AA24" s="192"/>
      <c r="AB24" s="192"/>
      <c r="AC24" s="192"/>
      <c r="AD24" s="192"/>
      <c r="AE24" s="192"/>
      <c r="AF24" s="192"/>
      <c r="AG24" s="192" t="s">
        <v>151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spans="1:60" outlineLevel="1" x14ac:dyDescent="0.2">
      <c r="A25" s="195"/>
      <c r="B25" s="196"/>
      <c r="C25" s="240" t="s">
        <v>177</v>
      </c>
      <c r="D25" s="223"/>
      <c r="E25" s="223"/>
      <c r="F25" s="223"/>
      <c r="G25" s="223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2"/>
      <c r="Y25" s="192"/>
      <c r="Z25" s="192"/>
      <c r="AA25" s="192"/>
      <c r="AB25" s="192"/>
      <c r="AC25" s="192"/>
      <c r="AD25" s="192"/>
      <c r="AE25" s="192"/>
      <c r="AF25" s="192"/>
      <c r="AG25" s="192" t="s">
        <v>158</v>
      </c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spans="1:60" outlineLevel="1" x14ac:dyDescent="0.2">
      <c r="A26" s="195"/>
      <c r="B26" s="196"/>
      <c r="C26" s="239" t="s">
        <v>178</v>
      </c>
      <c r="D26" s="204"/>
      <c r="E26" s="205">
        <v>60</v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2"/>
      <c r="Y26" s="192"/>
      <c r="Z26" s="192"/>
      <c r="AA26" s="192"/>
      <c r="AB26" s="192"/>
      <c r="AC26" s="192"/>
      <c r="AD26" s="192"/>
      <c r="AE26" s="192"/>
      <c r="AF26" s="192"/>
      <c r="AG26" s="192" t="s">
        <v>153</v>
      </c>
      <c r="AH26" s="192">
        <v>0</v>
      </c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spans="1:60" ht="33.75" outlineLevel="1" x14ac:dyDescent="0.2">
      <c r="A27" s="216">
        <v>7</v>
      </c>
      <c r="B27" s="217" t="s">
        <v>179</v>
      </c>
      <c r="C27" s="238" t="s">
        <v>180</v>
      </c>
      <c r="D27" s="218" t="s">
        <v>163</v>
      </c>
      <c r="E27" s="219">
        <v>10.600000000000001</v>
      </c>
      <c r="F27" s="220"/>
      <c r="G27" s="221">
        <f>ROUND(E27*F27,2)</f>
        <v>0</v>
      </c>
      <c r="H27" s="220"/>
      <c r="I27" s="221">
        <f>ROUND(E27*H27,2)</f>
        <v>0</v>
      </c>
      <c r="J27" s="220"/>
      <c r="K27" s="221">
        <f>ROUND(E27*J27,2)</f>
        <v>0</v>
      </c>
      <c r="L27" s="221">
        <v>15</v>
      </c>
      <c r="M27" s="221">
        <f>G27*(1+L27/100)</f>
        <v>0</v>
      </c>
      <c r="N27" s="221">
        <v>2.5930000000000002E-2</v>
      </c>
      <c r="O27" s="221">
        <f>ROUND(E27*N27,2)</f>
        <v>0.27</v>
      </c>
      <c r="P27" s="221">
        <v>0</v>
      </c>
      <c r="Q27" s="221">
        <f>ROUND(E27*P27,2)</f>
        <v>0</v>
      </c>
      <c r="R27" s="221" t="s">
        <v>148</v>
      </c>
      <c r="S27" s="221" t="s">
        <v>164</v>
      </c>
      <c r="T27" s="222" t="s">
        <v>150</v>
      </c>
      <c r="U27" s="198">
        <v>0.89100000000000001</v>
      </c>
      <c r="V27" s="198">
        <f>ROUND(E27*U27,2)</f>
        <v>9.44</v>
      </c>
      <c r="W27" s="198"/>
      <c r="X27" s="192"/>
      <c r="Y27" s="192"/>
      <c r="Z27" s="192"/>
      <c r="AA27" s="192"/>
      <c r="AB27" s="192"/>
      <c r="AC27" s="192"/>
      <c r="AD27" s="192"/>
      <c r="AE27" s="192"/>
      <c r="AF27" s="192"/>
      <c r="AG27" s="192" t="s">
        <v>151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spans="1:60" outlineLevel="1" x14ac:dyDescent="0.2">
      <c r="A28" s="195"/>
      <c r="B28" s="196"/>
      <c r="C28" s="240" t="s">
        <v>181</v>
      </c>
      <c r="D28" s="223"/>
      <c r="E28" s="223"/>
      <c r="F28" s="223"/>
      <c r="G28" s="223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2"/>
      <c r="Y28" s="192"/>
      <c r="Z28" s="192"/>
      <c r="AA28" s="192"/>
      <c r="AB28" s="192"/>
      <c r="AC28" s="192"/>
      <c r="AD28" s="192"/>
      <c r="AE28" s="192"/>
      <c r="AF28" s="192"/>
      <c r="AG28" s="192" t="s">
        <v>158</v>
      </c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spans="1:60" outlineLevel="1" x14ac:dyDescent="0.2">
      <c r="A29" s="195"/>
      <c r="B29" s="196"/>
      <c r="C29" s="239" t="s">
        <v>182</v>
      </c>
      <c r="D29" s="204"/>
      <c r="E29" s="205">
        <v>6.12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2"/>
      <c r="Y29" s="192"/>
      <c r="Z29" s="192"/>
      <c r="AA29" s="192"/>
      <c r="AB29" s="192"/>
      <c r="AC29" s="192"/>
      <c r="AD29" s="192"/>
      <c r="AE29" s="192"/>
      <c r="AF29" s="192"/>
      <c r="AG29" s="192" t="s">
        <v>153</v>
      </c>
      <c r="AH29" s="192">
        <v>0</v>
      </c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spans="1:60" outlineLevel="1" x14ac:dyDescent="0.2">
      <c r="A30" s="195"/>
      <c r="B30" s="196"/>
      <c r="C30" s="239" t="s">
        <v>183</v>
      </c>
      <c r="D30" s="204"/>
      <c r="E30" s="205">
        <v>4.08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2"/>
      <c r="Y30" s="192"/>
      <c r="Z30" s="192"/>
      <c r="AA30" s="192"/>
      <c r="AB30" s="192"/>
      <c r="AC30" s="192"/>
      <c r="AD30" s="192"/>
      <c r="AE30" s="192"/>
      <c r="AF30" s="192"/>
      <c r="AG30" s="192" t="s">
        <v>153</v>
      </c>
      <c r="AH30" s="192">
        <v>0</v>
      </c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spans="1:60" outlineLevel="1" x14ac:dyDescent="0.2">
      <c r="A31" s="195"/>
      <c r="B31" s="196"/>
      <c r="C31" s="239" t="s">
        <v>184</v>
      </c>
      <c r="D31" s="204"/>
      <c r="E31" s="205">
        <v>0.4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2"/>
      <c r="Y31" s="192"/>
      <c r="Z31" s="192"/>
      <c r="AA31" s="192"/>
      <c r="AB31" s="192"/>
      <c r="AC31" s="192"/>
      <c r="AD31" s="192"/>
      <c r="AE31" s="192"/>
      <c r="AF31" s="192"/>
      <c r="AG31" s="192" t="s">
        <v>153</v>
      </c>
      <c r="AH31" s="192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spans="1:60" ht="33.75" outlineLevel="1" x14ac:dyDescent="0.2">
      <c r="A32" s="216">
        <v>8</v>
      </c>
      <c r="B32" s="217" t="s">
        <v>185</v>
      </c>
      <c r="C32" s="238" t="s">
        <v>186</v>
      </c>
      <c r="D32" s="218" t="s">
        <v>163</v>
      </c>
      <c r="E32" s="219">
        <v>16.080000000000002</v>
      </c>
      <c r="F32" s="220"/>
      <c r="G32" s="221">
        <f>ROUND(E32*F32,2)</f>
        <v>0</v>
      </c>
      <c r="H32" s="220"/>
      <c r="I32" s="221">
        <f>ROUND(E32*H32,2)</f>
        <v>0</v>
      </c>
      <c r="J32" s="220"/>
      <c r="K32" s="221">
        <f>ROUND(E32*J32,2)</f>
        <v>0</v>
      </c>
      <c r="L32" s="221">
        <v>15</v>
      </c>
      <c r="M32" s="221">
        <f>G32*(1+L32/100)</f>
        <v>0</v>
      </c>
      <c r="N32" s="221">
        <v>1.2150000000000001E-2</v>
      </c>
      <c r="O32" s="221">
        <f>ROUND(E32*N32,2)</f>
        <v>0.2</v>
      </c>
      <c r="P32" s="221">
        <v>0</v>
      </c>
      <c r="Q32" s="221">
        <f>ROUND(E32*P32,2)</f>
        <v>0</v>
      </c>
      <c r="R32" s="221" t="s">
        <v>148</v>
      </c>
      <c r="S32" s="221" t="s">
        <v>149</v>
      </c>
      <c r="T32" s="222" t="s">
        <v>150</v>
      </c>
      <c r="U32" s="198">
        <v>1.0110000000000001</v>
      </c>
      <c r="V32" s="198">
        <f>ROUND(E32*U32,2)</f>
        <v>16.260000000000002</v>
      </c>
      <c r="W32" s="198"/>
      <c r="X32" s="192"/>
      <c r="Y32" s="192"/>
      <c r="Z32" s="192"/>
      <c r="AA32" s="192"/>
      <c r="AB32" s="192"/>
      <c r="AC32" s="192"/>
      <c r="AD32" s="192"/>
      <c r="AE32" s="192"/>
      <c r="AF32" s="192"/>
      <c r="AG32" s="192" t="s">
        <v>151</v>
      </c>
      <c r="AH32" s="192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spans="1:60" outlineLevel="1" x14ac:dyDescent="0.2">
      <c r="A33" s="195"/>
      <c r="B33" s="196"/>
      <c r="C33" s="239" t="s">
        <v>187</v>
      </c>
      <c r="D33" s="204"/>
      <c r="E33" s="205">
        <v>16.080000000000002</v>
      </c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2"/>
      <c r="Y33" s="192"/>
      <c r="Z33" s="192"/>
      <c r="AA33" s="192"/>
      <c r="AB33" s="192"/>
      <c r="AC33" s="192"/>
      <c r="AD33" s="192"/>
      <c r="AE33" s="192"/>
      <c r="AF33" s="192"/>
      <c r="AG33" s="192" t="s">
        <v>153</v>
      </c>
      <c r="AH33" s="192">
        <v>5</v>
      </c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2"/>
      <c r="BC33" s="192"/>
      <c r="BD33" s="192"/>
      <c r="BE33" s="192"/>
      <c r="BF33" s="192"/>
      <c r="BG33" s="192"/>
      <c r="BH33" s="192"/>
    </row>
    <row r="34" spans="1:60" x14ac:dyDescent="0.2">
      <c r="A34" s="210" t="s">
        <v>143</v>
      </c>
      <c r="B34" s="211" t="s">
        <v>64</v>
      </c>
      <c r="C34" s="237" t="s">
        <v>66</v>
      </c>
      <c r="D34" s="212"/>
      <c r="E34" s="213"/>
      <c r="F34" s="214"/>
      <c r="G34" s="214">
        <f>SUMIF(AG35:AG83,"&lt;&gt;NOR",G35:G83)</f>
        <v>0</v>
      </c>
      <c r="H34" s="214"/>
      <c r="I34" s="214">
        <f>SUM(I35:I83)</f>
        <v>0</v>
      </c>
      <c r="J34" s="214"/>
      <c r="K34" s="214">
        <f>SUM(K35:K83)</f>
        <v>0</v>
      </c>
      <c r="L34" s="214"/>
      <c r="M34" s="214">
        <f>SUM(M35:M83)</f>
        <v>0</v>
      </c>
      <c r="N34" s="214"/>
      <c r="O34" s="214">
        <f>SUM(O35:O83)</f>
        <v>14.4</v>
      </c>
      <c r="P34" s="214"/>
      <c r="Q34" s="214">
        <f>SUM(Q35:Q83)</f>
        <v>0</v>
      </c>
      <c r="R34" s="214"/>
      <c r="S34" s="214"/>
      <c r="T34" s="215"/>
      <c r="U34" s="209"/>
      <c r="V34" s="209">
        <f>SUM(V35:V83)</f>
        <v>317.24</v>
      </c>
      <c r="W34" s="209"/>
      <c r="AG34" t="s">
        <v>144</v>
      </c>
    </row>
    <row r="35" spans="1:60" ht="22.5" outlineLevel="1" x14ac:dyDescent="0.2">
      <c r="A35" s="216">
        <v>9</v>
      </c>
      <c r="B35" s="217" t="s">
        <v>188</v>
      </c>
      <c r="C35" s="238" t="s">
        <v>189</v>
      </c>
      <c r="D35" s="218" t="s">
        <v>163</v>
      </c>
      <c r="E35" s="219">
        <v>19.110000000000003</v>
      </c>
      <c r="F35" s="220"/>
      <c r="G35" s="221">
        <f>ROUND(E35*F35,2)</f>
        <v>0</v>
      </c>
      <c r="H35" s="220"/>
      <c r="I35" s="221">
        <f>ROUND(E35*H35,2)</f>
        <v>0</v>
      </c>
      <c r="J35" s="220"/>
      <c r="K35" s="221">
        <f>ROUND(E35*J35,2)</f>
        <v>0</v>
      </c>
      <c r="L35" s="221">
        <v>15</v>
      </c>
      <c r="M35" s="221">
        <f>G35*(1+L35/100)</f>
        <v>0</v>
      </c>
      <c r="N35" s="221">
        <v>3.3000000000000005E-4</v>
      </c>
      <c r="O35" s="221">
        <f>ROUND(E35*N35,2)</f>
        <v>0.01</v>
      </c>
      <c r="P35" s="221">
        <v>0</v>
      </c>
      <c r="Q35" s="221">
        <f>ROUND(E35*P35,2)</f>
        <v>0</v>
      </c>
      <c r="R35" s="221" t="s">
        <v>148</v>
      </c>
      <c r="S35" s="221" t="s">
        <v>149</v>
      </c>
      <c r="T35" s="222" t="s">
        <v>150</v>
      </c>
      <c r="U35" s="198">
        <v>8.900000000000001E-2</v>
      </c>
      <c r="V35" s="198">
        <f>ROUND(E35*U35,2)</f>
        <v>1.7</v>
      </c>
      <c r="W35" s="198"/>
      <c r="X35" s="192"/>
      <c r="Y35" s="192"/>
      <c r="Z35" s="192"/>
      <c r="AA35" s="192"/>
      <c r="AB35" s="192"/>
      <c r="AC35" s="192"/>
      <c r="AD35" s="192"/>
      <c r="AE35" s="192"/>
      <c r="AF35" s="192"/>
      <c r="AG35" s="192" t="s">
        <v>151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spans="1:60" outlineLevel="1" x14ac:dyDescent="0.2">
      <c r="A36" s="195"/>
      <c r="B36" s="196"/>
      <c r="C36" s="240" t="s">
        <v>190</v>
      </c>
      <c r="D36" s="223"/>
      <c r="E36" s="223"/>
      <c r="F36" s="223"/>
      <c r="G36" s="223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2"/>
      <c r="Y36" s="192"/>
      <c r="Z36" s="192"/>
      <c r="AA36" s="192"/>
      <c r="AB36" s="192"/>
      <c r="AC36" s="192"/>
      <c r="AD36" s="192"/>
      <c r="AE36" s="192"/>
      <c r="AF36" s="192"/>
      <c r="AG36" s="192" t="s">
        <v>158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spans="1:60" outlineLevel="1" x14ac:dyDescent="0.2">
      <c r="A37" s="195"/>
      <c r="B37" s="196"/>
      <c r="C37" s="239" t="s">
        <v>191</v>
      </c>
      <c r="D37" s="204"/>
      <c r="E37" s="205">
        <v>19.110000000000003</v>
      </c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2"/>
      <c r="Y37" s="192"/>
      <c r="Z37" s="192"/>
      <c r="AA37" s="192"/>
      <c r="AB37" s="192"/>
      <c r="AC37" s="192"/>
      <c r="AD37" s="192"/>
      <c r="AE37" s="192"/>
      <c r="AF37" s="192"/>
      <c r="AG37" s="192" t="s">
        <v>153</v>
      </c>
      <c r="AH37" s="192">
        <v>0</v>
      </c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spans="1:60" outlineLevel="1" x14ac:dyDescent="0.2">
      <c r="A38" s="216">
        <v>10</v>
      </c>
      <c r="B38" s="217" t="s">
        <v>192</v>
      </c>
      <c r="C38" s="238" t="s">
        <v>193</v>
      </c>
      <c r="D38" s="218" t="s">
        <v>163</v>
      </c>
      <c r="E38" s="219">
        <v>345.20000000000005</v>
      </c>
      <c r="F38" s="220"/>
      <c r="G38" s="221">
        <f>ROUND(E38*F38,2)</f>
        <v>0</v>
      </c>
      <c r="H38" s="220"/>
      <c r="I38" s="221">
        <f>ROUND(E38*H38,2)</f>
        <v>0</v>
      </c>
      <c r="J38" s="220"/>
      <c r="K38" s="221">
        <f>ROUND(E38*J38,2)</f>
        <v>0</v>
      </c>
      <c r="L38" s="221">
        <v>15</v>
      </c>
      <c r="M38" s="221">
        <f>G38*(1+L38/100)</f>
        <v>0</v>
      </c>
      <c r="N38" s="221">
        <v>5.0000000000000001E-3</v>
      </c>
      <c r="O38" s="221">
        <f>ROUND(E38*N38,2)</f>
        <v>1.73</v>
      </c>
      <c r="P38" s="221">
        <v>0</v>
      </c>
      <c r="Q38" s="221">
        <f>ROUND(E38*P38,2)</f>
        <v>0</v>
      </c>
      <c r="R38" s="221" t="s">
        <v>148</v>
      </c>
      <c r="S38" s="221" t="s">
        <v>149</v>
      </c>
      <c r="T38" s="222" t="s">
        <v>150</v>
      </c>
      <c r="U38" s="198">
        <v>8.1000000000000003E-2</v>
      </c>
      <c r="V38" s="198">
        <f>ROUND(E38*U38,2)</f>
        <v>27.96</v>
      </c>
      <c r="W38" s="198"/>
      <c r="X38" s="192"/>
      <c r="Y38" s="192"/>
      <c r="Z38" s="192"/>
      <c r="AA38" s="192"/>
      <c r="AB38" s="192"/>
      <c r="AC38" s="192"/>
      <c r="AD38" s="192"/>
      <c r="AE38" s="192"/>
      <c r="AF38" s="192"/>
      <c r="AG38" s="192" t="s">
        <v>151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spans="1:60" outlineLevel="1" x14ac:dyDescent="0.2">
      <c r="A39" s="195"/>
      <c r="B39" s="196"/>
      <c r="C39" s="240" t="s">
        <v>190</v>
      </c>
      <c r="D39" s="223"/>
      <c r="E39" s="223"/>
      <c r="F39" s="223"/>
      <c r="G39" s="223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2"/>
      <c r="Y39" s="192"/>
      <c r="Z39" s="192"/>
      <c r="AA39" s="192"/>
      <c r="AB39" s="192"/>
      <c r="AC39" s="192"/>
      <c r="AD39" s="192"/>
      <c r="AE39" s="192"/>
      <c r="AF39" s="192"/>
      <c r="AG39" s="192" t="s">
        <v>158</v>
      </c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spans="1:60" outlineLevel="1" x14ac:dyDescent="0.2">
      <c r="A40" s="195"/>
      <c r="B40" s="196"/>
      <c r="C40" s="239" t="s">
        <v>194</v>
      </c>
      <c r="D40" s="204"/>
      <c r="E40" s="205">
        <v>194.4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2"/>
      <c r="Y40" s="192"/>
      <c r="Z40" s="192"/>
      <c r="AA40" s="192"/>
      <c r="AB40" s="192"/>
      <c r="AC40" s="192"/>
      <c r="AD40" s="192"/>
      <c r="AE40" s="192"/>
      <c r="AF40" s="192"/>
      <c r="AG40" s="192" t="s">
        <v>153</v>
      </c>
      <c r="AH40" s="192">
        <v>0</v>
      </c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1:60" outlineLevel="1" x14ac:dyDescent="0.2">
      <c r="A41" s="195"/>
      <c r="B41" s="196"/>
      <c r="C41" s="239" t="s">
        <v>195</v>
      </c>
      <c r="D41" s="204"/>
      <c r="E41" s="205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2"/>
      <c r="Y41" s="192"/>
      <c r="Z41" s="192"/>
      <c r="AA41" s="192"/>
      <c r="AB41" s="192"/>
      <c r="AC41" s="192"/>
      <c r="AD41" s="192"/>
      <c r="AE41" s="192"/>
      <c r="AF41" s="192"/>
      <c r="AG41" s="192" t="s">
        <v>153</v>
      </c>
      <c r="AH41" s="192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spans="1:60" outlineLevel="1" x14ac:dyDescent="0.2">
      <c r="A42" s="195"/>
      <c r="B42" s="196"/>
      <c r="C42" s="239" t="s">
        <v>196</v>
      </c>
      <c r="D42" s="204"/>
      <c r="E42" s="205">
        <v>66.400000000000006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2"/>
      <c r="Y42" s="192"/>
      <c r="Z42" s="192"/>
      <c r="AA42" s="192"/>
      <c r="AB42" s="192"/>
      <c r="AC42" s="192"/>
      <c r="AD42" s="192"/>
      <c r="AE42" s="192"/>
      <c r="AF42" s="192"/>
      <c r="AG42" s="192" t="s">
        <v>153</v>
      </c>
      <c r="AH42" s="192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spans="1:60" outlineLevel="1" x14ac:dyDescent="0.2">
      <c r="A43" s="195"/>
      <c r="B43" s="196"/>
      <c r="C43" s="239" t="s">
        <v>197</v>
      </c>
      <c r="D43" s="204"/>
      <c r="E43" s="205">
        <v>36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2"/>
      <c r="Y43" s="192"/>
      <c r="Z43" s="192"/>
      <c r="AA43" s="192"/>
      <c r="AB43" s="192"/>
      <c r="AC43" s="192"/>
      <c r="AD43" s="192"/>
      <c r="AE43" s="192"/>
      <c r="AF43" s="192"/>
      <c r="AG43" s="192" t="s">
        <v>153</v>
      </c>
      <c r="AH43" s="192">
        <v>0</v>
      </c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spans="1:60" outlineLevel="1" x14ac:dyDescent="0.2">
      <c r="A44" s="195"/>
      <c r="B44" s="196"/>
      <c r="C44" s="239" t="s">
        <v>198</v>
      </c>
      <c r="D44" s="204"/>
      <c r="E44" s="205">
        <v>48.400000000000006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2"/>
      <c r="Y44" s="192"/>
      <c r="Z44" s="192"/>
      <c r="AA44" s="192"/>
      <c r="AB44" s="192"/>
      <c r="AC44" s="192"/>
      <c r="AD44" s="192"/>
      <c r="AE44" s="192"/>
      <c r="AF44" s="192"/>
      <c r="AG44" s="192" t="s">
        <v>153</v>
      </c>
      <c r="AH44" s="192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spans="1:60" ht="22.5" outlineLevel="1" x14ac:dyDescent="0.2">
      <c r="A45" s="216">
        <v>11</v>
      </c>
      <c r="B45" s="217" t="s">
        <v>199</v>
      </c>
      <c r="C45" s="238" t="s">
        <v>200</v>
      </c>
      <c r="D45" s="218" t="s">
        <v>163</v>
      </c>
      <c r="E45" s="219">
        <v>345.20000000000005</v>
      </c>
      <c r="F45" s="220"/>
      <c r="G45" s="221">
        <f>ROUND(E45*F45,2)</f>
        <v>0</v>
      </c>
      <c r="H45" s="220"/>
      <c r="I45" s="221">
        <f>ROUND(E45*H45,2)</f>
        <v>0</v>
      </c>
      <c r="J45" s="220"/>
      <c r="K45" s="221">
        <f>ROUND(E45*J45,2)</f>
        <v>0</v>
      </c>
      <c r="L45" s="221">
        <v>15</v>
      </c>
      <c r="M45" s="221">
        <f>G45*(1+L45/100)</f>
        <v>0</v>
      </c>
      <c r="N45" s="221">
        <v>2.9400000000000003E-2</v>
      </c>
      <c r="O45" s="221">
        <f>ROUND(E45*N45,2)</f>
        <v>10.15</v>
      </c>
      <c r="P45" s="221">
        <v>0</v>
      </c>
      <c r="Q45" s="221">
        <f>ROUND(E45*P45,2)</f>
        <v>0</v>
      </c>
      <c r="R45" s="221" t="s">
        <v>148</v>
      </c>
      <c r="S45" s="221" t="s">
        <v>149</v>
      </c>
      <c r="T45" s="222" t="s">
        <v>150</v>
      </c>
      <c r="U45" s="198">
        <v>0.48000000000000004</v>
      </c>
      <c r="V45" s="198">
        <f>ROUND(E45*U45,2)</f>
        <v>165.7</v>
      </c>
      <c r="W45" s="198"/>
      <c r="X45" s="192"/>
      <c r="Y45" s="192"/>
      <c r="Z45" s="192"/>
      <c r="AA45" s="192"/>
      <c r="AB45" s="192"/>
      <c r="AC45" s="192"/>
      <c r="AD45" s="192"/>
      <c r="AE45" s="192"/>
      <c r="AF45" s="192"/>
      <c r="AG45" s="192" t="s">
        <v>151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spans="1:60" outlineLevel="1" x14ac:dyDescent="0.2">
      <c r="A46" s="195"/>
      <c r="B46" s="196"/>
      <c r="C46" s="240" t="s">
        <v>190</v>
      </c>
      <c r="D46" s="223"/>
      <c r="E46" s="223"/>
      <c r="F46" s="223"/>
      <c r="G46" s="223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2"/>
      <c r="Y46" s="192"/>
      <c r="Z46" s="192"/>
      <c r="AA46" s="192"/>
      <c r="AB46" s="192"/>
      <c r="AC46" s="192"/>
      <c r="AD46" s="192"/>
      <c r="AE46" s="192"/>
      <c r="AF46" s="192"/>
      <c r="AG46" s="192" t="s">
        <v>158</v>
      </c>
      <c r="AH46" s="192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spans="1:60" outlineLevel="1" x14ac:dyDescent="0.2">
      <c r="A47" s="195"/>
      <c r="B47" s="196"/>
      <c r="C47" s="239" t="s">
        <v>194</v>
      </c>
      <c r="D47" s="204"/>
      <c r="E47" s="205">
        <v>194.4</v>
      </c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2"/>
      <c r="Y47" s="192"/>
      <c r="Z47" s="192"/>
      <c r="AA47" s="192"/>
      <c r="AB47" s="192"/>
      <c r="AC47" s="192"/>
      <c r="AD47" s="192"/>
      <c r="AE47" s="192"/>
      <c r="AF47" s="192"/>
      <c r="AG47" s="192" t="s">
        <v>153</v>
      </c>
      <c r="AH47" s="192">
        <v>0</v>
      </c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spans="1:60" outlineLevel="1" x14ac:dyDescent="0.2">
      <c r="A48" s="195"/>
      <c r="B48" s="196"/>
      <c r="C48" s="239" t="s">
        <v>195</v>
      </c>
      <c r="D48" s="204"/>
      <c r="E48" s="205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2"/>
      <c r="Y48" s="192"/>
      <c r="Z48" s="192"/>
      <c r="AA48" s="192"/>
      <c r="AB48" s="192"/>
      <c r="AC48" s="192"/>
      <c r="AD48" s="192"/>
      <c r="AE48" s="192"/>
      <c r="AF48" s="192"/>
      <c r="AG48" s="192" t="s">
        <v>153</v>
      </c>
      <c r="AH48" s="192">
        <v>0</v>
      </c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spans="1:60" outlineLevel="1" x14ac:dyDescent="0.2">
      <c r="A49" s="195"/>
      <c r="B49" s="196"/>
      <c r="C49" s="239" t="s">
        <v>196</v>
      </c>
      <c r="D49" s="204"/>
      <c r="E49" s="205">
        <v>66.400000000000006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2"/>
      <c r="Y49" s="192"/>
      <c r="Z49" s="192"/>
      <c r="AA49" s="192"/>
      <c r="AB49" s="192"/>
      <c r="AC49" s="192"/>
      <c r="AD49" s="192"/>
      <c r="AE49" s="192"/>
      <c r="AF49" s="192"/>
      <c r="AG49" s="192" t="s">
        <v>153</v>
      </c>
      <c r="AH49" s="192">
        <v>0</v>
      </c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spans="1:60" outlineLevel="1" x14ac:dyDescent="0.2">
      <c r="A50" s="195"/>
      <c r="B50" s="196"/>
      <c r="C50" s="239" t="s">
        <v>197</v>
      </c>
      <c r="D50" s="204"/>
      <c r="E50" s="205">
        <v>36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2"/>
      <c r="Y50" s="192"/>
      <c r="Z50" s="192"/>
      <c r="AA50" s="192"/>
      <c r="AB50" s="192"/>
      <c r="AC50" s="192"/>
      <c r="AD50" s="192"/>
      <c r="AE50" s="192"/>
      <c r="AF50" s="192"/>
      <c r="AG50" s="192" t="s">
        <v>153</v>
      </c>
      <c r="AH50" s="192">
        <v>0</v>
      </c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spans="1:60" outlineLevel="1" x14ac:dyDescent="0.2">
      <c r="A51" s="195"/>
      <c r="B51" s="196"/>
      <c r="C51" s="239" t="s">
        <v>198</v>
      </c>
      <c r="D51" s="204"/>
      <c r="E51" s="205">
        <v>48.400000000000006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2"/>
      <c r="Y51" s="192"/>
      <c r="Z51" s="192"/>
      <c r="AA51" s="192"/>
      <c r="AB51" s="192"/>
      <c r="AC51" s="192"/>
      <c r="AD51" s="192"/>
      <c r="AE51" s="192"/>
      <c r="AF51" s="192"/>
      <c r="AG51" s="192" t="s">
        <v>153</v>
      </c>
      <c r="AH51" s="192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spans="1:60" ht="22.5" outlineLevel="1" x14ac:dyDescent="0.2">
      <c r="A52" s="216">
        <v>12</v>
      </c>
      <c r="B52" s="217" t="s">
        <v>201</v>
      </c>
      <c r="C52" s="238" t="s">
        <v>202</v>
      </c>
      <c r="D52" s="218" t="s">
        <v>163</v>
      </c>
      <c r="E52" s="219">
        <v>268.72000000000003</v>
      </c>
      <c r="F52" s="220"/>
      <c r="G52" s="221">
        <f>ROUND(E52*F52,2)</f>
        <v>0</v>
      </c>
      <c r="H52" s="220"/>
      <c r="I52" s="221">
        <f>ROUND(E52*H52,2)</f>
        <v>0</v>
      </c>
      <c r="J52" s="220"/>
      <c r="K52" s="221">
        <f>ROUND(E52*J52,2)</f>
        <v>0</v>
      </c>
      <c r="L52" s="221">
        <v>15</v>
      </c>
      <c r="M52" s="221">
        <f>G52*(1+L52/100)</f>
        <v>0</v>
      </c>
      <c r="N52" s="221">
        <v>4.4100000000000007E-3</v>
      </c>
      <c r="O52" s="221">
        <f>ROUND(E52*N52,2)</f>
        <v>1.19</v>
      </c>
      <c r="P52" s="221">
        <v>0</v>
      </c>
      <c r="Q52" s="221">
        <f>ROUND(E52*P52,2)</f>
        <v>0</v>
      </c>
      <c r="R52" s="221" t="s">
        <v>148</v>
      </c>
      <c r="S52" s="221" t="s">
        <v>149</v>
      </c>
      <c r="T52" s="222" t="s">
        <v>150</v>
      </c>
      <c r="U52" s="198">
        <v>0.24500000000000002</v>
      </c>
      <c r="V52" s="198">
        <f>ROUND(E52*U52,2)</f>
        <v>65.84</v>
      </c>
      <c r="W52" s="198"/>
      <c r="X52" s="192"/>
      <c r="Y52" s="192"/>
      <c r="Z52" s="192"/>
      <c r="AA52" s="192"/>
      <c r="AB52" s="192"/>
      <c r="AC52" s="192"/>
      <c r="AD52" s="192"/>
      <c r="AE52" s="192"/>
      <c r="AF52" s="192"/>
      <c r="AG52" s="192" t="s">
        <v>151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spans="1:60" outlineLevel="1" x14ac:dyDescent="0.2">
      <c r="A53" s="195"/>
      <c r="B53" s="196"/>
      <c r="C53" s="240" t="s">
        <v>190</v>
      </c>
      <c r="D53" s="223"/>
      <c r="E53" s="223"/>
      <c r="F53" s="223"/>
      <c r="G53" s="223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2"/>
      <c r="Y53" s="192"/>
      <c r="Z53" s="192"/>
      <c r="AA53" s="192"/>
      <c r="AB53" s="192"/>
      <c r="AC53" s="192"/>
      <c r="AD53" s="192"/>
      <c r="AE53" s="192"/>
      <c r="AF53" s="192"/>
      <c r="AG53" s="192" t="s">
        <v>158</v>
      </c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spans="1:60" outlineLevel="1" x14ac:dyDescent="0.2">
      <c r="A54" s="195"/>
      <c r="B54" s="196"/>
      <c r="C54" s="239" t="s">
        <v>203</v>
      </c>
      <c r="D54" s="204"/>
      <c r="E54" s="205">
        <v>394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2"/>
      <c r="Y54" s="192"/>
      <c r="Z54" s="192"/>
      <c r="AA54" s="192"/>
      <c r="AB54" s="192"/>
      <c r="AC54" s="192"/>
      <c r="AD54" s="192"/>
      <c r="AE54" s="192"/>
      <c r="AF54" s="192"/>
      <c r="AG54" s="192" t="s">
        <v>153</v>
      </c>
      <c r="AH54" s="192">
        <v>0</v>
      </c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spans="1:60" outlineLevel="1" x14ac:dyDescent="0.2">
      <c r="A55" s="195"/>
      <c r="B55" s="196"/>
      <c r="C55" s="239" t="s">
        <v>204</v>
      </c>
      <c r="D55" s="204"/>
      <c r="E55" s="205">
        <v>-125.27999999999999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2"/>
      <c r="Y55" s="192"/>
      <c r="Z55" s="192"/>
      <c r="AA55" s="192"/>
      <c r="AB55" s="192"/>
      <c r="AC55" s="192"/>
      <c r="AD55" s="192"/>
      <c r="AE55" s="192"/>
      <c r="AF55" s="192"/>
      <c r="AG55" s="192" t="s">
        <v>153</v>
      </c>
      <c r="AH55" s="192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spans="1:60" ht="22.5" outlineLevel="1" x14ac:dyDescent="0.2">
      <c r="A56" s="216">
        <v>13</v>
      </c>
      <c r="B56" s="217" t="s">
        <v>205</v>
      </c>
      <c r="C56" s="238" t="s">
        <v>206</v>
      </c>
      <c r="D56" s="218" t="s">
        <v>163</v>
      </c>
      <c r="E56" s="219">
        <v>48.800000000000004</v>
      </c>
      <c r="F56" s="220"/>
      <c r="G56" s="221">
        <f>ROUND(E56*F56,2)</f>
        <v>0</v>
      </c>
      <c r="H56" s="220"/>
      <c r="I56" s="221">
        <f>ROUND(E56*H56,2)</f>
        <v>0</v>
      </c>
      <c r="J56" s="220"/>
      <c r="K56" s="221">
        <f>ROUND(E56*J56,2)</f>
        <v>0</v>
      </c>
      <c r="L56" s="221">
        <v>15</v>
      </c>
      <c r="M56" s="221">
        <f>G56*(1+L56/100)</f>
        <v>0</v>
      </c>
      <c r="N56" s="221">
        <v>3.2000000000000003E-4</v>
      </c>
      <c r="O56" s="221">
        <f>ROUND(E56*N56,2)</f>
        <v>0.02</v>
      </c>
      <c r="P56" s="221">
        <v>0</v>
      </c>
      <c r="Q56" s="221">
        <f>ROUND(E56*P56,2)</f>
        <v>0</v>
      </c>
      <c r="R56" s="221" t="s">
        <v>148</v>
      </c>
      <c r="S56" s="221" t="s">
        <v>149</v>
      </c>
      <c r="T56" s="222" t="s">
        <v>150</v>
      </c>
      <c r="U56" s="198">
        <v>7.0000000000000007E-2</v>
      </c>
      <c r="V56" s="198">
        <f>ROUND(E56*U56,2)</f>
        <v>3.42</v>
      </c>
      <c r="W56" s="198"/>
      <c r="X56" s="192"/>
      <c r="Y56" s="192"/>
      <c r="Z56" s="192"/>
      <c r="AA56" s="192"/>
      <c r="AB56" s="192"/>
      <c r="AC56" s="192"/>
      <c r="AD56" s="192"/>
      <c r="AE56" s="192"/>
      <c r="AF56" s="192"/>
      <c r="AG56" s="192" t="s">
        <v>151</v>
      </c>
      <c r="AH56" s="192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spans="1:60" outlineLevel="1" x14ac:dyDescent="0.2">
      <c r="A57" s="195"/>
      <c r="B57" s="196"/>
      <c r="C57" s="240" t="s">
        <v>190</v>
      </c>
      <c r="D57" s="223"/>
      <c r="E57" s="223"/>
      <c r="F57" s="223"/>
      <c r="G57" s="223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2"/>
      <c r="Y57" s="192"/>
      <c r="Z57" s="192"/>
      <c r="AA57" s="192"/>
      <c r="AB57" s="192"/>
      <c r="AC57" s="192"/>
      <c r="AD57" s="192"/>
      <c r="AE57" s="192"/>
      <c r="AF57" s="192"/>
      <c r="AG57" s="192" t="s">
        <v>158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spans="1:60" outlineLevel="1" x14ac:dyDescent="0.2">
      <c r="A58" s="195"/>
      <c r="B58" s="196"/>
      <c r="C58" s="239" t="s">
        <v>207</v>
      </c>
      <c r="D58" s="204"/>
      <c r="E58" s="205">
        <v>38.400000000000006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2"/>
      <c r="Y58" s="192"/>
      <c r="Z58" s="192"/>
      <c r="AA58" s="192"/>
      <c r="AB58" s="192"/>
      <c r="AC58" s="192"/>
      <c r="AD58" s="192"/>
      <c r="AE58" s="192"/>
      <c r="AF58" s="192"/>
      <c r="AG58" s="192" t="s">
        <v>153</v>
      </c>
      <c r="AH58" s="192">
        <v>0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spans="1:60" outlineLevel="1" x14ac:dyDescent="0.2">
      <c r="A59" s="195"/>
      <c r="B59" s="196"/>
      <c r="C59" s="239" t="s">
        <v>208</v>
      </c>
      <c r="D59" s="204"/>
      <c r="E59" s="205">
        <v>10.4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2"/>
      <c r="Y59" s="192"/>
      <c r="Z59" s="192"/>
      <c r="AA59" s="192"/>
      <c r="AB59" s="192"/>
      <c r="AC59" s="192"/>
      <c r="AD59" s="192"/>
      <c r="AE59" s="192"/>
      <c r="AF59" s="192"/>
      <c r="AG59" s="192" t="s">
        <v>153</v>
      </c>
      <c r="AH59" s="192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spans="1:60" ht="22.5" outlineLevel="1" x14ac:dyDescent="0.2">
      <c r="A60" s="216">
        <v>14</v>
      </c>
      <c r="B60" s="217" t="s">
        <v>209</v>
      </c>
      <c r="C60" s="238" t="s">
        <v>210</v>
      </c>
      <c r="D60" s="218" t="s">
        <v>163</v>
      </c>
      <c r="E60" s="219">
        <v>19.110000000000003</v>
      </c>
      <c r="F60" s="220"/>
      <c r="G60" s="221">
        <f>ROUND(E60*F60,2)</f>
        <v>0</v>
      </c>
      <c r="H60" s="220"/>
      <c r="I60" s="221">
        <f>ROUND(E60*H60,2)</f>
        <v>0</v>
      </c>
      <c r="J60" s="220"/>
      <c r="K60" s="221">
        <f>ROUND(E60*J60,2)</f>
        <v>0</v>
      </c>
      <c r="L60" s="221">
        <v>15</v>
      </c>
      <c r="M60" s="221">
        <f>G60*(1+L60/100)</f>
        <v>0</v>
      </c>
      <c r="N60" s="221">
        <v>7.9100000000000004E-3</v>
      </c>
      <c r="O60" s="221">
        <f>ROUND(E60*N60,2)</f>
        <v>0.15</v>
      </c>
      <c r="P60" s="221">
        <v>0</v>
      </c>
      <c r="Q60" s="221">
        <f>ROUND(E60*P60,2)</f>
        <v>0</v>
      </c>
      <c r="R60" s="221" t="s">
        <v>148</v>
      </c>
      <c r="S60" s="221" t="s">
        <v>149</v>
      </c>
      <c r="T60" s="222" t="s">
        <v>150</v>
      </c>
      <c r="U60" s="198">
        <v>0.38100000000000001</v>
      </c>
      <c r="V60" s="198">
        <f>ROUND(E60*U60,2)</f>
        <v>7.28</v>
      </c>
      <c r="W60" s="198"/>
      <c r="X60" s="192"/>
      <c r="Y60" s="192"/>
      <c r="Z60" s="192"/>
      <c r="AA60" s="192"/>
      <c r="AB60" s="192"/>
      <c r="AC60" s="192"/>
      <c r="AD60" s="192"/>
      <c r="AE60" s="192"/>
      <c r="AF60" s="192"/>
      <c r="AG60" s="192" t="s">
        <v>151</v>
      </c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spans="1:60" ht="22.5" outlineLevel="1" x14ac:dyDescent="0.2">
      <c r="A61" s="195"/>
      <c r="B61" s="196"/>
      <c r="C61" s="240" t="s">
        <v>211</v>
      </c>
      <c r="D61" s="223"/>
      <c r="E61" s="223"/>
      <c r="F61" s="223"/>
      <c r="G61" s="223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2"/>
      <c r="Y61" s="192"/>
      <c r="Z61" s="192"/>
      <c r="AA61" s="192"/>
      <c r="AB61" s="192"/>
      <c r="AC61" s="192"/>
      <c r="AD61" s="192"/>
      <c r="AE61" s="192"/>
      <c r="AF61" s="192"/>
      <c r="AG61" s="192" t="s">
        <v>158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224" t="str">
        <f>C61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61" s="192"/>
      <c r="BC61" s="192"/>
      <c r="BD61" s="192"/>
      <c r="BE61" s="192"/>
      <c r="BF61" s="192"/>
      <c r="BG61" s="192"/>
      <c r="BH61" s="192"/>
    </row>
    <row r="62" spans="1:60" outlineLevel="1" x14ac:dyDescent="0.2">
      <c r="A62" s="195"/>
      <c r="B62" s="196"/>
      <c r="C62" s="239" t="s">
        <v>191</v>
      </c>
      <c r="D62" s="204"/>
      <c r="E62" s="205">
        <v>19.110000000000003</v>
      </c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2"/>
      <c r="Y62" s="192"/>
      <c r="Z62" s="192"/>
      <c r="AA62" s="192"/>
      <c r="AB62" s="192"/>
      <c r="AC62" s="192"/>
      <c r="AD62" s="192"/>
      <c r="AE62" s="192"/>
      <c r="AF62" s="192"/>
      <c r="AG62" s="192" t="s">
        <v>153</v>
      </c>
      <c r="AH62" s="192">
        <v>0</v>
      </c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spans="1:60" outlineLevel="1" x14ac:dyDescent="0.2">
      <c r="A63" s="216">
        <v>15</v>
      </c>
      <c r="B63" s="217" t="s">
        <v>212</v>
      </c>
      <c r="C63" s="238" t="s">
        <v>213</v>
      </c>
      <c r="D63" s="218" t="s">
        <v>147</v>
      </c>
      <c r="E63" s="219">
        <v>6</v>
      </c>
      <c r="F63" s="220"/>
      <c r="G63" s="221">
        <f>ROUND(E63*F63,2)</f>
        <v>0</v>
      </c>
      <c r="H63" s="220"/>
      <c r="I63" s="221">
        <f>ROUND(E63*H63,2)</f>
        <v>0</v>
      </c>
      <c r="J63" s="220"/>
      <c r="K63" s="221">
        <f>ROUND(E63*J63,2)</f>
        <v>0</v>
      </c>
      <c r="L63" s="221">
        <v>15</v>
      </c>
      <c r="M63" s="221">
        <f>G63*(1+L63/100)</f>
        <v>0</v>
      </c>
      <c r="N63" s="221">
        <v>1.2780000000000001E-2</v>
      </c>
      <c r="O63" s="221">
        <f>ROUND(E63*N63,2)</f>
        <v>0.08</v>
      </c>
      <c r="P63" s="221">
        <v>0</v>
      </c>
      <c r="Q63" s="221">
        <f>ROUND(E63*P63,2)</f>
        <v>0</v>
      </c>
      <c r="R63" s="221" t="s">
        <v>156</v>
      </c>
      <c r="S63" s="221" t="s">
        <v>149</v>
      </c>
      <c r="T63" s="222" t="s">
        <v>150</v>
      </c>
      <c r="U63" s="198">
        <v>0.35813</v>
      </c>
      <c r="V63" s="198">
        <f>ROUND(E63*U63,2)</f>
        <v>2.15</v>
      </c>
      <c r="W63" s="198"/>
      <c r="X63" s="192"/>
      <c r="Y63" s="192"/>
      <c r="Z63" s="192"/>
      <c r="AA63" s="192"/>
      <c r="AB63" s="192"/>
      <c r="AC63" s="192"/>
      <c r="AD63" s="192"/>
      <c r="AE63" s="192"/>
      <c r="AF63" s="192"/>
      <c r="AG63" s="192" t="s">
        <v>214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spans="1:60" outlineLevel="1" x14ac:dyDescent="0.2">
      <c r="A64" s="195"/>
      <c r="B64" s="196"/>
      <c r="C64" s="240" t="s">
        <v>215</v>
      </c>
      <c r="D64" s="223"/>
      <c r="E64" s="223"/>
      <c r="F64" s="223"/>
      <c r="G64" s="223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2"/>
      <c r="Y64" s="192"/>
      <c r="Z64" s="192"/>
      <c r="AA64" s="192"/>
      <c r="AB64" s="192"/>
      <c r="AC64" s="192"/>
      <c r="AD64" s="192"/>
      <c r="AE64" s="192"/>
      <c r="AF64" s="192"/>
      <c r="AG64" s="192" t="s">
        <v>158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224" t="str">
        <f>C64</f>
        <v>jakoukoliv maltou, z pomocného pracovního lešení o výšce podlahy do 1900 mm a pro zatížení do 1,5 kPa,</v>
      </c>
      <c r="BB64" s="192"/>
      <c r="BC64" s="192"/>
      <c r="BD64" s="192"/>
      <c r="BE64" s="192"/>
      <c r="BF64" s="192"/>
      <c r="BG64" s="192"/>
      <c r="BH64" s="192"/>
    </row>
    <row r="65" spans="1:60" outlineLevel="1" x14ac:dyDescent="0.2">
      <c r="A65" s="195"/>
      <c r="B65" s="196"/>
      <c r="C65" s="239" t="s">
        <v>160</v>
      </c>
      <c r="D65" s="204"/>
      <c r="E65" s="205">
        <v>6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2"/>
      <c r="Y65" s="192"/>
      <c r="Z65" s="192"/>
      <c r="AA65" s="192"/>
      <c r="AB65" s="192"/>
      <c r="AC65" s="192"/>
      <c r="AD65" s="192"/>
      <c r="AE65" s="192"/>
      <c r="AF65" s="192"/>
      <c r="AG65" s="192" t="s">
        <v>153</v>
      </c>
      <c r="AH65" s="192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spans="1:60" ht="22.5" outlineLevel="1" x14ac:dyDescent="0.2">
      <c r="A66" s="216">
        <v>16</v>
      </c>
      <c r="B66" s="217" t="s">
        <v>216</v>
      </c>
      <c r="C66" s="238" t="s">
        <v>217</v>
      </c>
      <c r="D66" s="218" t="s">
        <v>172</v>
      </c>
      <c r="E66" s="219">
        <v>59.5</v>
      </c>
      <c r="F66" s="220"/>
      <c r="G66" s="221">
        <f>ROUND(E66*F66,2)</f>
        <v>0</v>
      </c>
      <c r="H66" s="220"/>
      <c r="I66" s="221">
        <f>ROUND(E66*H66,2)</f>
        <v>0</v>
      </c>
      <c r="J66" s="220"/>
      <c r="K66" s="221">
        <f>ROUND(E66*J66,2)</f>
        <v>0</v>
      </c>
      <c r="L66" s="221">
        <v>15</v>
      </c>
      <c r="M66" s="221">
        <f>G66*(1+L66/100)</f>
        <v>0</v>
      </c>
      <c r="N66" s="221">
        <v>4.3300000000000005E-3</v>
      </c>
      <c r="O66" s="221">
        <f>ROUND(E66*N66,2)</f>
        <v>0.26</v>
      </c>
      <c r="P66" s="221">
        <v>0</v>
      </c>
      <c r="Q66" s="221">
        <f>ROUND(E66*P66,2)</f>
        <v>0</v>
      </c>
      <c r="R66" s="221" t="s">
        <v>156</v>
      </c>
      <c r="S66" s="221" t="s">
        <v>149</v>
      </c>
      <c r="T66" s="222" t="s">
        <v>150</v>
      </c>
      <c r="U66" s="198">
        <v>0.15200000000000002</v>
      </c>
      <c r="V66" s="198">
        <f>ROUND(E66*U66,2)</f>
        <v>9.0399999999999991</v>
      </c>
      <c r="W66" s="198"/>
      <c r="X66" s="192"/>
      <c r="Y66" s="192"/>
      <c r="Z66" s="192"/>
      <c r="AA66" s="192"/>
      <c r="AB66" s="192"/>
      <c r="AC66" s="192"/>
      <c r="AD66" s="192"/>
      <c r="AE66" s="192"/>
      <c r="AF66" s="192"/>
      <c r="AG66" s="192" t="s">
        <v>151</v>
      </c>
      <c r="AH66" s="192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spans="1:60" outlineLevel="1" x14ac:dyDescent="0.2">
      <c r="A67" s="195"/>
      <c r="B67" s="196"/>
      <c r="C67" s="240" t="s">
        <v>218</v>
      </c>
      <c r="D67" s="223"/>
      <c r="E67" s="223"/>
      <c r="F67" s="223"/>
      <c r="G67" s="223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2"/>
      <c r="Y67" s="192"/>
      <c r="Z67" s="192"/>
      <c r="AA67" s="192"/>
      <c r="AB67" s="192"/>
      <c r="AC67" s="192"/>
      <c r="AD67" s="192"/>
      <c r="AE67" s="192"/>
      <c r="AF67" s="192"/>
      <c r="AG67" s="192" t="s">
        <v>158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spans="1:60" outlineLevel="1" x14ac:dyDescent="0.2">
      <c r="A68" s="195"/>
      <c r="B68" s="196"/>
      <c r="C68" s="239" t="s">
        <v>219</v>
      </c>
      <c r="D68" s="204"/>
      <c r="E68" s="205">
        <v>59.5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2"/>
      <c r="Y68" s="192"/>
      <c r="Z68" s="192"/>
      <c r="AA68" s="192"/>
      <c r="AB68" s="192"/>
      <c r="AC68" s="192"/>
      <c r="AD68" s="192"/>
      <c r="AE68" s="192"/>
      <c r="AF68" s="192"/>
      <c r="AG68" s="192" t="s">
        <v>153</v>
      </c>
      <c r="AH68" s="192">
        <v>5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spans="1:60" ht="22.5" outlineLevel="1" x14ac:dyDescent="0.2">
      <c r="A69" s="216">
        <v>17</v>
      </c>
      <c r="B69" s="217" t="s">
        <v>220</v>
      </c>
      <c r="C69" s="238" t="s">
        <v>221</v>
      </c>
      <c r="D69" s="218" t="s">
        <v>172</v>
      </c>
      <c r="E69" s="219">
        <v>37</v>
      </c>
      <c r="F69" s="220"/>
      <c r="G69" s="221">
        <f>ROUND(E69*F69,2)</f>
        <v>0</v>
      </c>
      <c r="H69" s="220"/>
      <c r="I69" s="221">
        <f>ROUND(E69*H69,2)</f>
        <v>0</v>
      </c>
      <c r="J69" s="220"/>
      <c r="K69" s="221">
        <f>ROUND(E69*J69,2)</f>
        <v>0</v>
      </c>
      <c r="L69" s="221">
        <v>15</v>
      </c>
      <c r="M69" s="221">
        <f>G69*(1+L69/100)</f>
        <v>0</v>
      </c>
      <c r="N69" s="221">
        <v>8.490000000000001E-3</v>
      </c>
      <c r="O69" s="221">
        <f>ROUND(E69*N69,2)</f>
        <v>0.31</v>
      </c>
      <c r="P69" s="221">
        <v>0</v>
      </c>
      <c r="Q69" s="221">
        <f>ROUND(E69*P69,2)</f>
        <v>0</v>
      </c>
      <c r="R69" s="221" t="s">
        <v>156</v>
      </c>
      <c r="S69" s="221" t="s">
        <v>149</v>
      </c>
      <c r="T69" s="222" t="s">
        <v>150</v>
      </c>
      <c r="U69" s="198">
        <v>0.19700000000000001</v>
      </c>
      <c r="V69" s="198">
        <f>ROUND(E69*U69,2)</f>
        <v>7.29</v>
      </c>
      <c r="W69" s="198"/>
      <c r="X69" s="192"/>
      <c r="Y69" s="192"/>
      <c r="Z69" s="192"/>
      <c r="AA69" s="192"/>
      <c r="AB69" s="192"/>
      <c r="AC69" s="192"/>
      <c r="AD69" s="192"/>
      <c r="AE69" s="192"/>
      <c r="AF69" s="192"/>
      <c r="AG69" s="192" t="s">
        <v>151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spans="1:60" outlineLevel="1" x14ac:dyDescent="0.2">
      <c r="A70" s="195"/>
      <c r="B70" s="196"/>
      <c r="C70" s="240" t="s">
        <v>218</v>
      </c>
      <c r="D70" s="223"/>
      <c r="E70" s="223"/>
      <c r="F70" s="223"/>
      <c r="G70" s="223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2"/>
      <c r="Y70" s="192"/>
      <c r="Z70" s="192"/>
      <c r="AA70" s="192"/>
      <c r="AB70" s="192"/>
      <c r="AC70" s="192"/>
      <c r="AD70" s="192"/>
      <c r="AE70" s="192"/>
      <c r="AF70" s="192"/>
      <c r="AG70" s="192" t="s">
        <v>158</v>
      </c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spans="1:60" outlineLevel="1" x14ac:dyDescent="0.2">
      <c r="A71" s="195"/>
      <c r="B71" s="196"/>
      <c r="C71" s="239" t="s">
        <v>222</v>
      </c>
      <c r="D71" s="204"/>
      <c r="E71" s="205">
        <v>37</v>
      </c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2"/>
      <c r="Y71" s="192"/>
      <c r="Z71" s="192"/>
      <c r="AA71" s="192"/>
      <c r="AB71" s="192"/>
      <c r="AC71" s="192"/>
      <c r="AD71" s="192"/>
      <c r="AE71" s="192"/>
      <c r="AF71" s="192"/>
      <c r="AG71" s="192" t="s">
        <v>153</v>
      </c>
      <c r="AH71" s="192">
        <v>5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spans="1:60" outlineLevel="1" x14ac:dyDescent="0.2">
      <c r="A72" s="216">
        <v>18</v>
      </c>
      <c r="B72" s="217" t="s">
        <v>223</v>
      </c>
      <c r="C72" s="238" t="s">
        <v>224</v>
      </c>
      <c r="D72" s="218" t="s">
        <v>172</v>
      </c>
      <c r="E72" s="219">
        <v>24</v>
      </c>
      <c r="F72" s="220"/>
      <c r="G72" s="221">
        <f>ROUND(E72*F72,2)</f>
        <v>0</v>
      </c>
      <c r="H72" s="220"/>
      <c r="I72" s="221">
        <f>ROUND(E72*H72,2)</f>
        <v>0</v>
      </c>
      <c r="J72" s="220"/>
      <c r="K72" s="221">
        <f>ROUND(E72*J72,2)</f>
        <v>0</v>
      </c>
      <c r="L72" s="221">
        <v>15</v>
      </c>
      <c r="M72" s="221">
        <f>G72*(1+L72/100)</f>
        <v>0</v>
      </c>
      <c r="N72" s="221">
        <v>2.3800000000000002E-3</v>
      </c>
      <c r="O72" s="221">
        <f>ROUND(E72*N72,2)</f>
        <v>0.06</v>
      </c>
      <c r="P72" s="221">
        <v>0</v>
      </c>
      <c r="Q72" s="221">
        <f>ROUND(E72*P72,2)</f>
        <v>0</v>
      </c>
      <c r="R72" s="221" t="s">
        <v>156</v>
      </c>
      <c r="S72" s="221" t="s">
        <v>149</v>
      </c>
      <c r="T72" s="222" t="s">
        <v>150</v>
      </c>
      <c r="U72" s="198">
        <v>0.18233000000000002</v>
      </c>
      <c r="V72" s="198">
        <f>ROUND(E72*U72,2)</f>
        <v>4.38</v>
      </c>
      <c r="W72" s="198"/>
      <c r="X72" s="192"/>
      <c r="Y72" s="192"/>
      <c r="Z72" s="192"/>
      <c r="AA72" s="192"/>
      <c r="AB72" s="192"/>
      <c r="AC72" s="192"/>
      <c r="AD72" s="192"/>
      <c r="AE72" s="192"/>
      <c r="AF72" s="192"/>
      <c r="AG72" s="192" t="s">
        <v>151</v>
      </c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spans="1:60" outlineLevel="1" x14ac:dyDescent="0.2">
      <c r="A73" s="195"/>
      <c r="B73" s="196"/>
      <c r="C73" s="239" t="s">
        <v>225</v>
      </c>
      <c r="D73" s="204"/>
      <c r="E73" s="205">
        <v>24</v>
      </c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2"/>
      <c r="Y73" s="192"/>
      <c r="Z73" s="192"/>
      <c r="AA73" s="192"/>
      <c r="AB73" s="192"/>
      <c r="AC73" s="192"/>
      <c r="AD73" s="192"/>
      <c r="AE73" s="192"/>
      <c r="AF73" s="192"/>
      <c r="AG73" s="192" t="s">
        <v>153</v>
      </c>
      <c r="AH73" s="192">
        <v>0</v>
      </c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spans="1:60" outlineLevel="1" x14ac:dyDescent="0.2">
      <c r="A74" s="216">
        <v>19</v>
      </c>
      <c r="B74" s="217" t="s">
        <v>226</v>
      </c>
      <c r="C74" s="238" t="s">
        <v>227</v>
      </c>
      <c r="D74" s="218" t="s">
        <v>163</v>
      </c>
      <c r="E74" s="219">
        <v>5.1000000000000005</v>
      </c>
      <c r="F74" s="220"/>
      <c r="G74" s="221">
        <f>ROUND(E74*F74,2)</f>
        <v>0</v>
      </c>
      <c r="H74" s="220"/>
      <c r="I74" s="221">
        <f>ROUND(E74*H74,2)</f>
        <v>0</v>
      </c>
      <c r="J74" s="220"/>
      <c r="K74" s="221">
        <f>ROUND(E74*J74,2)</f>
        <v>0</v>
      </c>
      <c r="L74" s="221">
        <v>15</v>
      </c>
      <c r="M74" s="221">
        <f>G74*(1+L74/100)</f>
        <v>0</v>
      </c>
      <c r="N74" s="221">
        <v>3.4910000000000004E-2</v>
      </c>
      <c r="O74" s="221">
        <f>ROUND(E74*N74,2)</f>
        <v>0.18</v>
      </c>
      <c r="P74" s="221">
        <v>0</v>
      </c>
      <c r="Q74" s="221">
        <f>ROUND(E74*P74,2)</f>
        <v>0</v>
      </c>
      <c r="R74" s="221" t="s">
        <v>156</v>
      </c>
      <c r="S74" s="221" t="s">
        <v>149</v>
      </c>
      <c r="T74" s="222" t="s">
        <v>150</v>
      </c>
      <c r="U74" s="198">
        <v>1.1841700000000002</v>
      </c>
      <c r="V74" s="198">
        <f>ROUND(E74*U74,2)</f>
        <v>6.04</v>
      </c>
      <c r="W74" s="198"/>
      <c r="X74" s="192"/>
      <c r="Y74" s="192"/>
      <c r="Z74" s="192"/>
      <c r="AA74" s="192"/>
      <c r="AB74" s="192"/>
      <c r="AC74" s="192"/>
      <c r="AD74" s="192"/>
      <c r="AE74" s="192"/>
      <c r="AF74" s="192"/>
      <c r="AG74" s="192" t="s">
        <v>151</v>
      </c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spans="1:60" outlineLevel="1" x14ac:dyDescent="0.2">
      <c r="A75" s="195"/>
      <c r="B75" s="196"/>
      <c r="C75" s="240" t="s">
        <v>228</v>
      </c>
      <c r="D75" s="223"/>
      <c r="E75" s="223"/>
      <c r="F75" s="223"/>
      <c r="G75" s="223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2"/>
      <c r="Y75" s="192"/>
      <c r="Z75" s="192"/>
      <c r="AA75" s="192"/>
      <c r="AB75" s="192"/>
      <c r="AC75" s="192"/>
      <c r="AD75" s="192"/>
      <c r="AE75" s="192"/>
      <c r="AF75" s="192"/>
      <c r="AG75" s="192" t="s">
        <v>158</v>
      </c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224" t="str">
        <f>C75</f>
        <v>okenního nebo dveřního, z pomocného pracovního lešení o výšce podlahy do 1900 mm a pro zatížení do 1,5 kPa,</v>
      </c>
      <c r="BB75" s="192"/>
      <c r="BC75" s="192"/>
      <c r="BD75" s="192"/>
      <c r="BE75" s="192"/>
      <c r="BF75" s="192"/>
      <c r="BG75" s="192"/>
      <c r="BH75" s="192"/>
    </row>
    <row r="76" spans="1:60" outlineLevel="1" x14ac:dyDescent="0.2">
      <c r="A76" s="195"/>
      <c r="B76" s="196"/>
      <c r="C76" s="239" t="s">
        <v>229</v>
      </c>
      <c r="D76" s="204"/>
      <c r="E76" s="205">
        <v>5.1000000000000005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2"/>
      <c r="Y76" s="192"/>
      <c r="Z76" s="192"/>
      <c r="AA76" s="192"/>
      <c r="AB76" s="192"/>
      <c r="AC76" s="192"/>
      <c r="AD76" s="192"/>
      <c r="AE76" s="192"/>
      <c r="AF76" s="192"/>
      <c r="AG76" s="192" t="s">
        <v>153</v>
      </c>
      <c r="AH76" s="192">
        <v>0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spans="1:60" outlineLevel="1" x14ac:dyDescent="0.2">
      <c r="A77" s="216">
        <v>20</v>
      </c>
      <c r="B77" s="217" t="s">
        <v>230</v>
      </c>
      <c r="C77" s="238" t="s">
        <v>231</v>
      </c>
      <c r="D77" s="218" t="s">
        <v>163</v>
      </c>
      <c r="E77" s="219">
        <v>48.800000000000004</v>
      </c>
      <c r="F77" s="220"/>
      <c r="G77" s="221">
        <f>ROUND(E77*F77,2)</f>
        <v>0</v>
      </c>
      <c r="H77" s="220"/>
      <c r="I77" s="221">
        <f>ROUND(E77*H77,2)</f>
        <v>0</v>
      </c>
      <c r="J77" s="220"/>
      <c r="K77" s="221">
        <f>ROUND(E77*J77,2)</f>
        <v>0</v>
      </c>
      <c r="L77" s="221">
        <v>15</v>
      </c>
      <c r="M77" s="221">
        <f>G77*(1+L77/100)</f>
        <v>0</v>
      </c>
      <c r="N77" s="221">
        <v>4.4600000000000004E-3</v>
      </c>
      <c r="O77" s="221">
        <f>ROUND(E77*N77,2)</f>
        <v>0.22</v>
      </c>
      <c r="P77" s="221">
        <v>0</v>
      </c>
      <c r="Q77" s="221">
        <f>ROUND(E77*P77,2)</f>
        <v>0</v>
      </c>
      <c r="R77" s="221" t="s">
        <v>148</v>
      </c>
      <c r="S77" s="221" t="s">
        <v>149</v>
      </c>
      <c r="T77" s="222" t="s">
        <v>150</v>
      </c>
      <c r="U77" s="198">
        <v>0.25116000000000005</v>
      </c>
      <c r="V77" s="198">
        <f>ROUND(E77*U77,2)</f>
        <v>12.26</v>
      </c>
      <c r="W77" s="198"/>
      <c r="X77" s="192"/>
      <c r="Y77" s="192"/>
      <c r="Z77" s="192"/>
      <c r="AA77" s="192"/>
      <c r="AB77" s="192"/>
      <c r="AC77" s="192"/>
      <c r="AD77" s="192"/>
      <c r="AE77" s="192"/>
      <c r="AF77" s="192"/>
      <c r="AG77" s="192" t="s">
        <v>232</v>
      </c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spans="1:60" ht="22.5" outlineLevel="1" x14ac:dyDescent="0.2">
      <c r="A78" s="195"/>
      <c r="B78" s="196"/>
      <c r="C78" s="240" t="s">
        <v>233</v>
      </c>
      <c r="D78" s="223"/>
      <c r="E78" s="223"/>
      <c r="F78" s="223"/>
      <c r="G78" s="223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2"/>
      <c r="Y78" s="192"/>
      <c r="Z78" s="192"/>
      <c r="AA78" s="192"/>
      <c r="AB78" s="192"/>
      <c r="AC78" s="192"/>
      <c r="AD78" s="192"/>
      <c r="AE78" s="192"/>
      <c r="AF78" s="192"/>
      <c r="AG78" s="192" t="s">
        <v>158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224" t="str">
        <f>C78</f>
        <v>na rovném povrchu vnitřních stěn, pilířů, svislých panelových konstrukcí, s nejnutnějším obroušením podkladu (pemzou apod.) a oprášením,</v>
      </c>
      <c r="BB78" s="192"/>
      <c r="BC78" s="192"/>
      <c r="BD78" s="192"/>
      <c r="BE78" s="192"/>
      <c r="BF78" s="192"/>
      <c r="BG78" s="192"/>
      <c r="BH78" s="192"/>
    </row>
    <row r="79" spans="1:60" outlineLevel="1" x14ac:dyDescent="0.2">
      <c r="A79" s="195"/>
      <c r="B79" s="196"/>
      <c r="C79" s="239" t="s">
        <v>207</v>
      </c>
      <c r="D79" s="204"/>
      <c r="E79" s="205">
        <v>38.400000000000006</v>
      </c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2"/>
      <c r="Y79" s="192"/>
      <c r="Z79" s="192"/>
      <c r="AA79" s="192"/>
      <c r="AB79" s="192"/>
      <c r="AC79" s="192"/>
      <c r="AD79" s="192"/>
      <c r="AE79" s="192"/>
      <c r="AF79" s="192"/>
      <c r="AG79" s="192" t="s">
        <v>153</v>
      </c>
      <c r="AH79" s="192">
        <v>0</v>
      </c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</row>
    <row r="80" spans="1:60" outlineLevel="1" x14ac:dyDescent="0.2">
      <c r="A80" s="195"/>
      <c r="B80" s="196"/>
      <c r="C80" s="239" t="s">
        <v>208</v>
      </c>
      <c r="D80" s="204"/>
      <c r="E80" s="205">
        <v>10.4</v>
      </c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2"/>
      <c r="Y80" s="192"/>
      <c r="Z80" s="192"/>
      <c r="AA80" s="192"/>
      <c r="AB80" s="192"/>
      <c r="AC80" s="192"/>
      <c r="AD80" s="192"/>
      <c r="AE80" s="192"/>
      <c r="AF80" s="192"/>
      <c r="AG80" s="192" t="s">
        <v>153</v>
      </c>
      <c r="AH80" s="192">
        <v>0</v>
      </c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spans="1:60" ht="22.5" outlineLevel="1" x14ac:dyDescent="0.2">
      <c r="A81" s="216">
        <v>21</v>
      </c>
      <c r="B81" s="217" t="s">
        <v>234</v>
      </c>
      <c r="C81" s="238" t="s">
        <v>235</v>
      </c>
      <c r="D81" s="218" t="s">
        <v>163</v>
      </c>
      <c r="E81" s="219">
        <v>11.56</v>
      </c>
      <c r="F81" s="220"/>
      <c r="G81" s="221">
        <f>ROUND(E81*F81,2)</f>
        <v>0</v>
      </c>
      <c r="H81" s="220"/>
      <c r="I81" s="221">
        <f>ROUND(E81*H81,2)</f>
        <v>0</v>
      </c>
      <c r="J81" s="220"/>
      <c r="K81" s="221">
        <f>ROUND(E81*J81,2)</f>
        <v>0</v>
      </c>
      <c r="L81" s="221">
        <v>15</v>
      </c>
      <c r="M81" s="221">
        <f>G81*(1+L81/100)</f>
        <v>0</v>
      </c>
      <c r="N81" s="221">
        <v>3.6700000000000001E-3</v>
      </c>
      <c r="O81" s="221">
        <f>ROUND(E81*N81,2)</f>
        <v>0.04</v>
      </c>
      <c r="P81" s="221">
        <v>0</v>
      </c>
      <c r="Q81" s="221">
        <f>ROUND(E81*P81,2)</f>
        <v>0</v>
      </c>
      <c r="R81" s="221" t="s">
        <v>148</v>
      </c>
      <c r="S81" s="221" t="s">
        <v>149</v>
      </c>
      <c r="T81" s="222" t="s">
        <v>150</v>
      </c>
      <c r="U81" s="198">
        <v>0.36200000000000004</v>
      </c>
      <c r="V81" s="198">
        <f>ROUND(E81*U81,2)</f>
        <v>4.18</v>
      </c>
      <c r="W81" s="198"/>
      <c r="X81" s="192"/>
      <c r="Y81" s="192"/>
      <c r="Z81" s="192"/>
      <c r="AA81" s="192"/>
      <c r="AB81" s="192"/>
      <c r="AC81" s="192"/>
      <c r="AD81" s="192"/>
      <c r="AE81" s="192"/>
      <c r="AF81" s="192"/>
      <c r="AG81" s="192" t="s">
        <v>151</v>
      </c>
      <c r="AH81" s="192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spans="1:60" outlineLevel="1" x14ac:dyDescent="0.2">
      <c r="A82" s="195"/>
      <c r="B82" s="196"/>
      <c r="C82" s="239" t="s">
        <v>236</v>
      </c>
      <c r="D82" s="204"/>
      <c r="E82" s="205">
        <v>10.200000000000001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2"/>
      <c r="Y82" s="192"/>
      <c r="Z82" s="192"/>
      <c r="AA82" s="192"/>
      <c r="AB82" s="192"/>
      <c r="AC82" s="192"/>
      <c r="AD82" s="192"/>
      <c r="AE82" s="192"/>
      <c r="AF82" s="192"/>
      <c r="AG82" s="192" t="s">
        <v>153</v>
      </c>
      <c r="AH82" s="192">
        <v>0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spans="1:60" outlineLevel="1" x14ac:dyDescent="0.2">
      <c r="A83" s="195"/>
      <c r="B83" s="196"/>
      <c r="C83" s="239" t="s">
        <v>237</v>
      </c>
      <c r="D83" s="204"/>
      <c r="E83" s="205">
        <v>1.36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2"/>
      <c r="Y83" s="192"/>
      <c r="Z83" s="192"/>
      <c r="AA83" s="192"/>
      <c r="AB83" s="192"/>
      <c r="AC83" s="192"/>
      <c r="AD83" s="192"/>
      <c r="AE83" s="192"/>
      <c r="AF83" s="192"/>
      <c r="AG83" s="192" t="s">
        <v>153</v>
      </c>
      <c r="AH83" s="192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spans="1:60" x14ac:dyDescent="0.2">
      <c r="A84" s="210" t="s">
        <v>143</v>
      </c>
      <c r="B84" s="211" t="s">
        <v>69</v>
      </c>
      <c r="C84" s="237" t="s">
        <v>70</v>
      </c>
      <c r="D84" s="212"/>
      <c r="E84" s="213"/>
      <c r="F84" s="214"/>
      <c r="G84" s="214">
        <f>SUMIF(AG85:AG89,"&lt;&gt;NOR",G85:G89)</f>
        <v>0</v>
      </c>
      <c r="H84" s="214"/>
      <c r="I84" s="214">
        <f>SUM(I85:I89)</f>
        <v>0</v>
      </c>
      <c r="J84" s="214"/>
      <c r="K84" s="214">
        <f>SUM(K85:K89)</f>
        <v>0</v>
      </c>
      <c r="L84" s="214"/>
      <c r="M84" s="214">
        <f>SUM(M85:M89)</f>
        <v>0</v>
      </c>
      <c r="N84" s="214"/>
      <c r="O84" s="214">
        <f>SUM(O85:O89)</f>
        <v>1.2000000000000002</v>
      </c>
      <c r="P84" s="214"/>
      <c r="Q84" s="214">
        <f>SUM(Q85:Q89)</f>
        <v>0</v>
      </c>
      <c r="R84" s="214"/>
      <c r="S84" s="214"/>
      <c r="T84" s="215"/>
      <c r="U84" s="209"/>
      <c r="V84" s="209">
        <f>SUM(V85:V89)</f>
        <v>40.989999999999995</v>
      </c>
      <c r="W84" s="209"/>
      <c r="AG84" t="s">
        <v>144</v>
      </c>
    </row>
    <row r="85" spans="1:60" ht="56.25" outlineLevel="1" x14ac:dyDescent="0.2">
      <c r="A85" s="216">
        <v>22</v>
      </c>
      <c r="B85" s="217" t="s">
        <v>238</v>
      </c>
      <c r="C85" s="238" t="s">
        <v>239</v>
      </c>
      <c r="D85" s="218" t="s">
        <v>147</v>
      </c>
      <c r="E85" s="219">
        <v>4</v>
      </c>
      <c r="F85" s="220"/>
      <c r="G85" s="221">
        <f>ROUND(E85*F85,2)</f>
        <v>0</v>
      </c>
      <c r="H85" s="220"/>
      <c r="I85" s="221">
        <f>ROUND(E85*H85,2)</f>
        <v>0</v>
      </c>
      <c r="J85" s="220"/>
      <c r="K85" s="221">
        <f>ROUND(E85*J85,2)</f>
        <v>0</v>
      </c>
      <c r="L85" s="221">
        <v>15</v>
      </c>
      <c r="M85" s="221">
        <f>G85*(1+L85/100)</f>
        <v>0</v>
      </c>
      <c r="N85" s="221">
        <v>3.4050000000000004E-2</v>
      </c>
      <c r="O85" s="221">
        <f>ROUND(E85*N85,2)</f>
        <v>0.14000000000000001</v>
      </c>
      <c r="P85" s="221">
        <v>0</v>
      </c>
      <c r="Q85" s="221">
        <f>ROUND(E85*P85,2)</f>
        <v>0</v>
      </c>
      <c r="R85" s="221" t="s">
        <v>148</v>
      </c>
      <c r="S85" s="221" t="s">
        <v>149</v>
      </c>
      <c r="T85" s="222" t="s">
        <v>150</v>
      </c>
      <c r="U85" s="198">
        <v>1.86</v>
      </c>
      <c r="V85" s="198">
        <f>ROUND(E85*U85,2)</f>
        <v>7.44</v>
      </c>
      <c r="W85" s="198"/>
      <c r="X85" s="192"/>
      <c r="Y85" s="192"/>
      <c r="Z85" s="192"/>
      <c r="AA85" s="192"/>
      <c r="AB85" s="192"/>
      <c r="AC85" s="192"/>
      <c r="AD85" s="192"/>
      <c r="AE85" s="192"/>
      <c r="AF85" s="192"/>
      <c r="AG85" s="192" t="s">
        <v>151</v>
      </c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spans="1:60" outlineLevel="1" x14ac:dyDescent="0.2">
      <c r="A86" s="195"/>
      <c r="B86" s="196"/>
      <c r="C86" s="239" t="s">
        <v>240</v>
      </c>
      <c r="D86" s="204"/>
      <c r="E86" s="205">
        <v>4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2"/>
      <c r="Y86" s="192"/>
      <c r="Z86" s="192"/>
      <c r="AA86" s="192"/>
      <c r="AB86" s="192"/>
      <c r="AC86" s="192"/>
      <c r="AD86" s="192"/>
      <c r="AE86" s="192"/>
      <c r="AF86" s="192"/>
      <c r="AG86" s="192" t="s">
        <v>153</v>
      </c>
      <c r="AH86" s="192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spans="1:60" ht="22.5" outlineLevel="1" x14ac:dyDescent="0.2">
      <c r="A87" s="216">
        <v>23</v>
      </c>
      <c r="B87" s="217" t="s">
        <v>241</v>
      </c>
      <c r="C87" s="238" t="s">
        <v>242</v>
      </c>
      <c r="D87" s="218" t="s">
        <v>147</v>
      </c>
      <c r="E87" s="219">
        <v>16</v>
      </c>
      <c r="F87" s="220"/>
      <c r="G87" s="221">
        <f>ROUND(E87*F87,2)</f>
        <v>0</v>
      </c>
      <c r="H87" s="220"/>
      <c r="I87" s="221">
        <f>ROUND(E87*H87,2)</f>
        <v>0</v>
      </c>
      <c r="J87" s="220"/>
      <c r="K87" s="221">
        <f>ROUND(E87*J87,2)</f>
        <v>0</v>
      </c>
      <c r="L87" s="221">
        <v>15</v>
      </c>
      <c r="M87" s="221">
        <f>G87*(1+L87/100)</f>
        <v>0</v>
      </c>
      <c r="N87" s="221">
        <v>6.5970000000000001E-2</v>
      </c>
      <c r="O87" s="221">
        <f>ROUND(E87*N87,2)</f>
        <v>1.06</v>
      </c>
      <c r="P87" s="221">
        <v>0</v>
      </c>
      <c r="Q87" s="221">
        <f>ROUND(E87*P87,2)</f>
        <v>0</v>
      </c>
      <c r="R87" s="221" t="s">
        <v>156</v>
      </c>
      <c r="S87" s="221" t="s">
        <v>149</v>
      </c>
      <c r="T87" s="222" t="s">
        <v>150</v>
      </c>
      <c r="U87" s="198">
        <v>2.0970000000000004</v>
      </c>
      <c r="V87" s="198">
        <f>ROUND(E87*U87,2)</f>
        <v>33.549999999999997</v>
      </c>
      <c r="W87" s="198"/>
      <c r="X87" s="192"/>
      <c r="Y87" s="192"/>
      <c r="Z87" s="192"/>
      <c r="AA87" s="192"/>
      <c r="AB87" s="192"/>
      <c r="AC87" s="192"/>
      <c r="AD87" s="192"/>
      <c r="AE87" s="192"/>
      <c r="AF87" s="192"/>
      <c r="AG87" s="192" t="s">
        <v>151</v>
      </c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spans="1:60" ht="22.5" outlineLevel="1" x14ac:dyDescent="0.2">
      <c r="A88" s="195"/>
      <c r="B88" s="196"/>
      <c r="C88" s="240" t="s">
        <v>243</v>
      </c>
      <c r="D88" s="223"/>
      <c r="E88" s="223"/>
      <c r="F88" s="223"/>
      <c r="G88" s="223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2"/>
      <c r="Y88" s="192"/>
      <c r="Z88" s="192"/>
      <c r="AA88" s="192"/>
      <c r="AB88" s="192"/>
      <c r="AC88" s="192"/>
      <c r="AD88" s="192"/>
      <c r="AE88" s="192"/>
      <c r="AF88" s="192"/>
      <c r="AG88" s="192" t="s">
        <v>158</v>
      </c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224" t="str">
        <f>C88</f>
        <v>lisované nebo z úhelníků s vybetonováním prahu, z pomocného pracovního lešení o výšce podlahy do 1900 mm a pro zatížení do 1,5 kPa, včetně dodávky zárubně</v>
      </c>
      <c r="BB88" s="192"/>
      <c r="BC88" s="192"/>
      <c r="BD88" s="192"/>
      <c r="BE88" s="192"/>
      <c r="BF88" s="192"/>
      <c r="BG88" s="192"/>
      <c r="BH88" s="192"/>
    </row>
    <row r="89" spans="1:60" outlineLevel="1" x14ac:dyDescent="0.2">
      <c r="A89" s="195"/>
      <c r="B89" s="196"/>
      <c r="C89" s="239" t="s">
        <v>244</v>
      </c>
      <c r="D89" s="204"/>
      <c r="E89" s="205">
        <v>16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2"/>
      <c r="Y89" s="192"/>
      <c r="Z89" s="192"/>
      <c r="AA89" s="192"/>
      <c r="AB89" s="192"/>
      <c r="AC89" s="192"/>
      <c r="AD89" s="192"/>
      <c r="AE89" s="192"/>
      <c r="AF89" s="192"/>
      <c r="AG89" s="192" t="s">
        <v>153</v>
      </c>
      <c r="AH89" s="192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spans="1:60" x14ac:dyDescent="0.2">
      <c r="A90" s="210" t="s">
        <v>143</v>
      </c>
      <c r="B90" s="211" t="s">
        <v>71</v>
      </c>
      <c r="C90" s="237" t="s">
        <v>72</v>
      </c>
      <c r="D90" s="212"/>
      <c r="E90" s="213"/>
      <c r="F90" s="214"/>
      <c r="G90" s="214">
        <f>SUMIF(AG91:AG93,"&lt;&gt;NOR",G91:G93)</f>
        <v>0</v>
      </c>
      <c r="H90" s="214"/>
      <c r="I90" s="214">
        <f>SUM(I91:I93)</f>
        <v>0</v>
      </c>
      <c r="J90" s="214"/>
      <c r="K90" s="214">
        <f>SUM(K91:K93)</f>
        <v>0</v>
      </c>
      <c r="L90" s="214"/>
      <c r="M90" s="214">
        <f>SUM(M91:M93)</f>
        <v>0</v>
      </c>
      <c r="N90" s="214"/>
      <c r="O90" s="214">
        <f>SUM(O91:O93)</f>
        <v>0</v>
      </c>
      <c r="P90" s="214"/>
      <c r="Q90" s="214">
        <f>SUM(Q91:Q93)</f>
        <v>0</v>
      </c>
      <c r="R90" s="214"/>
      <c r="S90" s="214"/>
      <c r="T90" s="215"/>
      <c r="U90" s="209"/>
      <c r="V90" s="209">
        <f>SUM(V91:V93)</f>
        <v>0.62</v>
      </c>
      <c r="W90" s="209"/>
      <c r="AG90" t="s">
        <v>144</v>
      </c>
    </row>
    <row r="91" spans="1:60" outlineLevel="1" x14ac:dyDescent="0.2">
      <c r="A91" s="216">
        <v>24</v>
      </c>
      <c r="B91" s="217" t="s">
        <v>245</v>
      </c>
      <c r="C91" s="238" t="s">
        <v>246</v>
      </c>
      <c r="D91" s="218" t="s">
        <v>172</v>
      </c>
      <c r="E91" s="219">
        <v>5.6000000000000005</v>
      </c>
      <c r="F91" s="220"/>
      <c r="G91" s="221">
        <f>ROUND(E91*F91,2)</f>
        <v>0</v>
      </c>
      <c r="H91" s="220"/>
      <c r="I91" s="221">
        <f>ROUND(E91*H91,2)</f>
        <v>0</v>
      </c>
      <c r="J91" s="220"/>
      <c r="K91" s="221">
        <f>ROUND(E91*J91,2)</f>
        <v>0</v>
      </c>
      <c r="L91" s="221">
        <v>15</v>
      </c>
      <c r="M91" s="221">
        <f>G91*(1+L91/100)</f>
        <v>0</v>
      </c>
      <c r="N91" s="221">
        <v>0</v>
      </c>
      <c r="O91" s="221">
        <f>ROUND(E91*N91,2)</f>
        <v>0</v>
      </c>
      <c r="P91" s="221">
        <v>0</v>
      </c>
      <c r="Q91" s="221">
        <f>ROUND(E91*P91,2)</f>
        <v>0</v>
      </c>
      <c r="R91" s="221" t="s">
        <v>247</v>
      </c>
      <c r="S91" s="221" t="s">
        <v>149</v>
      </c>
      <c r="T91" s="222" t="s">
        <v>150</v>
      </c>
      <c r="U91" s="198">
        <v>0.11</v>
      </c>
      <c r="V91" s="198">
        <f>ROUND(E91*U91,2)</f>
        <v>0.62</v>
      </c>
      <c r="W91" s="198"/>
      <c r="X91" s="192"/>
      <c r="Y91" s="192"/>
      <c r="Z91" s="192"/>
      <c r="AA91" s="192"/>
      <c r="AB91" s="192"/>
      <c r="AC91" s="192"/>
      <c r="AD91" s="192"/>
      <c r="AE91" s="192"/>
      <c r="AF91" s="192"/>
      <c r="AG91" s="192" t="s">
        <v>151</v>
      </c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spans="1:60" outlineLevel="1" x14ac:dyDescent="0.2">
      <c r="A92" s="195"/>
      <c r="B92" s="196"/>
      <c r="C92" s="240" t="s">
        <v>248</v>
      </c>
      <c r="D92" s="223"/>
      <c r="E92" s="223"/>
      <c r="F92" s="223"/>
      <c r="G92" s="223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2"/>
      <c r="Y92" s="192"/>
      <c r="Z92" s="192"/>
      <c r="AA92" s="192"/>
      <c r="AB92" s="192"/>
      <c r="AC92" s="192"/>
      <c r="AD92" s="192"/>
      <c r="AE92" s="192"/>
      <c r="AF92" s="192"/>
      <c r="AG92" s="192" t="s">
        <v>158</v>
      </c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spans="1:60" outlineLevel="1" x14ac:dyDescent="0.2">
      <c r="A93" s="195"/>
      <c r="B93" s="196"/>
      <c r="C93" s="239" t="s">
        <v>249</v>
      </c>
      <c r="D93" s="204"/>
      <c r="E93" s="205">
        <v>5.6000000000000005</v>
      </c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2"/>
      <c r="Y93" s="192"/>
      <c r="Z93" s="192"/>
      <c r="AA93" s="192"/>
      <c r="AB93" s="192"/>
      <c r="AC93" s="192"/>
      <c r="AD93" s="192"/>
      <c r="AE93" s="192"/>
      <c r="AF93" s="192"/>
      <c r="AG93" s="192" t="s">
        <v>153</v>
      </c>
      <c r="AH93" s="192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spans="1:60" x14ac:dyDescent="0.2">
      <c r="A94" s="210" t="s">
        <v>143</v>
      </c>
      <c r="B94" s="211" t="s">
        <v>73</v>
      </c>
      <c r="C94" s="237" t="s">
        <v>74</v>
      </c>
      <c r="D94" s="212"/>
      <c r="E94" s="213"/>
      <c r="F94" s="214"/>
      <c r="G94" s="214">
        <f>SUMIF(AG95:AG97,"&lt;&gt;NOR",G95:G97)</f>
        <v>0</v>
      </c>
      <c r="H94" s="214"/>
      <c r="I94" s="214">
        <f>SUM(I95:I97)</f>
        <v>0</v>
      </c>
      <c r="J94" s="214"/>
      <c r="K94" s="214">
        <f>SUM(K95:K97)</f>
        <v>0</v>
      </c>
      <c r="L94" s="214"/>
      <c r="M94" s="214">
        <f>SUM(M95:M97)</f>
        <v>0</v>
      </c>
      <c r="N94" s="214"/>
      <c r="O94" s="214">
        <f>SUM(O95:O97)</f>
        <v>0.18</v>
      </c>
      <c r="P94" s="214"/>
      <c r="Q94" s="214">
        <f>SUM(Q95:Q97)</f>
        <v>0</v>
      </c>
      <c r="R94" s="214"/>
      <c r="S94" s="214"/>
      <c r="T94" s="215"/>
      <c r="U94" s="209"/>
      <c r="V94" s="209">
        <f>SUM(V95:V97)</f>
        <v>24.29</v>
      </c>
      <c r="W94" s="209"/>
      <c r="AG94" t="s">
        <v>144</v>
      </c>
    </row>
    <row r="95" spans="1:60" outlineLevel="1" x14ac:dyDescent="0.2">
      <c r="A95" s="216">
        <v>25</v>
      </c>
      <c r="B95" s="217" t="s">
        <v>250</v>
      </c>
      <c r="C95" s="238" t="s">
        <v>251</v>
      </c>
      <c r="D95" s="218" t="s">
        <v>163</v>
      </c>
      <c r="E95" s="219">
        <v>113.52000000000001</v>
      </c>
      <c r="F95" s="220"/>
      <c r="G95" s="221">
        <f>ROUND(E95*F95,2)</f>
        <v>0</v>
      </c>
      <c r="H95" s="220"/>
      <c r="I95" s="221">
        <f>ROUND(E95*H95,2)</f>
        <v>0</v>
      </c>
      <c r="J95" s="220"/>
      <c r="K95" s="221">
        <f>ROUND(E95*J95,2)</f>
        <v>0</v>
      </c>
      <c r="L95" s="221">
        <v>15</v>
      </c>
      <c r="M95" s="221">
        <f>G95*(1+L95/100)</f>
        <v>0</v>
      </c>
      <c r="N95" s="221">
        <v>1.58E-3</v>
      </c>
      <c r="O95" s="221">
        <f>ROUND(E95*N95,2)</f>
        <v>0.18</v>
      </c>
      <c r="P95" s="221">
        <v>0</v>
      </c>
      <c r="Q95" s="221">
        <f>ROUND(E95*P95,2)</f>
        <v>0</v>
      </c>
      <c r="R95" s="221" t="s">
        <v>252</v>
      </c>
      <c r="S95" s="221" t="s">
        <v>149</v>
      </c>
      <c r="T95" s="222" t="s">
        <v>150</v>
      </c>
      <c r="U95" s="198">
        <v>0.21400000000000002</v>
      </c>
      <c r="V95" s="198">
        <f>ROUND(E95*U95,2)</f>
        <v>24.29</v>
      </c>
      <c r="W95" s="198"/>
      <c r="X95" s="192"/>
      <c r="Y95" s="192"/>
      <c r="Z95" s="192"/>
      <c r="AA95" s="192"/>
      <c r="AB95" s="192"/>
      <c r="AC95" s="192"/>
      <c r="AD95" s="192"/>
      <c r="AE95" s="192"/>
      <c r="AF95" s="192"/>
      <c r="AG95" s="192" t="s">
        <v>151</v>
      </c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spans="1:60" outlineLevel="1" x14ac:dyDescent="0.2">
      <c r="A96" s="195"/>
      <c r="B96" s="196"/>
      <c r="C96" s="239" t="s">
        <v>253</v>
      </c>
      <c r="D96" s="204"/>
      <c r="E96" s="205">
        <v>73.320000000000007</v>
      </c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2"/>
      <c r="Y96" s="192"/>
      <c r="Z96" s="192"/>
      <c r="AA96" s="192"/>
      <c r="AB96" s="192"/>
      <c r="AC96" s="192"/>
      <c r="AD96" s="192"/>
      <c r="AE96" s="192"/>
      <c r="AF96" s="192"/>
      <c r="AG96" s="192" t="s">
        <v>153</v>
      </c>
      <c r="AH96" s="192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spans="1:60" outlineLevel="1" x14ac:dyDescent="0.2">
      <c r="A97" s="195"/>
      <c r="B97" s="196"/>
      <c r="C97" s="239" t="s">
        <v>254</v>
      </c>
      <c r="D97" s="204"/>
      <c r="E97" s="205">
        <v>40.200000000000003</v>
      </c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2"/>
      <c r="Y97" s="192"/>
      <c r="Z97" s="192"/>
      <c r="AA97" s="192"/>
      <c r="AB97" s="192"/>
      <c r="AC97" s="192"/>
      <c r="AD97" s="192"/>
      <c r="AE97" s="192"/>
      <c r="AF97" s="192"/>
      <c r="AG97" s="192" t="s">
        <v>153</v>
      </c>
      <c r="AH97" s="192">
        <v>0</v>
      </c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spans="1:60" x14ac:dyDescent="0.2">
      <c r="A98" s="210" t="s">
        <v>143</v>
      </c>
      <c r="B98" s="211" t="s">
        <v>75</v>
      </c>
      <c r="C98" s="237" t="s">
        <v>76</v>
      </c>
      <c r="D98" s="212"/>
      <c r="E98" s="213"/>
      <c r="F98" s="214"/>
      <c r="G98" s="214">
        <f>SUMIF(AG99:AG119,"&lt;&gt;NOR",G99:G119)</f>
        <v>0</v>
      </c>
      <c r="H98" s="214"/>
      <c r="I98" s="214">
        <f>SUM(I99:I119)</f>
        <v>0</v>
      </c>
      <c r="J98" s="214"/>
      <c r="K98" s="214">
        <f>SUM(K99:K119)</f>
        <v>0</v>
      </c>
      <c r="L98" s="214"/>
      <c r="M98" s="214">
        <f>SUM(M99:M119)</f>
        <v>0</v>
      </c>
      <c r="N98" s="214"/>
      <c r="O98" s="214">
        <f>SUM(O99:O119)</f>
        <v>0.09</v>
      </c>
      <c r="P98" s="214"/>
      <c r="Q98" s="214">
        <f>SUM(Q99:Q119)</f>
        <v>18.91</v>
      </c>
      <c r="R98" s="214"/>
      <c r="S98" s="214"/>
      <c r="T98" s="215"/>
      <c r="U98" s="209"/>
      <c r="V98" s="209">
        <f>SUM(V99:V119)</f>
        <v>48.65</v>
      </c>
      <c r="W98" s="209"/>
      <c r="AG98" t="s">
        <v>144</v>
      </c>
    </row>
    <row r="99" spans="1:60" outlineLevel="1" x14ac:dyDescent="0.2">
      <c r="A99" s="216">
        <v>26</v>
      </c>
      <c r="B99" s="217" t="s">
        <v>255</v>
      </c>
      <c r="C99" s="238" t="s">
        <v>256</v>
      </c>
      <c r="D99" s="218" t="s">
        <v>163</v>
      </c>
      <c r="E99" s="219">
        <v>21.6</v>
      </c>
      <c r="F99" s="220"/>
      <c r="G99" s="221">
        <f>ROUND(E99*F99,2)</f>
        <v>0</v>
      </c>
      <c r="H99" s="220"/>
      <c r="I99" s="221">
        <f>ROUND(E99*H99,2)</f>
        <v>0</v>
      </c>
      <c r="J99" s="220"/>
      <c r="K99" s="221">
        <f>ROUND(E99*J99,2)</f>
        <v>0</v>
      </c>
      <c r="L99" s="221">
        <v>15</v>
      </c>
      <c r="M99" s="221">
        <f>G99*(1+L99/100)</f>
        <v>0</v>
      </c>
      <c r="N99" s="221">
        <v>6.7000000000000002E-4</v>
      </c>
      <c r="O99" s="221">
        <f>ROUND(E99*N99,2)</f>
        <v>0.01</v>
      </c>
      <c r="P99" s="221">
        <v>0.13100000000000001</v>
      </c>
      <c r="Q99" s="221">
        <f>ROUND(E99*P99,2)</f>
        <v>2.83</v>
      </c>
      <c r="R99" s="221" t="s">
        <v>257</v>
      </c>
      <c r="S99" s="221" t="s">
        <v>164</v>
      </c>
      <c r="T99" s="222" t="s">
        <v>150</v>
      </c>
      <c r="U99" s="198">
        <v>0.20700000000000002</v>
      </c>
      <c r="V99" s="198">
        <f>ROUND(E99*U99,2)</f>
        <v>4.47</v>
      </c>
      <c r="W99" s="198"/>
      <c r="X99" s="192"/>
      <c r="Y99" s="192"/>
      <c r="Z99" s="192"/>
      <c r="AA99" s="192"/>
      <c r="AB99" s="192"/>
      <c r="AC99" s="192"/>
      <c r="AD99" s="192"/>
      <c r="AE99" s="192"/>
      <c r="AF99" s="192"/>
      <c r="AG99" s="192" t="s">
        <v>151</v>
      </c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spans="1:60" ht="22.5" outlineLevel="1" x14ac:dyDescent="0.2">
      <c r="A100" s="195"/>
      <c r="B100" s="196"/>
      <c r="C100" s="240" t="s">
        <v>258</v>
      </c>
      <c r="D100" s="223"/>
      <c r="E100" s="223"/>
      <c r="F100" s="223"/>
      <c r="G100" s="223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 t="s">
        <v>158</v>
      </c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224" t="str">
        <f>C100</f>
        <v>nebo vybourání otvorů průřezové plochy přes 4 m2 v příčkách, včetně pomocného lešení o výšce podlahy do 1900 mm a pro zatížení do 1,5 kPa  (150 kg/m2),</v>
      </c>
      <c r="BB100" s="192"/>
      <c r="BC100" s="192"/>
      <c r="BD100" s="192"/>
      <c r="BE100" s="192"/>
      <c r="BF100" s="192"/>
      <c r="BG100" s="192"/>
      <c r="BH100" s="192"/>
    </row>
    <row r="101" spans="1:60" outlineLevel="1" x14ac:dyDescent="0.2">
      <c r="A101" s="195"/>
      <c r="B101" s="196"/>
      <c r="C101" s="239" t="s">
        <v>259</v>
      </c>
      <c r="D101" s="204"/>
      <c r="E101" s="205">
        <v>1.2000000000000002</v>
      </c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 t="s">
        <v>153</v>
      </c>
      <c r="AH101" s="192">
        <v>0</v>
      </c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spans="1:60" outlineLevel="1" x14ac:dyDescent="0.2">
      <c r="A102" s="195"/>
      <c r="B102" s="196"/>
      <c r="C102" s="239" t="s">
        <v>260</v>
      </c>
      <c r="D102" s="204"/>
      <c r="E102" s="205">
        <v>2.4000000000000004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 t="s">
        <v>153</v>
      </c>
      <c r="AH102" s="192">
        <v>0</v>
      </c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spans="1:60" outlineLevel="1" x14ac:dyDescent="0.2">
      <c r="A103" s="195"/>
      <c r="B103" s="196"/>
      <c r="C103" s="239" t="s">
        <v>261</v>
      </c>
      <c r="D103" s="204"/>
      <c r="E103" s="205">
        <v>18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 t="s">
        <v>153</v>
      </c>
      <c r="AH103" s="192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spans="1:60" outlineLevel="1" x14ac:dyDescent="0.2">
      <c r="A104" s="216">
        <v>27</v>
      </c>
      <c r="B104" s="217" t="s">
        <v>262</v>
      </c>
      <c r="C104" s="238" t="s">
        <v>256</v>
      </c>
      <c r="D104" s="218" t="s">
        <v>163</v>
      </c>
      <c r="E104" s="219">
        <v>53.400000000000006</v>
      </c>
      <c r="F104" s="220"/>
      <c r="G104" s="221">
        <f>ROUND(E104*F104,2)</f>
        <v>0</v>
      </c>
      <c r="H104" s="220"/>
      <c r="I104" s="221">
        <f>ROUND(E104*H104,2)</f>
        <v>0</v>
      </c>
      <c r="J104" s="220"/>
      <c r="K104" s="221">
        <f>ROUND(E104*J104,2)</f>
        <v>0</v>
      </c>
      <c r="L104" s="221">
        <v>15</v>
      </c>
      <c r="M104" s="221">
        <f>G104*(1+L104/100)</f>
        <v>0</v>
      </c>
      <c r="N104" s="221">
        <v>6.7000000000000002E-4</v>
      </c>
      <c r="O104" s="221">
        <f>ROUND(E104*N104,2)</f>
        <v>0.04</v>
      </c>
      <c r="P104" s="221">
        <v>0.26100000000000001</v>
      </c>
      <c r="Q104" s="221">
        <f>ROUND(E104*P104,2)</f>
        <v>13.94</v>
      </c>
      <c r="R104" s="221" t="s">
        <v>257</v>
      </c>
      <c r="S104" s="221" t="s">
        <v>164</v>
      </c>
      <c r="T104" s="222" t="s">
        <v>150</v>
      </c>
      <c r="U104" s="198">
        <v>0.25800000000000001</v>
      </c>
      <c r="V104" s="198">
        <f>ROUND(E104*U104,2)</f>
        <v>13.78</v>
      </c>
      <c r="W104" s="198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 t="s">
        <v>151</v>
      </c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spans="1:60" ht="22.5" outlineLevel="1" x14ac:dyDescent="0.2">
      <c r="A105" s="195"/>
      <c r="B105" s="196"/>
      <c r="C105" s="240" t="s">
        <v>258</v>
      </c>
      <c r="D105" s="223"/>
      <c r="E105" s="223"/>
      <c r="F105" s="223"/>
      <c r="G105" s="223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 t="s">
        <v>158</v>
      </c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224" t="str">
        <f>C105</f>
        <v>nebo vybourání otvorů průřezové plochy přes 4 m2 v příčkách, včetně pomocného lešení o výšce podlahy do 1900 mm a pro zatížení do 1,5 kPa  (150 kg/m2),</v>
      </c>
      <c r="BB105" s="192"/>
      <c r="BC105" s="192"/>
      <c r="BD105" s="192"/>
      <c r="BE105" s="192"/>
      <c r="BF105" s="192"/>
      <c r="BG105" s="192"/>
      <c r="BH105" s="192"/>
    </row>
    <row r="106" spans="1:60" outlineLevel="1" x14ac:dyDescent="0.2">
      <c r="A106" s="195"/>
      <c r="B106" s="196"/>
      <c r="C106" s="239" t="s">
        <v>263</v>
      </c>
      <c r="D106" s="204"/>
      <c r="E106" s="205">
        <v>37.200000000000003</v>
      </c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 t="s">
        <v>153</v>
      </c>
      <c r="AH106" s="192">
        <v>0</v>
      </c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spans="1:60" outlineLevel="1" x14ac:dyDescent="0.2">
      <c r="A107" s="195"/>
      <c r="B107" s="196"/>
      <c r="C107" s="239" t="s">
        <v>264</v>
      </c>
      <c r="D107" s="204"/>
      <c r="E107" s="205">
        <v>16.200000000000003</v>
      </c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 t="s">
        <v>153</v>
      </c>
      <c r="AH107" s="192">
        <v>0</v>
      </c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spans="1:60" ht="22.5" outlineLevel="1" x14ac:dyDescent="0.2">
      <c r="A108" s="216">
        <v>28</v>
      </c>
      <c r="B108" s="217" t="s">
        <v>265</v>
      </c>
      <c r="C108" s="238" t="s">
        <v>266</v>
      </c>
      <c r="D108" s="218" t="s">
        <v>163</v>
      </c>
      <c r="E108" s="219">
        <v>16.080000000000002</v>
      </c>
      <c r="F108" s="220"/>
      <c r="G108" s="221">
        <f>ROUND(E108*F108,2)</f>
        <v>0</v>
      </c>
      <c r="H108" s="220"/>
      <c r="I108" s="221">
        <f>ROUND(E108*H108,2)</f>
        <v>0</v>
      </c>
      <c r="J108" s="220"/>
      <c r="K108" s="221">
        <f>ROUND(E108*J108,2)</f>
        <v>0</v>
      </c>
      <c r="L108" s="221">
        <v>15</v>
      </c>
      <c r="M108" s="221">
        <f>G108*(1+L108/100)</f>
        <v>0</v>
      </c>
      <c r="N108" s="221">
        <v>3.3000000000000005E-4</v>
      </c>
      <c r="O108" s="221">
        <f>ROUND(E108*N108,2)</f>
        <v>0.01</v>
      </c>
      <c r="P108" s="221">
        <v>1.183E-2</v>
      </c>
      <c r="Q108" s="221">
        <f>ROUND(E108*P108,2)</f>
        <v>0.19</v>
      </c>
      <c r="R108" s="221" t="s">
        <v>257</v>
      </c>
      <c r="S108" s="221" t="s">
        <v>149</v>
      </c>
      <c r="T108" s="222" t="s">
        <v>150</v>
      </c>
      <c r="U108" s="198">
        <v>0.34600000000000003</v>
      </c>
      <c r="V108" s="198">
        <f>ROUND(E108*U108,2)</f>
        <v>5.56</v>
      </c>
      <c r="W108" s="198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 t="s">
        <v>151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spans="1:60" ht="22.5" outlineLevel="1" x14ac:dyDescent="0.2">
      <c r="A109" s="195"/>
      <c r="B109" s="196"/>
      <c r="C109" s="239" t="s">
        <v>267</v>
      </c>
      <c r="D109" s="204"/>
      <c r="E109" s="205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 t="s">
        <v>153</v>
      </c>
      <c r="AH109" s="192">
        <v>0</v>
      </c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spans="1:60" outlineLevel="1" x14ac:dyDescent="0.2">
      <c r="A110" s="195"/>
      <c r="B110" s="196"/>
      <c r="C110" s="239" t="s">
        <v>268</v>
      </c>
      <c r="D110" s="204"/>
      <c r="E110" s="205">
        <v>4.0200000000000005</v>
      </c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 t="s">
        <v>153</v>
      </c>
      <c r="AH110" s="192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spans="1:60" outlineLevel="1" x14ac:dyDescent="0.2">
      <c r="A111" s="195"/>
      <c r="B111" s="196"/>
      <c r="C111" s="239" t="s">
        <v>269</v>
      </c>
      <c r="D111" s="204"/>
      <c r="E111" s="205">
        <v>4.0200000000000005</v>
      </c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 t="s">
        <v>153</v>
      </c>
      <c r="AH111" s="192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spans="1:60" outlineLevel="1" x14ac:dyDescent="0.2">
      <c r="A112" s="195"/>
      <c r="B112" s="196"/>
      <c r="C112" s="239" t="s">
        <v>270</v>
      </c>
      <c r="D112" s="204"/>
      <c r="E112" s="205">
        <v>4.0200000000000005</v>
      </c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 t="s">
        <v>153</v>
      </c>
      <c r="AH112" s="192">
        <v>0</v>
      </c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spans="1:60" outlineLevel="1" x14ac:dyDescent="0.2">
      <c r="A113" s="195"/>
      <c r="B113" s="196"/>
      <c r="C113" s="239" t="s">
        <v>271</v>
      </c>
      <c r="D113" s="204"/>
      <c r="E113" s="205">
        <v>4.0200000000000005</v>
      </c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 t="s">
        <v>153</v>
      </c>
      <c r="AH113" s="192">
        <v>0</v>
      </c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spans="1:60" outlineLevel="1" x14ac:dyDescent="0.2">
      <c r="A114" s="216">
        <v>29</v>
      </c>
      <c r="B114" s="217" t="s">
        <v>272</v>
      </c>
      <c r="C114" s="238" t="s">
        <v>273</v>
      </c>
      <c r="D114" s="218" t="s">
        <v>147</v>
      </c>
      <c r="E114" s="219">
        <v>16</v>
      </c>
      <c r="F114" s="220"/>
      <c r="G114" s="221">
        <f>ROUND(E114*F114,2)</f>
        <v>0</v>
      </c>
      <c r="H114" s="220"/>
      <c r="I114" s="221">
        <f>ROUND(E114*H114,2)</f>
        <v>0</v>
      </c>
      <c r="J114" s="220"/>
      <c r="K114" s="221">
        <f>ROUND(E114*J114,2)</f>
        <v>0</v>
      </c>
      <c r="L114" s="221">
        <v>15</v>
      </c>
      <c r="M114" s="221">
        <f>G114*(1+L114/100)</f>
        <v>0</v>
      </c>
      <c r="N114" s="221">
        <v>0</v>
      </c>
      <c r="O114" s="221">
        <f>ROUND(E114*N114,2)</f>
        <v>0</v>
      </c>
      <c r="P114" s="221">
        <v>0</v>
      </c>
      <c r="Q114" s="221">
        <f>ROUND(E114*P114,2)</f>
        <v>0</v>
      </c>
      <c r="R114" s="221" t="s">
        <v>257</v>
      </c>
      <c r="S114" s="221" t="s">
        <v>149</v>
      </c>
      <c r="T114" s="222" t="s">
        <v>150</v>
      </c>
      <c r="U114" s="198">
        <v>0.05</v>
      </c>
      <c r="V114" s="198">
        <f>ROUND(E114*U114,2)</f>
        <v>0.8</v>
      </c>
      <c r="W114" s="198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 t="s">
        <v>151</v>
      </c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spans="1:60" outlineLevel="1" x14ac:dyDescent="0.2">
      <c r="A115" s="195"/>
      <c r="B115" s="196"/>
      <c r="C115" s="240" t="s">
        <v>274</v>
      </c>
      <c r="D115" s="223"/>
      <c r="E115" s="223"/>
      <c r="F115" s="223"/>
      <c r="G115" s="223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 t="s">
        <v>158</v>
      </c>
      <c r="AH115" s="192"/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spans="1:60" outlineLevel="1" x14ac:dyDescent="0.2">
      <c r="A116" s="195"/>
      <c r="B116" s="196"/>
      <c r="C116" s="239" t="s">
        <v>275</v>
      </c>
      <c r="D116" s="204"/>
      <c r="E116" s="205">
        <v>16</v>
      </c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 t="s">
        <v>153</v>
      </c>
      <c r="AH116" s="192">
        <v>0</v>
      </c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spans="1:60" ht="33.75" outlineLevel="1" x14ac:dyDescent="0.2">
      <c r="A117" s="216">
        <v>30</v>
      </c>
      <c r="B117" s="217" t="s">
        <v>276</v>
      </c>
      <c r="C117" s="238" t="s">
        <v>277</v>
      </c>
      <c r="D117" s="218" t="s">
        <v>163</v>
      </c>
      <c r="E117" s="219">
        <v>25.6</v>
      </c>
      <c r="F117" s="220"/>
      <c r="G117" s="221">
        <f>ROUND(E117*F117,2)</f>
        <v>0</v>
      </c>
      <c r="H117" s="220"/>
      <c r="I117" s="221">
        <f>ROUND(E117*H117,2)</f>
        <v>0</v>
      </c>
      <c r="J117" s="220"/>
      <c r="K117" s="221">
        <f>ROUND(E117*J117,2)</f>
        <v>0</v>
      </c>
      <c r="L117" s="221">
        <v>15</v>
      </c>
      <c r="M117" s="221">
        <f>G117*(1+L117/100)</f>
        <v>0</v>
      </c>
      <c r="N117" s="221">
        <v>1.17E-3</v>
      </c>
      <c r="O117" s="221">
        <f>ROUND(E117*N117,2)</f>
        <v>0.03</v>
      </c>
      <c r="P117" s="221">
        <v>7.6000000000000012E-2</v>
      </c>
      <c r="Q117" s="221">
        <f>ROUND(E117*P117,2)</f>
        <v>1.95</v>
      </c>
      <c r="R117" s="221" t="s">
        <v>257</v>
      </c>
      <c r="S117" s="221" t="s">
        <v>149</v>
      </c>
      <c r="T117" s="222" t="s">
        <v>150</v>
      </c>
      <c r="U117" s="198">
        <v>0.93900000000000006</v>
      </c>
      <c r="V117" s="198">
        <f>ROUND(E117*U117,2)</f>
        <v>24.04</v>
      </c>
      <c r="W117" s="198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 t="s">
        <v>151</v>
      </c>
      <c r="AH117" s="192"/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spans="1:60" outlineLevel="1" x14ac:dyDescent="0.2">
      <c r="A118" s="195"/>
      <c r="B118" s="196"/>
      <c r="C118" s="239" t="s">
        <v>278</v>
      </c>
      <c r="D118" s="204"/>
      <c r="E118" s="205">
        <v>11.200000000000001</v>
      </c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 t="s">
        <v>153</v>
      </c>
      <c r="AH118" s="192">
        <v>0</v>
      </c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spans="1:60" outlineLevel="1" x14ac:dyDescent="0.2">
      <c r="A119" s="195"/>
      <c r="B119" s="196"/>
      <c r="C119" s="239" t="s">
        <v>279</v>
      </c>
      <c r="D119" s="204"/>
      <c r="E119" s="205">
        <v>14.4</v>
      </c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 t="s">
        <v>153</v>
      </c>
      <c r="AH119" s="192">
        <v>0</v>
      </c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spans="1:60" x14ac:dyDescent="0.2">
      <c r="A120" s="210" t="s">
        <v>143</v>
      </c>
      <c r="B120" s="211" t="s">
        <v>77</v>
      </c>
      <c r="C120" s="237" t="s">
        <v>78</v>
      </c>
      <c r="D120" s="212"/>
      <c r="E120" s="213"/>
      <c r="F120" s="214"/>
      <c r="G120" s="214">
        <f>SUMIF(AG121:AG146,"&lt;&gt;NOR",G121:G146)</f>
        <v>0</v>
      </c>
      <c r="H120" s="214"/>
      <c r="I120" s="214">
        <f>SUM(I121:I146)</f>
        <v>0</v>
      </c>
      <c r="J120" s="214"/>
      <c r="K120" s="214">
        <f>SUM(K121:K146)</f>
        <v>0</v>
      </c>
      <c r="L120" s="214"/>
      <c r="M120" s="214">
        <f>SUM(M121:M146)</f>
        <v>0</v>
      </c>
      <c r="N120" s="214"/>
      <c r="O120" s="214">
        <f>SUM(O121:O146)</f>
        <v>0.05</v>
      </c>
      <c r="P120" s="214"/>
      <c r="Q120" s="214">
        <f>SUM(Q121:Q146)</f>
        <v>17.899999999999999</v>
      </c>
      <c r="R120" s="214"/>
      <c r="S120" s="214"/>
      <c r="T120" s="215"/>
      <c r="U120" s="209"/>
      <c r="V120" s="209">
        <f>SUM(V121:V146)</f>
        <v>118.42000000000002</v>
      </c>
      <c r="W120" s="209"/>
      <c r="AG120" t="s">
        <v>144</v>
      </c>
    </row>
    <row r="121" spans="1:60" ht="33.75" outlineLevel="1" x14ac:dyDescent="0.2">
      <c r="A121" s="216">
        <v>31</v>
      </c>
      <c r="B121" s="217" t="s">
        <v>280</v>
      </c>
      <c r="C121" s="238" t="s">
        <v>281</v>
      </c>
      <c r="D121" s="218" t="s">
        <v>147</v>
      </c>
      <c r="E121" s="219">
        <v>12</v>
      </c>
      <c r="F121" s="220"/>
      <c r="G121" s="221">
        <f>ROUND(E121*F121,2)</f>
        <v>0</v>
      </c>
      <c r="H121" s="220"/>
      <c r="I121" s="221">
        <f>ROUND(E121*H121,2)</f>
        <v>0</v>
      </c>
      <c r="J121" s="220"/>
      <c r="K121" s="221">
        <f>ROUND(E121*J121,2)</f>
        <v>0</v>
      </c>
      <c r="L121" s="221">
        <v>15</v>
      </c>
      <c r="M121" s="221">
        <f>G121*(1+L121/100)</f>
        <v>0</v>
      </c>
      <c r="N121" s="221">
        <v>0</v>
      </c>
      <c r="O121" s="221">
        <f>ROUND(E121*N121,2)</f>
        <v>0</v>
      </c>
      <c r="P121" s="221">
        <v>8.0000000000000002E-3</v>
      </c>
      <c r="Q121" s="221">
        <f>ROUND(E121*P121,2)</f>
        <v>0.1</v>
      </c>
      <c r="R121" s="221" t="s">
        <v>257</v>
      </c>
      <c r="S121" s="221" t="s">
        <v>149</v>
      </c>
      <c r="T121" s="222" t="s">
        <v>150</v>
      </c>
      <c r="U121" s="198">
        <v>0.24300000000000002</v>
      </c>
      <c r="V121" s="198">
        <f>ROUND(E121*U121,2)</f>
        <v>2.92</v>
      </c>
      <c r="W121" s="198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 t="s">
        <v>151</v>
      </c>
      <c r="AH121" s="192"/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spans="1:60" outlineLevel="1" x14ac:dyDescent="0.2">
      <c r="A122" s="195"/>
      <c r="B122" s="196"/>
      <c r="C122" s="240" t="s">
        <v>282</v>
      </c>
      <c r="D122" s="223"/>
      <c r="E122" s="223"/>
      <c r="F122" s="223"/>
      <c r="G122" s="223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 t="s">
        <v>158</v>
      </c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spans="1:60" outlineLevel="1" x14ac:dyDescent="0.2">
      <c r="A123" s="195"/>
      <c r="B123" s="196"/>
      <c r="C123" s="239" t="s">
        <v>159</v>
      </c>
      <c r="D123" s="204"/>
      <c r="E123" s="205">
        <v>6</v>
      </c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 t="s">
        <v>153</v>
      </c>
      <c r="AH123" s="192">
        <v>0</v>
      </c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</row>
    <row r="124" spans="1:60" outlineLevel="1" x14ac:dyDescent="0.2">
      <c r="A124" s="195"/>
      <c r="B124" s="196"/>
      <c r="C124" s="239" t="s">
        <v>160</v>
      </c>
      <c r="D124" s="204"/>
      <c r="E124" s="205">
        <v>6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 t="s">
        <v>153</v>
      </c>
      <c r="AH124" s="192">
        <v>0</v>
      </c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spans="1:60" ht="22.5" outlineLevel="1" x14ac:dyDescent="0.2">
      <c r="A125" s="216">
        <v>32</v>
      </c>
      <c r="B125" s="217" t="s">
        <v>283</v>
      </c>
      <c r="C125" s="238" t="s">
        <v>284</v>
      </c>
      <c r="D125" s="218" t="s">
        <v>172</v>
      </c>
      <c r="E125" s="219">
        <v>59.5</v>
      </c>
      <c r="F125" s="220"/>
      <c r="G125" s="221">
        <f>ROUND(E125*F125,2)</f>
        <v>0</v>
      </c>
      <c r="H125" s="220"/>
      <c r="I125" s="221">
        <f>ROUND(E125*H125,2)</f>
        <v>0</v>
      </c>
      <c r="J125" s="220"/>
      <c r="K125" s="221">
        <f>ROUND(E125*J125,2)</f>
        <v>0</v>
      </c>
      <c r="L125" s="221">
        <v>15</v>
      </c>
      <c r="M125" s="221">
        <f>G125*(1+L125/100)</f>
        <v>0</v>
      </c>
      <c r="N125" s="221">
        <v>4.9000000000000009E-4</v>
      </c>
      <c r="O125" s="221">
        <f>ROUND(E125*N125,2)</f>
        <v>0.03</v>
      </c>
      <c r="P125" s="221">
        <v>4.0000000000000001E-3</v>
      </c>
      <c r="Q125" s="221">
        <f>ROUND(E125*P125,2)</f>
        <v>0.24</v>
      </c>
      <c r="R125" s="221" t="s">
        <v>257</v>
      </c>
      <c r="S125" s="221" t="s">
        <v>149</v>
      </c>
      <c r="T125" s="222" t="s">
        <v>150</v>
      </c>
      <c r="U125" s="198">
        <v>0.20800000000000002</v>
      </c>
      <c r="V125" s="198">
        <f>ROUND(E125*U125,2)</f>
        <v>12.38</v>
      </c>
      <c r="W125" s="198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 t="s">
        <v>232</v>
      </c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spans="1:60" outlineLevel="1" x14ac:dyDescent="0.2">
      <c r="A126" s="195"/>
      <c r="B126" s="196"/>
      <c r="C126" s="239" t="s">
        <v>285</v>
      </c>
      <c r="D126" s="204"/>
      <c r="E126" s="205">
        <v>59.5</v>
      </c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 t="s">
        <v>153</v>
      </c>
      <c r="AH126" s="192">
        <v>0</v>
      </c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spans="1:60" ht="22.5" outlineLevel="1" x14ac:dyDescent="0.2">
      <c r="A127" s="216">
        <v>33</v>
      </c>
      <c r="B127" s="217" t="s">
        <v>286</v>
      </c>
      <c r="C127" s="238" t="s">
        <v>287</v>
      </c>
      <c r="D127" s="218" t="s">
        <v>172</v>
      </c>
      <c r="E127" s="219">
        <v>37</v>
      </c>
      <c r="F127" s="220"/>
      <c r="G127" s="221">
        <f>ROUND(E127*F127,2)</f>
        <v>0</v>
      </c>
      <c r="H127" s="220"/>
      <c r="I127" s="221">
        <f>ROUND(E127*H127,2)</f>
        <v>0</v>
      </c>
      <c r="J127" s="220"/>
      <c r="K127" s="221">
        <f>ROUND(E127*J127,2)</f>
        <v>0</v>
      </c>
      <c r="L127" s="221">
        <v>15</v>
      </c>
      <c r="M127" s="221">
        <f>G127*(1+L127/100)</f>
        <v>0</v>
      </c>
      <c r="N127" s="221">
        <v>4.9000000000000009E-4</v>
      </c>
      <c r="O127" s="221">
        <f>ROUND(E127*N127,2)</f>
        <v>0.02</v>
      </c>
      <c r="P127" s="221">
        <v>9.0000000000000011E-3</v>
      </c>
      <c r="Q127" s="221">
        <f>ROUND(E127*P127,2)</f>
        <v>0.33</v>
      </c>
      <c r="R127" s="221" t="s">
        <v>257</v>
      </c>
      <c r="S127" s="221" t="s">
        <v>149</v>
      </c>
      <c r="T127" s="222" t="s">
        <v>150</v>
      </c>
      <c r="U127" s="198">
        <v>0.24700000000000003</v>
      </c>
      <c r="V127" s="198">
        <f>ROUND(E127*U127,2)</f>
        <v>9.14</v>
      </c>
      <c r="W127" s="198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 t="s">
        <v>151</v>
      </c>
      <c r="AH127" s="192"/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spans="1:60" outlineLevel="1" x14ac:dyDescent="0.2">
      <c r="A128" s="195"/>
      <c r="B128" s="196"/>
      <c r="C128" s="239" t="s">
        <v>288</v>
      </c>
      <c r="D128" s="204"/>
      <c r="E128" s="205">
        <v>37</v>
      </c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 t="s">
        <v>153</v>
      </c>
      <c r="AH128" s="192">
        <v>0</v>
      </c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spans="1:60" ht="22.5" outlineLevel="1" x14ac:dyDescent="0.2">
      <c r="A129" s="216">
        <v>34</v>
      </c>
      <c r="B129" s="217" t="s">
        <v>289</v>
      </c>
      <c r="C129" s="238" t="s">
        <v>290</v>
      </c>
      <c r="D129" s="218" t="s">
        <v>163</v>
      </c>
      <c r="E129" s="219">
        <v>150.80000000000001</v>
      </c>
      <c r="F129" s="220"/>
      <c r="G129" s="221">
        <f>ROUND(E129*F129,2)</f>
        <v>0</v>
      </c>
      <c r="H129" s="220"/>
      <c r="I129" s="221">
        <f>ROUND(E129*H129,2)</f>
        <v>0</v>
      </c>
      <c r="J129" s="220"/>
      <c r="K129" s="221">
        <f>ROUND(E129*J129,2)</f>
        <v>0</v>
      </c>
      <c r="L129" s="221">
        <v>15</v>
      </c>
      <c r="M129" s="221">
        <f>G129*(1+L129/100)</f>
        <v>0</v>
      </c>
      <c r="N129" s="221">
        <v>0</v>
      </c>
      <c r="O129" s="221">
        <f>ROUND(E129*N129,2)</f>
        <v>0</v>
      </c>
      <c r="P129" s="221">
        <v>4.6000000000000006E-2</v>
      </c>
      <c r="Q129" s="221">
        <f>ROUND(E129*P129,2)</f>
        <v>6.94</v>
      </c>
      <c r="R129" s="221" t="s">
        <v>257</v>
      </c>
      <c r="S129" s="221" t="s">
        <v>149</v>
      </c>
      <c r="T129" s="222" t="s">
        <v>150</v>
      </c>
      <c r="U129" s="198">
        <v>0.26</v>
      </c>
      <c r="V129" s="198">
        <f>ROUND(E129*U129,2)</f>
        <v>39.21</v>
      </c>
      <c r="W129" s="198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 t="s">
        <v>151</v>
      </c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</row>
    <row r="130" spans="1:60" outlineLevel="1" x14ac:dyDescent="0.2">
      <c r="A130" s="195"/>
      <c r="B130" s="196"/>
      <c r="C130" s="239" t="s">
        <v>195</v>
      </c>
      <c r="D130" s="204"/>
      <c r="E130" s="205"/>
      <c r="F130" s="198"/>
      <c r="G130" s="198"/>
      <c r="H130" s="198"/>
      <c r="I130" s="198"/>
      <c r="J130" s="198"/>
      <c r="K130" s="198"/>
      <c r="L130" s="198"/>
      <c r="M130" s="198"/>
      <c r="N130" s="198"/>
      <c r="O130" s="198"/>
      <c r="P130" s="198"/>
      <c r="Q130" s="198"/>
      <c r="R130" s="198"/>
      <c r="S130" s="198"/>
      <c r="T130" s="198"/>
      <c r="U130" s="198"/>
      <c r="V130" s="198"/>
      <c r="W130" s="198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 t="s">
        <v>153</v>
      </c>
      <c r="AH130" s="192">
        <v>0</v>
      </c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spans="1:60" outlineLevel="1" x14ac:dyDescent="0.2">
      <c r="A131" s="195"/>
      <c r="B131" s="196"/>
      <c r="C131" s="239" t="s">
        <v>196</v>
      </c>
      <c r="D131" s="204"/>
      <c r="E131" s="205">
        <v>66.400000000000006</v>
      </c>
      <c r="F131" s="198"/>
      <c r="G131" s="198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 t="s">
        <v>153</v>
      </c>
      <c r="AH131" s="192">
        <v>0</v>
      </c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spans="1:60" outlineLevel="1" x14ac:dyDescent="0.2">
      <c r="A132" s="195"/>
      <c r="B132" s="196"/>
      <c r="C132" s="239" t="s">
        <v>197</v>
      </c>
      <c r="D132" s="204"/>
      <c r="E132" s="205">
        <v>36</v>
      </c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 t="s">
        <v>153</v>
      </c>
      <c r="AH132" s="192">
        <v>0</v>
      </c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spans="1:60" outlineLevel="1" x14ac:dyDescent="0.2">
      <c r="A133" s="195"/>
      <c r="B133" s="196"/>
      <c r="C133" s="239" t="s">
        <v>198</v>
      </c>
      <c r="D133" s="204"/>
      <c r="E133" s="205">
        <v>48.400000000000006</v>
      </c>
      <c r="F133" s="198"/>
      <c r="G133" s="198"/>
      <c r="H133" s="198"/>
      <c r="I133" s="198"/>
      <c r="J133" s="198"/>
      <c r="K133" s="198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8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 t="s">
        <v>153</v>
      </c>
      <c r="AH133" s="192">
        <v>0</v>
      </c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spans="1:60" ht="22.5" outlineLevel="1" x14ac:dyDescent="0.2">
      <c r="A134" s="216">
        <v>35</v>
      </c>
      <c r="B134" s="217" t="s">
        <v>291</v>
      </c>
      <c r="C134" s="238" t="s">
        <v>292</v>
      </c>
      <c r="D134" s="218" t="s">
        <v>163</v>
      </c>
      <c r="E134" s="219">
        <v>151.30000000000001</v>
      </c>
      <c r="F134" s="220"/>
      <c r="G134" s="221">
        <f>ROUND(E134*F134,2)</f>
        <v>0</v>
      </c>
      <c r="H134" s="220"/>
      <c r="I134" s="221">
        <f>ROUND(E134*H134,2)</f>
        <v>0</v>
      </c>
      <c r="J134" s="220"/>
      <c r="K134" s="221">
        <f>ROUND(E134*J134,2)</f>
        <v>0</v>
      </c>
      <c r="L134" s="221">
        <v>15</v>
      </c>
      <c r="M134" s="221">
        <f>G134*(1+L134/100)</f>
        <v>0</v>
      </c>
      <c r="N134" s="221">
        <v>0</v>
      </c>
      <c r="O134" s="221">
        <f>ROUND(E134*N134,2)</f>
        <v>0</v>
      </c>
      <c r="P134" s="221">
        <v>6.8000000000000005E-2</v>
      </c>
      <c r="Q134" s="221">
        <f>ROUND(E134*P134,2)</f>
        <v>10.29</v>
      </c>
      <c r="R134" s="221" t="s">
        <v>257</v>
      </c>
      <c r="S134" s="221" t="s">
        <v>149</v>
      </c>
      <c r="T134" s="222" t="s">
        <v>150</v>
      </c>
      <c r="U134" s="198">
        <v>0.30000000000000004</v>
      </c>
      <c r="V134" s="198">
        <f>ROUND(E134*U134,2)</f>
        <v>45.39</v>
      </c>
      <c r="W134" s="198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 t="s">
        <v>151</v>
      </c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spans="1:60" outlineLevel="1" x14ac:dyDescent="0.2">
      <c r="A135" s="195"/>
      <c r="B135" s="196"/>
      <c r="C135" s="240" t="s">
        <v>293</v>
      </c>
      <c r="D135" s="223"/>
      <c r="E135" s="223"/>
      <c r="F135" s="223"/>
      <c r="G135" s="223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 t="s">
        <v>158</v>
      </c>
      <c r="AH135" s="192"/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spans="1:60" outlineLevel="1" x14ac:dyDescent="0.2">
      <c r="A136" s="195"/>
      <c r="B136" s="196"/>
      <c r="C136" s="239" t="s">
        <v>196</v>
      </c>
      <c r="D136" s="204"/>
      <c r="E136" s="205">
        <v>66.400000000000006</v>
      </c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 t="s">
        <v>153</v>
      </c>
      <c r="AH136" s="192">
        <v>0</v>
      </c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spans="1:60" outlineLevel="1" x14ac:dyDescent="0.2">
      <c r="A137" s="195"/>
      <c r="B137" s="196"/>
      <c r="C137" s="239" t="s">
        <v>197</v>
      </c>
      <c r="D137" s="204"/>
      <c r="E137" s="205">
        <v>36</v>
      </c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 t="s">
        <v>153</v>
      </c>
      <c r="AH137" s="192">
        <v>0</v>
      </c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spans="1:60" outlineLevel="1" x14ac:dyDescent="0.2">
      <c r="A138" s="195"/>
      <c r="B138" s="196"/>
      <c r="C138" s="239" t="s">
        <v>198</v>
      </c>
      <c r="D138" s="204"/>
      <c r="E138" s="205">
        <v>48.400000000000006</v>
      </c>
      <c r="F138" s="198"/>
      <c r="G138" s="198"/>
      <c r="H138" s="198"/>
      <c r="I138" s="198"/>
      <c r="J138" s="198"/>
      <c r="K138" s="198"/>
      <c r="L138" s="198"/>
      <c r="M138" s="198"/>
      <c r="N138" s="198"/>
      <c r="O138" s="198"/>
      <c r="P138" s="198"/>
      <c r="Q138" s="198"/>
      <c r="R138" s="198"/>
      <c r="S138" s="198"/>
      <c r="T138" s="198"/>
      <c r="U138" s="198"/>
      <c r="V138" s="198"/>
      <c r="W138" s="198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 t="s">
        <v>153</v>
      </c>
      <c r="AH138" s="192">
        <v>0</v>
      </c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</row>
    <row r="139" spans="1:60" outlineLevel="1" x14ac:dyDescent="0.2">
      <c r="A139" s="195"/>
      <c r="B139" s="196"/>
      <c r="C139" s="239" t="s">
        <v>294</v>
      </c>
      <c r="D139" s="204"/>
      <c r="E139" s="205">
        <v>0.5</v>
      </c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 t="s">
        <v>153</v>
      </c>
      <c r="AH139" s="192">
        <v>0</v>
      </c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spans="1:60" ht="22.5" outlineLevel="1" x14ac:dyDescent="0.2">
      <c r="A140" s="225">
        <v>36</v>
      </c>
      <c r="B140" s="226" t="s">
        <v>295</v>
      </c>
      <c r="C140" s="241" t="s">
        <v>296</v>
      </c>
      <c r="D140" s="227" t="s">
        <v>147</v>
      </c>
      <c r="E140" s="228">
        <v>1</v>
      </c>
      <c r="F140" s="229"/>
      <c r="G140" s="230">
        <f>ROUND(E140*F140,2)</f>
        <v>0</v>
      </c>
      <c r="H140" s="229"/>
      <c r="I140" s="230">
        <f>ROUND(E140*H140,2)</f>
        <v>0</v>
      </c>
      <c r="J140" s="229"/>
      <c r="K140" s="230">
        <f>ROUND(E140*J140,2)</f>
        <v>0</v>
      </c>
      <c r="L140" s="230">
        <v>15</v>
      </c>
      <c r="M140" s="230">
        <f>G140*(1+L140/100)</f>
        <v>0</v>
      </c>
      <c r="N140" s="230">
        <v>0</v>
      </c>
      <c r="O140" s="230">
        <f>ROUND(E140*N140,2)</f>
        <v>0</v>
      </c>
      <c r="P140" s="230">
        <v>0</v>
      </c>
      <c r="Q140" s="230">
        <f>ROUND(E140*P140,2)</f>
        <v>0</v>
      </c>
      <c r="R140" s="230" t="s">
        <v>257</v>
      </c>
      <c r="S140" s="230" t="s">
        <v>149</v>
      </c>
      <c r="T140" s="231" t="s">
        <v>150</v>
      </c>
      <c r="U140" s="198">
        <v>8.8400000000000016</v>
      </c>
      <c r="V140" s="198">
        <f>ROUND(E140*U140,2)</f>
        <v>8.84</v>
      </c>
      <c r="W140" s="198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 t="s">
        <v>151</v>
      </c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spans="1:60" ht="22.5" outlineLevel="1" x14ac:dyDescent="0.2">
      <c r="A141" s="225">
        <v>37</v>
      </c>
      <c r="B141" s="226" t="s">
        <v>297</v>
      </c>
      <c r="C141" s="241" t="s">
        <v>298</v>
      </c>
      <c r="D141" s="227" t="s">
        <v>299</v>
      </c>
      <c r="E141" s="228">
        <v>1</v>
      </c>
      <c r="F141" s="229"/>
      <c r="G141" s="230">
        <f>ROUND(E141*F141,2)</f>
        <v>0</v>
      </c>
      <c r="H141" s="229"/>
      <c r="I141" s="230">
        <f>ROUND(E141*H141,2)</f>
        <v>0</v>
      </c>
      <c r="J141" s="229"/>
      <c r="K141" s="230">
        <f>ROUND(E141*J141,2)</f>
        <v>0</v>
      </c>
      <c r="L141" s="230">
        <v>15</v>
      </c>
      <c r="M141" s="230">
        <f>G141*(1+L141/100)</f>
        <v>0</v>
      </c>
      <c r="N141" s="230">
        <v>0</v>
      </c>
      <c r="O141" s="230">
        <f>ROUND(E141*N141,2)</f>
        <v>0</v>
      </c>
      <c r="P141" s="230">
        <v>0</v>
      </c>
      <c r="Q141" s="230">
        <f>ROUND(E141*P141,2)</f>
        <v>0</v>
      </c>
      <c r="R141" s="230" t="s">
        <v>257</v>
      </c>
      <c r="S141" s="230" t="s">
        <v>149</v>
      </c>
      <c r="T141" s="231" t="s">
        <v>150</v>
      </c>
      <c r="U141" s="198">
        <v>0.53500000000000003</v>
      </c>
      <c r="V141" s="198">
        <f>ROUND(E141*U141,2)</f>
        <v>0.54</v>
      </c>
      <c r="W141" s="198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 t="s">
        <v>151</v>
      </c>
      <c r="AH141" s="192"/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spans="1:60" outlineLevel="1" x14ac:dyDescent="0.2">
      <c r="A142" s="216">
        <v>38</v>
      </c>
      <c r="B142" s="217" t="s">
        <v>300</v>
      </c>
      <c r="C142" s="238" t="s">
        <v>301</v>
      </c>
      <c r="D142" s="218" t="s">
        <v>302</v>
      </c>
      <c r="E142" s="219">
        <v>120</v>
      </c>
      <c r="F142" s="220"/>
      <c r="G142" s="221">
        <f>ROUND(E142*F142,2)</f>
        <v>0</v>
      </c>
      <c r="H142" s="220"/>
      <c r="I142" s="221">
        <f>ROUND(E142*H142,2)</f>
        <v>0</v>
      </c>
      <c r="J142" s="220"/>
      <c r="K142" s="221">
        <f>ROUND(E142*J142,2)</f>
        <v>0</v>
      </c>
      <c r="L142" s="221">
        <v>15</v>
      </c>
      <c r="M142" s="221">
        <f>G142*(1+L142/100)</f>
        <v>0</v>
      </c>
      <c r="N142" s="221">
        <v>0</v>
      </c>
      <c r="O142" s="221">
        <f>ROUND(E142*N142,2)</f>
        <v>0</v>
      </c>
      <c r="P142" s="221">
        <v>0</v>
      </c>
      <c r="Q142" s="221">
        <f>ROUND(E142*P142,2)</f>
        <v>0</v>
      </c>
      <c r="R142" s="221" t="s">
        <v>257</v>
      </c>
      <c r="S142" s="221" t="s">
        <v>149</v>
      </c>
      <c r="T142" s="222" t="s">
        <v>150</v>
      </c>
      <c r="U142" s="198">
        <v>0</v>
      </c>
      <c r="V142" s="198">
        <f>ROUND(E142*U142,2)</f>
        <v>0</v>
      </c>
      <c r="W142" s="198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 t="s">
        <v>151</v>
      </c>
      <c r="AH142" s="192"/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spans="1:60" outlineLevel="1" x14ac:dyDescent="0.2">
      <c r="A143" s="195"/>
      <c r="B143" s="196"/>
      <c r="C143" s="239" t="s">
        <v>303</v>
      </c>
      <c r="D143" s="204"/>
      <c r="E143" s="205">
        <v>120</v>
      </c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 t="s">
        <v>153</v>
      </c>
      <c r="AH143" s="192">
        <v>0</v>
      </c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spans="1:60" outlineLevel="1" x14ac:dyDescent="0.2">
      <c r="A144" s="216">
        <v>39</v>
      </c>
      <c r="B144" s="217" t="s">
        <v>304</v>
      </c>
      <c r="C144" s="238" t="s">
        <v>305</v>
      </c>
      <c r="D144" s="218" t="s">
        <v>302</v>
      </c>
      <c r="E144" s="219">
        <v>15</v>
      </c>
      <c r="F144" s="220"/>
      <c r="G144" s="221">
        <f>ROUND(E144*F144,2)</f>
        <v>0</v>
      </c>
      <c r="H144" s="220"/>
      <c r="I144" s="221">
        <f>ROUND(E144*H144,2)</f>
        <v>0</v>
      </c>
      <c r="J144" s="220"/>
      <c r="K144" s="221">
        <f>ROUND(E144*J144,2)</f>
        <v>0</v>
      </c>
      <c r="L144" s="221">
        <v>15</v>
      </c>
      <c r="M144" s="221">
        <f>G144*(1+L144/100)</f>
        <v>0</v>
      </c>
      <c r="N144" s="221">
        <v>0</v>
      </c>
      <c r="O144" s="221">
        <f>ROUND(E144*N144,2)</f>
        <v>0</v>
      </c>
      <c r="P144" s="221">
        <v>0</v>
      </c>
      <c r="Q144" s="221">
        <f>ROUND(E144*P144,2)</f>
        <v>0</v>
      </c>
      <c r="R144" s="221" t="s">
        <v>257</v>
      </c>
      <c r="S144" s="221" t="s">
        <v>149</v>
      </c>
      <c r="T144" s="222" t="s">
        <v>150</v>
      </c>
      <c r="U144" s="198">
        <v>0</v>
      </c>
      <c r="V144" s="198">
        <f>ROUND(E144*U144,2)</f>
        <v>0</v>
      </c>
      <c r="W144" s="198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 t="s">
        <v>151</v>
      </c>
      <c r="AH144" s="192"/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spans="1:60" outlineLevel="1" x14ac:dyDescent="0.2">
      <c r="A145" s="195"/>
      <c r="B145" s="196"/>
      <c r="C145" s="239" t="s">
        <v>306</v>
      </c>
      <c r="D145" s="204"/>
      <c r="E145" s="205">
        <v>15</v>
      </c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 t="s">
        <v>153</v>
      </c>
      <c r="AH145" s="192">
        <v>0</v>
      </c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spans="1:60" outlineLevel="1" x14ac:dyDescent="0.2">
      <c r="A146" s="225">
        <v>40</v>
      </c>
      <c r="B146" s="226" t="s">
        <v>307</v>
      </c>
      <c r="C146" s="241" t="s">
        <v>308</v>
      </c>
      <c r="D146" s="227" t="s">
        <v>302</v>
      </c>
      <c r="E146" s="228">
        <v>15</v>
      </c>
      <c r="F146" s="229"/>
      <c r="G146" s="230">
        <f>ROUND(E146*F146,2)</f>
        <v>0</v>
      </c>
      <c r="H146" s="229"/>
      <c r="I146" s="230">
        <f>ROUND(E146*H146,2)</f>
        <v>0</v>
      </c>
      <c r="J146" s="229"/>
      <c r="K146" s="230">
        <f>ROUND(E146*J146,2)</f>
        <v>0</v>
      </c>
      <c r="L146" s="230">
        <v>15</v>
      </c>
      <c r="M146" s="230">
        <f>G146*(1+L146/100)</f>
        <v>0</v>
      </c>
      <c r="N146" s="230">
        <v>0</v>
      </c>
      <c r="O146" s="230">
        <f>ROUND(E146*N146,2)</f>
        <v>0</v>
      </c>
      <c r="P146" s="230">
        <v>0</v>
      </c>
      <c r="Q146" s="230">
        <f>ROUND(E146*P146,2)</f>
        <v>0</v>
      </c>
      <c r="R146" s="230" t="s">
        <v>257</v>
      </c>
      <c r="S146" s="230" t="s">
        <v>149</v>
      </c>
      <c r="T146" s="231" t="s">
        <v>150</v>
      </c>
      <c r="U146" s="198">
        <v>0</v>
      </c>
      <c r="V146" s="198">
        <f>ROUND(E146*U146,2)</f>
        <v>0</v>
      </c>
      <c r="W146" s="198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 t="s">
        <v>151</v>
      </c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spans="1:60" x14ac:dyDescent="0.2">
      <c r="A147" s="210" t="s">
        <v>143</v>
      </c>
      <c r="B147" s="211" t="s">
        <v>79</v>
      </c>
      <c r="C147" s="237" t="s">
        <v>80</v>
      </c>
      <c r="D147" s="212"/>
      <c r="E147" s="213"/>
      <c r="F147" s="214"/>
      <c r="G147" s="214">
        <f>SUMIF(AG148:AG149,"&lt;&gt;NOR",G148:G149)</f>
        <v>0</v>
      </c>
      <c r="H147" s="214"/>
      <c r="I147" s="214">
        <f>SUM(I148:I149)</f>
        <v>0</v>
      </c>
      <c r="J147" s="214"/>
      <c r="K147" s="214">
        <f>SUM(K148:K149)</f>
        <v>0</v>
      </c>
      <c r="L147" s="214"/>
      <c r="M147" s="214">
        <f>SUM(M148:M149)</f>
        <v>0</v>
      </c>
      <c r="N147" s="214"/>
      <c r="O147" s="214">
        <f>SUM(O148:O149)</f>
        <v>0</v>
      </c>
      <c r="P147" s="214"/>
      <c r="Q147" s="214">
        <f>SUM(Q148:Q149)</f>
        <v>0</v>
      </c>
      <c r="R147" s="214"/>
      <c r="S147" s="214"/>
      <c r="T147" s="215"/>
      <c r="U147" s="209"/>
      <c r="V147" s="209">
        <f>SUM(V148:V149)</f>
        <v>8.1999999999999993</v>
      </c>
      <c r="W147" s="209"/>
      <c r="AG147" t="s">
        <v>144</v>
      </c>
    </row>
    <row r="148" spans="1:60" outlineLevel="1" x14ac:dyDescent="0.2">
      <c r="A148" s="216">
        <v>41</v>
      </c>
      <c r="B148" s="217" t="s">
        <v>309</v>
      </c>
      <c r="C148" s="238" t="s">
        <v>310</v>
      </c>
      <c r="D148" s="218" t="s">
        <v>311</v>
      </c>
      <c r="E148" s="219">
        <v>26.725470000000001</v>
      </c>
      <c r="F148" s="220"/>
      <c r="G148" s="221">
        <f>ROUND(E148*F148,2)</f>
        <v>0</v>
      </c>
      <c r="H148" s="220"/>
      <c r="I148" s="221">
        <f>ROUND(E148*H148,2)</f>
        <v>0</v>
      </c>
      <c r="J148" s="220"/>
      <c r="K148" s="221">
        <f>ROUND(E148*J148,2)</f>
        <v>0</v>
      </c>
      <c r="L148" s="221">
        <v>15</v>
      </c>
      <c r="M148" s="221">
        <f>G148*(1+L148/100)</f>
        <v>0</v>
      </c>
      <c r="N148" s="221">
        <v>0</v>
      </c>
      <c r="O148" s="221">
        <f>ROUND(E148*N148,2)</f>
        <v>0</v>
      </c>
      <c r="P148" s="221">
        <v>0</v>
      </c>
      <c r="Q148" s="221">
        <f>ROUND(E148*P148,2)</f>
        <v>0</v>
      </c>
      <c r="R148" s="221" t="s">
        <v>148</v>
      </c>
      <c r="S148" s="221" t="s">
        <v>149</v>
      </c>
      <c r="T148" s="222" t="s">
        <v>150</v>
      </c>
      <c r="U148" s="198">
        <v>0.30700000000000005</v>
      </c>
      <c r="V148" s="198">
        <f>ROUND(E148*U148,2)</f>
        <v>8.1999999999999993</v>
      </c>
      <c r="W148" s="198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 t="s">
        <v>312</v>
      </c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</row>
    <row r="149" spans="1:60" ht="22.5" outlineLevel="1" x14ac:dyDescent="0.2">
      <c r="A149" s="195"/>
      <c r="B149" s="196"/>
      <c r="C149" s="240" t="s">
        <v>313</v>
      </c>
      <c r="D149" s="223"/>
      <c r="E149" s="223"/>
      <c r="F149" s="223"/>
      <c r="G149" s="223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 t="s">
        <v>158</v>
      </c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224" t="str">
        <f>C149</f>
        <v>přesun hmot pro budovy občanské výstavby (JKSO 801), budovy pro bydlení (JKSO 803) budovy pro výrobu a služby (JKSO 812) s nosnou svislou konstrukcí zděnou z cihel nebo tvárnic nebo kovovou</v>
      </c>
      <c r="BB149" s="192"/>
      <c r="BC149" s="192"/>
      <c r="BD149" s="192"/>
      <c r="BE149" s="192"/>
      <c r="BF149" s="192"/>
      <c r="BG149" s="192"/>
      <c r="BH149" s="192"/>
    </row>
    <row r="150" spans="1:60" x14ac:dyDescent="0.2">
      <c r="A150" s="210" t="s">
        <v>143</v>
      </c>
      <c r="B150" s="211" t="s">
        <v>81</v>
      </c>
      <c r="C150" s="237" t="s">
        <v>82</v>
      </c>
      <c r="D150" s="212"/>
      <c r="E150" s="213"/>
      <c r="F150" s="214"/>
      <c r="G150" s="214">
        <f>SUMIF(AG151:AG169,"&lt;&gt;NOR",G151:G169)</f>
        <v>0</v>
      </c>
      <c r="H150" s="214"/>
      <c r="I150" s="214">
        <f>SUM(I151:I169)</f>
        <v>0</v>
      </c>
      <c r="J150" s="214"/>
      <c r="K150" s="214">
        <f>SUM(K151:K169)</f>
        <v>0</v>
      </c>
      <c r="L150" s="214"/>
      <c r="M150" s="214">
        <f>SUM(M151:M169)</f>
        <v>0</v>
      </c>
      <c r="N150" s="214"/>
      <c r="O150" s="214">
        <f>SUM(O151:O169)</f>
        <v>0.12</v>
      </c>
      <c r="P150" s="214"/>
      <c r="Q150" s="214">
        <f>SUM(Q151:Q169)</f>
        <v>0</v>
      </c>
      <c r="R150" s="214"/>
      <c r="S150" s="214"/>
      <c r="T150" s="215"/>
      <c r="U150" s="209"/>
      <c r="V150" s="209">
        <f>SUM(V151:V169)</f>
        <v>25.24</v>
      </c>
      <c r="W150" s="209"/>
      <c r="AG150" t="s">
        <v>144</v>
      </c>
    </row>
    <row r="151" spans="1:60" outlineLevel="1" x14ac:dyDescent="0.2">
      <c r="A151" s="216">
        <v>42</v>
      </c>
      <c r="B151" s="217" t="s">
        <v>314</v>
      </c>
      <c r="C151" s="238" t="s">
        <v>315</v>
      </c>
      <c r="D151" s="218" t="s">
        <v>163</v>
      </c>
      <c r="E151" s="219">
        <v>57.6</v>
      </c>
      <c r="F151" s="220"/>
      <c r="G151" s="221">
        <f>ROUND(E151*F151,2)</f>
        <v>0</v>
      </c>
      <c r="H151" s="220"/>
      <c r="I151" s="221">
        <f>ROUND(E151*H151,2)</f>
        <v>0</v>
      </c>
      <c r="J151" s="220"/>
      <c r="K151" s="221">
        <f>ROUND(E151*J151,2)</f>
        <v>0</v>
      </c>
      <c r="L151" s="221">
        <v>15</v>
      </c>
      <c r="M151" s="221">
        <f>G151*(1+L151/100)</f>
        <v>0</v>
      </c>
      <c r="N151" s="221">
        <v>2.1000000000000001E-4</v>
      </c>
      <c r="O151" s="221">
        <f>ROUND(E151*N151,2)</f>
        <v>0.01</v>
      </c>
      <c r="P151" s="221">
        <v>0</v>
      </c>
      <c r="Q151" s="221">
        <f>ROUND(E151*P151,2)</f>
        <v>0</v>
      </c>
      <c r="R151" s="221" t="s">
        <v>316</v>
      </c>
      <c r="S151" s="221" t="s">
        <v>149</v>
      </c>
      <c r="T151" s="222" t="s">
        <v>150</v>
      </c>
      <c r="U151" s="198">
        <v>9.5000000000000001E-2</v>
      </c>
      <c r="V151" s="198">
        <f>ROUND(E151*U151,2)</f>
        <v>5.47</v>
      </c>
      <c r="W151" s="198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 t="s">
        <v>317</v>
      </c>
      <c r="AH151" s="192"/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spans="1:60" outlineLevel="1" x14ac:dyDescent="0.2">
      <c r="A152" s="195"/>
      <c r="B152" s="196"/>
      <c r="C152" s="239" t="s">
        <v>318</v>
      </c>
      <c r="D152" s="204"/>
      <c r="E152" s="205">
        <v>4.24</v>
      </c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 t="s">
        <v>153</v>
      </c>
      <c r="AH152" s="192">
        <v>0</v>
      </c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spans="1:60" outlineLevel="1" x14ac:dyDescent="0.2">
      <c r="A153" s="195"/>
      <c r="B153" s="196"/>
      <c r="C153" s="239" t="s">
        <v>319</v>
      </c>
      <c r="D153" s="204"/>
      <c r="E153" s="205">
        <v>4.7200000000000006</v>
      </c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 t="s">
        <v>153</v>
      </c>
      <c r="AH153" s="192">
        <v>0</v>
      </c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spans="1:60" outlineLevel="1" x14ac:dyDescent="0.2">
      <c r="A154" s="195"/>
      <c r="B154" s="196"/>
      <c r="C154" s="239" t="s">
        <v>320</v>
      </c>
      <c r="D154" s="204"/>
      <c r="E154" s="205">
        <v>4.6400000000000006</v>
      </c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 t="s">
        <v>153</v>
      </c>
      <c r="AH154" s="192">
        <v>0</v>
      </c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spans="1:60" outlineLevel="1" x14ac:dyDescent="0.2">
      <c r="A155" s="195"/>
      <c r="B155" s="196"/>
      <c r="C155" s="239" t="s">
        <v>321</v>
      </c>
      <c r="D155" s="204"/>
      <c r="E155" s="205">
        <v>28.16</v>
      </c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 t="s">
        <v>153</v>
      </c>
      <c r="AH155" s="192">
        <v>0</v>
      </c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spans="1:60" outlineLevel="1" x14ac:dyDescent="0.2">
      <c r="A156" s="195"/>
      <c r="B156" s="196"/>
      <c r="C156" s="239" t="s">
        <v>322</v>
      </c>
      <c r="D156" s="204"/>
      <c r="E156" s="205">
        <v>15.840000000000002</v>
      </c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 t="s">
        <v>153</v>
      </c>
      <c r="AH156" s="192">
        <v>0</v>
      </c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spans="1:60" outlineLevel="1" x14ac:dyDescent="0.2">
      <c r="A157" s="216">
        <v>43</v>
      </c>
      <c r="B157" s="217" t="s">
        <v>323</v>
      </c>
      <c r="C157" s="238" t="s">
        <v>324</v>
      </c>
      <c r="D157" s="218" t="s">
        <v>163</v>
      </c>
      <c r="E157" s="219">
        <v>57.6</v>
      </c>
      <c r="F157" s="220"/>
      <c r="G157" s="221">
        <f>ROUND(E157*F157,2)</f>
        <v>0</v>
      </c>
      <c r="H157" s="220"/>
      <c r="I157" s="221">
        <f>ROUND(E157*H157,2)</f>
        <v>0</v>
      </c>
      <c r="J157" s="220"/>
      <c r="K157" s="221">
        <f>ROUND(E157*J157,2)</f>
        <v>0</v>
      </c>
      <c r="L157" s="221">
        <v>15</v>
      </c>
      <c r="M157" s="221">
        <f>G157*(1+L157/100)</f>
        <v>0</v>
      </c>
      <c r="N157" s="221">
        <v>1.58E-3</v>
      </c>
      <c r="O157" s="221">
        <f>ROUND(E157*N157,2)</f>
        <v>0.09</v>
      </c>
      <c r="P157" s="221">
        <v>0</v>
      </c>
      <c r="Q157" s="221">
        <f>ROUND(E157*P157,2)</f>
        <v>0</v>
      </c>
      <c r="R157" s="221" t="s">
        <v>316</v>
      </c>
      <c r="S157" s="221" t="s">
        <v>149</v>
      </c>
      <c r="T157" s="222" t="s">
        <v>150</v>
      </c>
      <c r="U157" s="198">
        <v>0.24000000000000002</v>
      </c>
      <c r="V157" s="198">
        <f>ROUND(E157*U157,2)</f>
        <v>13.82</v>
      </c>
      <c r="W157" s="198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 t="s">
        <v>317</v>
      </c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</row>
    <row r="158" spans="1:60" outlineLevel="1" x14ac:dyDescent="0.2">
      <c r="A158" s="195"/>
      <c r="B158" s="196"/>
      <c r="C158" s="239" t="s">
        <v>318</v>
      </c>
      <c r="D158" s="204"/>
      <c r="E158" s="205">
        <v>4.24</v>
      </c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198"/>
      <c r="U158" s="198"/>
      <c r="V158" s="198"/>
      <c r="W158" s="198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 t="s">
        <v>153</v>
      </c>
      <c r="AH158" s="192">
        <v>0</v>
      </c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spans="1:60" outlineLevel="1" x14ac:dyDescent="0.2">
      <c r="A159" s="195"/>
      <c r="B159" s="196"/>
      <c r="C159" s="239" t="s">
        <v>319</v>
      </c>
      <c r="D159" s="204"/>
      <c r="E159" s="205">
        <v>4.7200000000000006</v>
      </c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 t="s">
        <v>153</v>
      </c>
      <c r="AH159" s="192">
        <v>0</v>
      </c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2"/>
      <c r="BB159" s="192"/>
      <c r="BC159" s="192"/>
      <c r="BD159" s="192"/>
      <c r="BE159" s="192"/>
      <c r="BF159" s="192"/>
      <c r="BG159" s="192"/>
      <c r="BH159" s="192"/>
    </row>
    <row r="160" spans="1:60" outlineLevel="1" x14ac:dyDescent="0.2">
      <c r="A160" s="195"/>
      <c r="B160" s="196"/>
      <c r="C160" s="239" t="s">
        <v>320</v>
      </c>
      <c r="D160" s="204"/>
      <c r="E160" s="205">
        <v>4.6400000000000006</v>
      </c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198"/>
      <c r="U160" s="198"/>
      <c r="V160" s="198"/>
      <c r="W160" s="198"/>
      <c r="X160" s="192"/>
      <c r="Y160" s="192"/>
      <c r="Z160" s="192"/>
      <c r="AA160" s="192"/>
      <c r="AB160" s="192"/>
      <c r="AC160" s="192"/>
      <c r="AD160" s="192"/>
      <c r="AE160" s="192"/>
      <c r="AF160" s="192"/>
      <c r="AG160" s="192" t="s">
        <v>153</v>
      </c>
      <c r="AH160" s="192">
        <v>0</v>
      </c>
      <c r="AI160" s="192"/>
      <c r="AJ160" s="192"/>
      <c r="AK160" s="192"/>
      <c r="AL160" s="192"/>
      <c r="AM160" s="192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2"/>
      <c r="AY160" s="192"/>
      <c r="AZ160" s="192"/>
      <c r="BA160" s="192"/>
      <c r="BB160" s="192"/>
      <c r="BC160" s="192"/>
      <c r="BD160" s="192"/>
      <c r="BE160" s="192"/>
      <c r="BF160" s="192"/>
      <c r="BG160" s="192"/>
      <c r="BH160" s="192"/>
    </row>
    <row r="161" spans="1:60" outlineLevel="1" x14ac:dyDescent="0.2">
      <c r="A161" s="195"/>
      <c r="B161" s="196"/>
      <c r="C161" s="239" t="s">
        <v>321</v>
      </c>
      <c r="D161" s="204"/>
      <c r="E161" s="205">
        <v>28.16</v>
      </c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198"/>
      <c r="U161" s="198"/>
      <c r="V161" s="198"/>
      <c r="W161" s="198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 t="s">
        <v>153</v>
      </c>
      <c r="AH161" s="192">
        <v>0</v>
      </c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spans="1:60" outlineLevel="1" x14ac:dyDescent="0.2">
      <c r="A162" s="195"/>
      <c r="B162" s="196"/>
      <c r="C162" s="239" t="s">
        <v>322</v>
      </c>
      <c r="D162" s="204"/>
      <c r="E162" s="205">
        <v>15.840000000000002</v>
      </c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 t="s">
        <v>153</v>
      </c>
      <c r="AH162" s="192">
        <v>0</v>
      </c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spans="1:60" ht="22.5" outlineLevel="1" x14ac:dyDescent="0.2">
      <c r="A163" s="216">
        <v>44</v>
      </c>
      <c r="B163" s="217" t="s">
        <v>325</v>
      </c>
      <c r="C163" s="238" t="s">
        <v>326</v>
      </c>
      <c r="D163" s="218" t="s">
        <v>172</v>
      </c>
      <c r="E163" s="219">
        <v>52.32</v>
      </c>
      <c r="F163" s="220"/>
      <c r="G163" s="221">
        <f>ROUND(E163*F163,2)</f>
        <v>0</v>
      </c>
      <c r="H163" s="220"/>
      <c r="I163" s="221">
        <f>ROUND(E163*H163,2)</f>
        <v>0</v>
      </c>
      <c r="J163" s="220"/>
      <c r="K163" s="221">
        <f>ROUND(E163*J163,2)</f>
        <v>0</v>
      </c>
      <c r="L163" s="221">
        <v>15</v>
      </c>
      <c r="M163" s="221">
        <f>G163*(1+L163/100)</f>
        <v>0</v>
      </c>
      <c r="N163" s="221">
        <v>2.9E-4</v>
      </c>
      <c r="O163" s="221">
        <f>ROUND(E163*N163,2)</f>
        <v>0.02</v>
      </c>
      <c r="P163" s="221">
        <v>0</v>
      </c>
      <c r="Q163" s="221">
        <f>ROUND(E163*P163,2)</f>
        <v>0</v>
      </c>
      <c r="R163" s="221" t="s">
        <v>316</v>
      </c>
      <c r="S163" s="221" t="s">
        <v>149</v>
      </c>
      <c r="T163" s="222" t="s">
        <v>150</v>
      </c>
      <c r="U163" s="198">
        <v>0.11</v>
      </c>
      <c r="V163" s="198">
        <f>ROUND(E163*U163,2)</f>
        <v>5.76</v>
      </c>
      <c r="W163" s="198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 t="s">
        <v>317</v>
      </c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spans="1:60" outlineLevel="1" x14ac:dyDescent="0.2">
      <c r="A164" s="195"/>
      <c r="B164" s="196"/>
      <c r="C164" s="239" t="s">
        <v>327</v>
      </c>
      <c r="D164" s="204"/>
      <c r="E164" s="205">
        <v>8.8000000000000007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 t="s">
        <v>153</v>
      </c>
      <c r="AH164" s="192">
        <v>0</v>
      </c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</row>
    <row r="165" spans="1:60" outlineLevel="1" x14ac:dyDescent="0.2">
      <c r="A165" s="195"/>
      <c r="B165" s="196"/>
      <c r="C165" s="239" t="s">
        <v>328</v>
      </c>
      <c r="D165" s="204"/>
      <c r="E165" s="205">
        <v>17.600000000000001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 t="s">
        <v>153</v>
      </c>
      <c r="AH165" s="192">
        <v>0</v>
      </c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</row>
    <row r="166" spans="1:60" outlineLevel="1" x14ac:dyDescent="0.2">
      <c r="A166" s="195"/>
      <c r="B166" s="196"/>
      <c r="C166" s="239" t="s">
        <v>329</v>
      </c>
      <c r="D166" s="204"/>
      <c r="E166" s="205">
        <v>21.200000000000003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 t="s">
        <v>153</v>
      </c>
      <c r="AH166" s="192">
        <v>0</v>
      </c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</row>
    <row r="167" spans="1:60" outlineLevel="1" x14ac:dyDescent="0.2">
      <c r="A167" s="195"/>
      <c r="B167" s="196"/>
      <c r="C167" s="239" t="s">
        <v>319</v>
      </c>
      <c r="D167" s="204"/>
      <c r="E167" s="205">
        <v>4.7200000000000006</v>
      </c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198"/>
      <c r="U167" s="198"/>
      <c r="V167" s="198"/>
      <c r="W167" s="198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 t="s">
        <v>153</v>
      </c>
      <c r="AH167" s="192">
        <v>0</v>
      </c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</row>
    <row r="168" spans="1:60" outlineLevel="1" x14ac:dyDescent="0.2">
      <c r="A168" s="216">
        <v>45</v>
      </c>
      <c r="B168" s="217" t="s">
        <v>330</v>
      </c>
      <c r="C168" s="238" t="s">
        <v>331</v>
      </c>
      <c r="D168" s="218" t="s">
        <v>311</v>
      </c>
      <c r="E168" s="219">
        <v>0.11828000000000001</v>
      </c>
      <c r="F168" s="220"/>
      <c r="G168" s="221">
        <f>ROUND(E168*F168,2)</f>
        <v>0</v>
      </c>
      <c r="H168" s="220"/>
      <c r="I168" s="221">
        <f>ROUND(E168*H168,2)</f>
        <v>0</v>
      </c>
      <c r="J168" s="220"/>
      <c r="K168" s="221">
        <f>ROUND(E168*J168,2)</f>
        <v>0</v>
      </c>
      <c r="L168" s="221">
        <v>15</v>
      </c>
      <c r="M168" s="221">
        <f>G168*(1+L168/100)</f>
        <v>0</v>
      </c>
      <c r="N168" s="221">
        <v>0</v>
      </c>
      <c r="O168" s="221">
        <f>ROUND(E168*N168,2)</f>
        <v>0</v>
      </c>
      <c r="P168" s="221">
        <v>0</v>
      </c>
      <c r="Q168" s="221">
        <f>ROUND(E168*P168,2)</f>
        <v>0</v>
      </c>
      <c r="R168" s="221" t="s">
        <v>316</v>
      </c>
      <c r="S168" s="221" t="s">
        <v>149</v>
      </c>
      <c r="T168" s="222" t="s">
        <v>150</v>
      </c>
      <c r="U168" s="198">
        <v>1.5980000000000001</v>
      </c>
      <c r="V168" s="198">
        <f>ROUND(E168*U168,2)</f>
        <v>0.19</v>
      </c>
      <c r="W168" s="198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 t="s">
        <v>332</v>
      </c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</row>
    <row r="169" spans="1:60" outlineLevel="1" x14ac:dyDescent="0.2">
      <c r="A169" s="195"/>
      <c r="B169" s="196"/>
      <c r="C169" s="240" t="s">
        <v>333</v>
      </c>
      <c r="D169" s="223"/>
      <c r="E169" s="223"/>
      <c r="F169" s="223"/>
      <c r="G169" s="223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 t="s">
        <v>158</v>
      </c>
      <c r="AH169" s="192"/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</row>
    <row r="170" spans="1:60" x14ac:dyDescent="0.2">
      <c r="A170" s="210" t="s">
        <v>143</v>
      </c>
      <c r="B170" s="211" t="s">
        <v>83</v>
      </c>
      <c r="C170" s="237" t="s">
        <v>84</v>
      </c>
      <c r="D170" s="212"/>
      <c r="E170" s="213"/>
      <c r="F170" s="214"/>
      <c r="G170" s="214">
        <f>SUMIF(AG171:AG206,"&lt;&gt;NOR",G171:G206)</f>
        <v>0</v>
      </c>
      <c r="H170" s="214"/>
      <c r="I170" s="214">
        <f>SUM(I171:I206)</f>
        <v>0</v>
      </c>
      <c r="J170" s="214"/>
      <c r="K170" s="214">
        <f>SUM(K171:K206)</f>
        <v>0</v>
      </c>
      <c r="L170" s="214"/>
      <c r="M170" s="214">
        <f>SUM(M171:M206)</f>
        <v>0</v>
      </c>
      <c r="N170" s="214"/>
      <c r="O170" s="214">
        <f>SUM(O171:O206)</f>
        <v>0.04</v>
      </c>
      <c r="P170" s="214"/>
      <c r="Q170" s="214">
        <f>SUM(Q171:Q206)</f>
        <v>0</v>
      </c>
      <c r="R170" s="214"/>
      <c r="S170" s="214"/>
      <c r="T170" s="215"/>
      <c r="U170" s="209"/>
      <c r="V170" s="209">
        <f>SUM(V171:V206)</f>
        <v>30.38</v>
      </c>
      <c r="W170" s="209"/>
      <c r="AG170" t="s">
        <v>144</v>
      </c>
    </row>
    <row r="171" spans="1:60" outlineLevel="1" x14ac:dyDescent="0.2">
      <c r="A171" s="216">
        <v>46</v>
      </c>
      <c r="B171" s="217" t="s">
        <v>334</v>
      </c>
      <c r="C171" s="238" t="s">
        <v>335</v>
      </c>
      <c r="D171" s="218" t="s">
        <v>147</v>
      </c>
      <c r="E171" s="219">
        <v>6</v>
      </c>
      <c r="F171" s="220"/>
      <c r="G171" s="221">
        <f>ROUND(E171*F171,2)</f>
        <v>0</v>
      </c>
      <c r="H171" s="220"/>
      <c r="I171" s="221">
        <f>ROUND(E171*H171,2)</f>
        <v>0</v>
      </c>
      <c r="J171" s="220"/>
      <c r="K171" s="221">
        <f>ROUND(E171*J171,2)</f>
        <v>0</v>
      </c>
      <c r="L171" s="221">
        <v>15</v>
      </c>
      <c r="M171" s="221">
        <f>G171*(1+L171/100)</f>
        <v>0</v>
      </c>
      <c r="N171" s="221">
        <v>7.400000000000001E-4</v>
      </c>
      <c r="O171" s="221">
        <f>ROUND(E171*N171,2)</f>
        <v>0</v>
      </c>
      <c r="P171" s="221">
        <v>0</v>
      </c>
      <c r="Q171" s="221">
        <f>ROUND(E171*P171,2)</f>
        <v>0</v>
      </c>
      <c r="R171" s="221" t="s">
        <v>336</v>
      </c>
      <c r="S171" s="221" t="s">
        <v>149</v>
      </c>
      <c r="T171" s="222" t="s">
        <v>150</v>
      </c>
      <c r="U171" s="198">
        <v>0.92300000000000004</v>
      </c>
      <c r="V171" s="198">
        <f>ROUND(E171*U171,2)</f>
        <v>5.54</v>
      </c>
      <c r="W171" s="198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 t="s">
        <v>317</v>
      </c>
      <c r="AH171" s="192"/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</row>
    <row r="172" spans="1:60" outlineLevel="1" x14ac:dyDescent="0.2">
      <c r="A172" s="195"/>
      <c r="B172" s="196"/>
      <c r="C172" s="239" t="s">
        <v>337</v>
      </c>
      <c r="D172" s="204"/>
      <c r="E172" s="205">
        <v>6</v>
      </c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 t="s">
        <v>153</v>
      </c>
      <c r="AH172" s="192">
        <v>0</v>
      </c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</row>
    <row r="173" spans="1:60" outlineLevel="1" x14ac:dyDescent="0.2">
      <c r="A173" s="216">
        <v>47</v>
      </c>
      <c r="B173" s="217" t="s">
        <v>338</v>
      </c>
      <c r="C173" s="238" t="s">
        <v>339</v>
      </c>
      <c r="D173" s="218" t="s">
        <v>172</v>
      </c>
      <c r="E173" s="219">
        <v>37</v>
      </c>
      <c r="F173" s="220"/>
      <c r="G173" s="221">
        <f>ROUND(E173*F173,2)</f>
        <v>0</v>
      </c>
      <c r="H173" s="220"/>
      <c r="I173" s="221">
        <f>ROUND(E173*H173,2)</f>
        <v>0</v>
      </c>
      <c r="J173" s="220"/>
      <c r="K173" s="221">
        <f>ROUND(E173*J173,2)</f>
        <v>0</v>
      </c>
      <c r="L173" s="221">
        <v>15</v>
      </c>
      <c r="M173" s="221">
        <f>G173*(1+L173/100)</f>
        <v>0</v>
      </c>
      <c r="N173" s="221">
        <v>4.7000000000000004E-4</v>
      </c>
      <c r="O173" s="221">
        <f>ROUND(E173*N173,2)</f>
        <v>0.02</v>
      </c>
      <c r="P173" s="221">
        <v>0</v>
      </c>
      <c r="Q173" s="221">
        <f>ROUND(E173*P173,2)</f>
        <v>0</v>
      </c>
      <c r="R173" s="221" t="s">
        <v>336</v>
      </c>
      <c r="S173" s="221" t="s">
        <v>149</v>
      </c>
      <c r="T173" s="222" t="s">
        <v>150</v>
      </c>
      <c r="U173" s="198">
        <v>0.35900000000000004</v>
      </c>
      <c r="V173" s="198">
        <f>ROUND(E173*U173,2)</f>
        <v>13.28</v>
      </c>
      <c r="W173" s="198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 t="s">
        <v>317</v>
      </c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</row>
    <row r="174" spans="1:60" outlineLevel="1" x14ac:dyDescent="0.2">
      <c r="A174" s="195"/>
      <c r="B174" s="196"/>
      <c r="C174" s="240" t="s">
        <v>340</v>
      </c>
      <c r="D174" s="223"/>
      <c r="E174" s="223"/>
      <c r="F174" s="223"/>
      <c r="G174" s="223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 t="s">
        <v>158</v>
      </c>
      <c r="AH174" s="192"/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</row>
    <row r="175" spans="1:60" outlineLevel="1" x14ac:dyDescent="0.2">
      <c r="A175" s="195"/>
      <c r="B175" s="196"/>
      <c r="C175" s="239" t="s">
        <v>341</v>
      </c>
      <c r="D175" s="204"/>
      <c r="E175" s="205">
        <v>37</v>
      </c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 t="s">
        <v>153</v>
      </c>
      <c r="AH175" s="192">
        <v>0</v>
      </c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</row>
    <row r="176" spans="1:60" outlineLevel="1" x14ac:dyDescent="0.2">
      <c r="A176" s="216">
        <v>48</v>
      </c>
      <c r="B176" s="217" t="s">
        <v>342</v>
      </c>
      <c r="C176" s="238" t="s">
        <v>343</v>
      </c>
      <c r="D176" s="218" t="s">
        <v>172</v>
      </c>
      <c r="E176" s="219">
        <v>6</v>
      </c>
      <c r="F176" s="220"/>
      <c r="G176" s="221">
        <f>ROUND(E176*F176,2)</f>
        <v>0</v>
      </c>
      <c r="H176" s="220"/>
      <c r="I176" s="221">
        <f>ROUND(E176*H176,2)</f>
        <v>0</v>
      </c>
      <c r="J176" s="220"/>
      <c r="K176" s="221">
        <f>ROUND(E176*J176,2)</f>
        <v>0</v>
      </c>
      <c r="L176" s="221">
        <v>15</v>
      </c>
      <c r="M176" s="221">
        <f>G176*(1+L176/100)</f>
        <v>0</v>
      </c>
      <c r="N176" s="221">
        <v>1.5200000000000001E-3</v>
      </c>
      <c r="O176" s="221">
        <f>ROUND(E176*N176,2)</f>
        <v>0.01</v>
      </c>
      <c r="P176" s="221">
        <v>0</v>
      </c>
      <c r="Q176" s="221">
        <f>ROUND(E176*P176,2)</f>
        <v>0</v>
      </c>
      <c r="R176" s="221" t="s">
        <v>336</v>
      </c>
      <c r="S176" s="221" t="s">
        <v>149</v>
      </c>
      <c r="T176" s="222" t="s">
        <v>150</v>
      </c>
      <c r="U176" s="198">
        <v>1.173</v>
      </c>
      <c r="V176" s="198">
        <f>ROUND(E176*U176,2)</f>
        <v>7.04</v>
      </c>
      <c r="W176" s="198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 t="s">
        <v>317</v>
      </c>
      <c r="AH176" s="192"/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</row>
    <row r="177" spans="1:60" outlineLevel="1" x14ac:dyDescent="0.2">
      <c r="A177" s="195"/>
      <c r="B177" s="196"/>
      <c r="C177" s="240" t="s">
        <v>340</v>
      </c>
      <c r="D177" s="223"/>
      <c r="E177" s="223"/>
      <c r="F177" s="223"/>
      <c r="G177" s="223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 t="s">
        <v>158</v>
      </c>
      <c r="AH177" s="192"/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</row>
    <row r="178" spans="1:60" outlineLevel="1" x14ac:dyDescent="0.2">
      <c r="A178" s="195"/>
      <c r="B178" s="196"/>
      <c r="C178" s="239" t="s">
        <v>337</v>
      </c>
      <c r="D178" s="204"/>
      <c r="E178" s="205">
        <v>6</v>
      </c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 t="s">
        <v>153</v>
      </c>
      <c r="AH178" s="192">
        <v>0</v>
      </c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</row>
    <row r="179" spans="1:60" outlineLevel="1" x14ac:dyDescent="0.2">
      <c r="A179" s="216">
        <v>49</v>
      </c>
      <c r="B179" s="217" t="s">
        <v>344</v>
      </c>
      <c r="C179" s="238" t="s">
        <v>345</v>
      </c>
      <c r="D179" s="218" t="s">
        <v>147</v>
      </c>
      <c r="E179" s="219">
        <v>20</v>
      </c>
      <c r="F179" s="220"/>
      <c r="G179" s="221">
        <f>ROUND(E179*F179,2)</f>
        <v>0</v>
      </c>
      <c r="H179" s="220"/>
      <c r="I179" s="221">
        <f>ROUND(E179*H179,2)</f>
        <v>0</v>
      </c>
      <c r="J179" s="220"/>
      <c r="K179" s="221">
        <f>ROUND(E179*J179,2)</f>
        <v>0</v>
      </c>
      <c r="L179" s="221">
        <v>15</v>
      </c>
      <c r="M179" s="221">
        <f>G179*(1+L179/100)</f>
        <v>0</v>
      </c>
      <c r="N179" s="221">
        <v>0</v>
      </c>
      <c r="O179" s="221">
        <f>ROUND(E179*N179,2)</f>
        <v>0</v>
      </c>
      <c r="P179" s="221">
        <v>0</v>
      </c>
      <c r="Q179" s="221">
        <f>ROUND(E179*P179,2)</f>
        <v>0</v>
      </c>
      <c r="R179" s="221" t="s">
        <v>336</v>
      </c>
      <c r="S179" s="221" t="s">
        <v>149</v>
      </c>
      <c r="T179" s="222" t="s">
        <v>150</v>
      </c>
      <c r="U179" s="198">
        <v>0.17400000000000002</v>
      </c>
      <c r="V179" s="198">
        <f>ROUND(E179*U179,2)</f>
        <v>3.48</v>
      </c>
      <c r="W179" s="198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 t="s">
        <v>317</v>
      </c>
      <c r="AH179" s="192"/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</row>
    <row r="180" spans="1:60" outlineLevel="1" x14ac:dyDescent="0.2">
      <c r="A180" s="195"/>
      <c r="B180" s="196"/>
      <c r="C180" s="240" t="s">
        <v>346</v>
      </c>
      <c r="D180" s="223"/>
      <c r="E180" s="223"/>
      <c r="F180" s="223"/>
      <c r="G180" s="223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 t="s">
        <v>158</v>
      </c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</row>
    <row r="181" spans="1:60" outlineLevel="1" x14ac:dyDescent="0.2">
      <c r="A181" s="195"/>
      <c r="B181" s="196"/>
      <c r="C181" s="239" t="s">
        <v>347</v>
      </c>
      <c r="D181" s="204"/>
      <c r="E181" s="205">
        <v>12</v>
      </c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 t="s">
        <v>153</v>
      </c>
      <c r="AH181" s="192">
        <v>0</v>
      </c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</row>
    <row r="182" spans="1:60" outlineLevel="1" x14ac:dyDescent="0.2">
      <c r="A182" s="195"/>
      <c r="B182" s="196"/>
      <c r="C182" s="239" t="s">
        <v>348</v>
      </c>
      <c r="D182" s="204"/>
      <c r="E182" s="205">
        <v>8</v>
      </c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2"/>
      <c r="Y182" s="192"/>
      <c r="Z182" s="192"/>
      <c r="AA182" s="192"/>
      <c r="AB182" s="192"/>
      <c r="AC182" s="192"/>
      <c r="AD182" s="192"/>
      <c r="AE182" s="192"/>
      <c r="AF182" s="192"/>
      <c r="AG182" s="192" t="s">
        <v>153</v>
      </c>
      <c r="AH182" s="192">
        <v>0</v>
      </c>
      <c r="AI182" s="192"/>
      <c r="AJ182" s="192"/>
      <c r="AK182" s="192"/>
      <c r="AL182" s="192"/>
      <c r="AM182" s="192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</row>
    <row r="183" spans="1:60" outlineLevel="1" x14ac:dyDescent="0.2">
      <c r="A183" s="216">
        <v>50</v>
      </c>
      <c r="B183" s="217" t="s">
        <v>349</v>
      </c>
      <c r="C183" s="238" t="s">
        <v>350</v>
      </c>
      <c r="D183" s="218" t="s">
        <v>147</v>
      </c>
      <c r="E183" s="219">
        <v>4</v>
      </c>
      <c r="F183" s="220"/>
      <c r="G183" s="221">
        <f>ROUND(E183*F183,2)</f>
        <v>0</v>
      </c>
      <c r="H183" s="220"/>
      <c r="I183" s="221">
        <f>ROUND(E183*H183,2)</f>
        <v>0</v>
      </c>
      <c r="J183" s="220"/>
      <c r="K183" s="221">
        <f>ROUND(E183*J183,2)</f>
        <v>0</v>
      </c>
      <c r="L183" s="221">
        <v>15</v>
      </c>
      <c r="M183" s="221">
        <f>G183*(1+L183/100)</f>
        <v>0</v>
      </c>
      <c r="N183" s="221">
        <v>0</v>
      </c>
      <c r="O183" s="221">
        <f>ROUND(E183*N183,2)</f>
        <v>0</v>
      </c>
      <c r="P183" s="221">
        <v>0</v>
      </c>
      <c r="Q183" s="221">
        <f>ROUND(E183*P183,2)</f>
        <v>0</v>
      </c>
      <c r="R183" s="221" t="s">
        <v>336</v>
      </c>
      <c r="S183" s="221" t="s">
        <v>149</v>
      </c>
      <c r="T183" s="222" t="s">
        <v>150</v>
      </c>
      <c r="U183" s="198">
        <v>0.25900000000000001</v>
      </c>
      <c r="V183" s="198">
        <f>ROUND(E183*U183,2)</f>
        <v>1.04</v>
      </c>
      <c r="W183" s="198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 t="s">
        <v>317</v>
      </c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</row>
    <row r="184" spans="1:60" outlineLevel="1" x14ac:dyDescent="0.2">
      <c r="A184" s="195"/>
      <c r="B184" s="196"/>
      <c r="C184" s="240" t="s">
        <v>346</v>
      </c>
      <c r="D184" s="223"/>
      <c r="E184" s="223"/>
      <c r="F184" s="223"/>
      <c r="G184" s="223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 t="s">
        <v>158</v>
      </c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</row>
    <row r="185" spans="1:60" outlineLevel="1" x14ac:dyDescent="0.2">
      <c r="A185" s="195"/>
      <c r="B185" s="196"/>
      <c r="C185" s="239" t="s">
        <v>240</v>
      </c>
      <c r="D185" s="204"/>
      <c r="E185" s="205">
        <v>4</v>
      </c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98"/>
      <c r="W185" s="198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 t="s">
        <v>153</v>
      </c>
      <c r="AH185" s="192">
        <v>0</v>
      </c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</row>
    <row r="186" spans="1:60" outlineLevel="1" x14ac:dyDescent="0.2">
      <c r="A186" s="216">
        <v>51</v>
      </c>
      <c r="B186" s="217" t="s">
        <v>351</v>
      </c>
      <c r="C186" s="238" t="s">
        <v>352</v>
      </c>
      <c r="D186" s="218" t="s">
        <v>147</v>
      </c>
      <c r="E186" s="219">
        <v>8</v>
      </c>
      <c r="F186" s="220"/>
      <c r="G186" s="221">
        <f>ROUND(E186*F186,2)</f>
        <v>0</v>
      </c>
      <c r="H186" s="220"/>
      <c r="I186" s="221">
        <f>ROUND(E186*H186,2)</f>
        <v>0</v>
      </c>
      <c r="J186" s="220"/>
      <c r="K186" s="221">
        <f>ROUND(E186*J186,2)</f>
        <v>0</v>
      </c>
      <c r="L186" s="221">
        <v>15</v>
      </c>
      <c r="M186" s="221">
        <f>G186*(1+L186/100)</f>
        <v>0</v>
      </c>
      <c r="N186" s="221">
        <v>1.8000000000000001E-4</v>
      </c>
      <c r="O186" s="221">
        <f>ROUND(E186*N186,2)</f>
        <v>0</v>
      </c>
      <c r="P186" s="221">
        <v>0</v>
      </c>
      <c r="Q186" s="221">
        <f>ROUND(E186*P186,2)</f>
        <v>0</v>
      </c>
      <c r="R186" s="221"/>
      <c r="S186" s="221" t="s">
        <v>353</v>
      </c>
      <c r="T186" s="222" t="s">
        <v>150</v>
      </c>
      <c r="U186" s="198">
        <v>0</v>
      </c>
      <c r="V186" s="198">
        <f>ROUND(E186*U186,2)</f>
        <v>0</v>
      </c>
      <c r="W186" s="198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 t="s">
        <v>317</v>
      </c>
      <c r="AH186" s="192"/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</row>
    <row r="187" spans="1:60" outlineLevel="1" x14ac:dyDescent="0.2">
      <c r="A187" s="195"/>
      <c r="B187" s="196"/>
      <c r="C187" s="239" t="s">
        <v>354</v>
      </c>
      <c r="D187" s="204"/>
      <c r="E187" s="205">
        <v>8</v>
      </c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198"/>
      <c r="U187" s="198"/>
      <c r="V187" s="198"/>
      <c r="W187" s="198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 t="s">
        <v>153</v>
      </c>
      <c r="AH187" s="192">
        <v>0</v>
      </c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</row>
    <row r="188" spans="1:60" ht="22.5" outlineLevel="1" x14ac:dyDescent="0.2">
      <c r="A188" s="216">
        <v>52</v>
      </c>
      <c r="B188" s="217" t="s">
        <v>355</v>
      </c>
      <c r="C188" s="238" t="s">
        <v>356</v>
      </c>
      <c r="D188" s="218" t="s">
        <v>147</v>
      </c>
      <c r="E188" s="219">
        <v>4</v>
      </c>
      <c r="F188" s="220"/>
      <c r="G188" s="221">
        <f>ROUND(E188*F188,2)</f>
        <v>0</v>
      </c>
      <c r="H188" s="220"/>
      <c r="I188" s="221">
        <f>ROUND(E188*H188,2)</f>
        <v>0</v>
      </c>
      <c r="J188" s="220"/>
      <c r="K188" s="221">
        <f>ROUND(E188*J188,2)</f>
        <v>0</v>
      </c>
      <c r="L188" s="221">
        <v>15</v>
      </c>
      <c r="M188" s="221">
        <f>G188*(1+L188/100)</f>
        <v>0</v>
      </c>
      <c r="N188" s="221">
        <v>3.3700000000000002E-3</v>
      </c>
      <c r="O188" s="221">
        <f>ROUND(E188*N188,2)</f>
        <v>0.01</v>
      </c>
      <c r="P188" s="221">
        <v>0</v>
      </c>
      <c r="Q188" s="221">
        <f>ROUND(E188*P188,2)</f>
        <v>0</v>
      </c>
      <c r="R188" s="221" t="s">
        <v>357</v>
      </c>
      <c r="S188" s="221" t="s">
        <v>149</v>
      </c>
      <c r="T188" s="222" t="s">
        <v>150</v>
      </c>
      <c r="U188" s="198">
        <v>0</v>
      </c>
      <c r="V188" s="198">
        <f>ROUND(E188*U188,2)</f>
        <v>0</v>
      </c>
      <c r="W188" s="198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 t="s">
        <v>358</v>
      </c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</row>
    <row r="189" spans="1:60" ht="22.5" outlineLevel="1" x14ac:dyDescent="0.2">
      <c r="A189" s="195"/>
      <c r="B189" s="196"/>
      <c r="C189" s="242" t="s">
        <v>359</v>
      </c>
      <c r="D189" s="232"/>
      <c r="E189" s="232"/>
      <c r="F189" s="232"/>
      <c r="G189" s="232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 t="s">
        <v>360</v>
      </c>
      <c r="AH189" s="192"/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224" t="str">
        <f>C189</f>
        <v>Plastový podlahový žlab je pro svou nízkou stavební výšku 62 mm vhodný zejména pro rekonstrukce a jiné stavby, kde je problém s nedostatkem místa v podlaze.</v>
      </c>
      <c r="BB189" s="192"/>
      <c r="BC189" s="192"/>
      <c r="BD189" s="192"/>
      <c r="BE189" s="192"/>
      <c r="BF189" s="192"/>
      <c r="BG189" s="192"/>
      <c r="BH189" s="192"/>
    </row>
    <row r="190" spans="1:60" outlineLevel="1" x14ac:dyDescent="0.2">
      <c r="A190" s="195"/>
      <c r="B190" s="196"/>
      <c r="C190" s="243" t="s">
        <v>361</v>
      </c>
      <c r="D190" s="206"/>
      <c r="E190" s="207"/>
      <c r="F190" s="208"/>
      <c r="G190" s="20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 t="s">
        <v>360</v>
      </c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</row>
    <row r="191" spans="1:60" ht="22.5" outlineLevel="1" x14ac:dyDescent="0.2">
      <c r="A191" s="195"/>
      <c r="B191" s="196"/>
      <c r="C191" s="244" t="s">
        <v>362</v>
      </c>
      <c r="D191" s="233"/>
      <c r="E191" s="233"/>
      <c r="F191" s="233"/>
      <c r="G191" s="233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 t="s">
        <v>360</v>
      </c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224" t="str">
        <f>C191</f>
        <v>Součástí každého žlabu je kompletní souprava žlabu s nerez roštem a výškově nastavitelných noh s kotvicími prvky a hydroizolační páskou.</v>
      </c>
      <c r="BB191" s="192"/>
      <c r="BC191" s="192"/>
      <c r="BD191" s="192"/>
      <c r="BE191" s="192"/>
      <c r="BF191" s="192"/>
      <c r="BG191" s="192"/>
      <c r="BH191" s="192"/>
    </row>
    <row r="192" spans="1:60" outlineLevel="1" x14ac:dyDescent="0.2">
      <c r="A192" s="195"/>
      <c r="B192" s="196"/>
      <c r="C192" s="239" t="s">
        <v>240</v>
      </c>
      <c r="D192" s="204"/>
      <c r="E192" s="205">
        <v>4</v>
      </c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 t="s">
        <v>153</v>
      </c>
      <c r="AH192" s="192">
        <v>0</v>
      </c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</row>
    <row r="193" spans="1:60" ht="22.5" outlineLevel="1" x14ac:dyDescent="0.2">
      <c r="A193" s="216">
        <v>53</v>
      </c>
      <c r="B193" s="217" t="s">
        <v>363</v>
      </c>
      <c r="C193" s="238" t="s">
        <v>364</v>
      </c>
      <c r="D193" s="218" t="s">
        <v>147</v>
      </c>
      <c r="E193" s="219">
        <v>4</v>
      </c>
      <c r="F193" s="220"/>
      <c r="G193" s="221">
        <f>ROUND(E193*F193,2)</f>
        <v>0</v>
      </c>
      <c r="H193" s="220"/>
      <c r="I193" s="221">
        <f>ROUND(E193*H193,2)</f>
        <v>0</v>
      </c>
      <c r="J193" s="220"/>
      <c r="K193" s="221">
        <f>ROUND(E193*J193,2)</f>
        <v>0</v>
      </c>
      <c r="L193" s="221">
        <v>15</v>
      </c>
      <c r="M193" s="221">
        <f>G193*(1+L193/100)</f>
        <v>0</v>
      </c>
      <c r="N193" s="221">
        <v>4.1000000000000005E-4</v>
      </c>
      <c r="O193" s="221">
        <f>ROUND(E193*N193,2)</f>
        <v>0</v>
      </c>
      <c r="P193" s="221">
        <v>0</v>
      </c>
      <c r="Q193" s="221">
        <f>ROUND(E193*P193,2)</f>
        <v>0</v>
      </c>
      <c r="R193" s="221" t="s">
        <v>357</v>
      </c>
      <c r="S193" s="221" t="s">
        <v>149</v>
      </c>
      <c r="T193" s="222" t="s">
        <v>150</v>
      </c>
      <c r="U193" s="198">
        <v>0</v>
      </c>
      <c r="V193" s="198">
        <f>ROUND(E193*U193,2)</f>
        <v>0</v>
      </c>
      <c r="W193" s="198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 t="s">
        <v>358</v>
      </c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</row>
    <row r="194" spans="1:60" outlineLevel="1" x14ac:dyDescent="0.2">
      <c r="A194" s="195"/>
      <c r="B194" s="196"/>
      <c r="C194" s="242" t="s">
        <v>654</v>
      </c>
      <c r="D194" s="232"/>
      <c r="E194" s="232"/>
      <c r="F194" s="232"/>
      <c r="G194" s="232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 t="s">
        <v>360</v>
      </c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</row>
    <row r="195" spans="1:60" outlineLevel="1" x14ac:dyDescent="0.2">
      <c r="A195" s="195"/>
      <c r="B195" s="196"/>
      <c r="C195" s="244" t="s">
        <v>655</v>
      </c>
      <c r="D195" s="233"/>
      <c r="E195" s="233"/>
      <c r="F195" s="233"/>
      <c r="G195" s="233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 t="s">
        <v>360</v>
      </c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</row>
    <row r="196" spans="1:60" outlineLevel="1" x14ac:dyDescent="0.2">
      <c r="A196" s="195"/>
      <c r="B196" s="196"/>
      <c r="C196" s="244" t="s">
        <v>656</v>
      </c>
      <c r="D196" s="233"/>
      <c r="E196" s="233"/>
      <c r="F196" s="233"/>
      <c r="G196" s="233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 t="s">
        <v>360</v>
      </c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</row>
    <row r="197" spans="1:60" outlineLevel="1" x14ac:dyDescent="0.2">
      <c r="A197" s="195"/>
      <c r="B197" s="196"/>
      <c r="C197" s="244" t="s">
        <v>657</v>
      </c>
      <c r="D197" s="233"/>
      <c r="E197" s="233"/>
      <c r="F197" s="233"/>
      <c r="G197" s="233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198"/>
      <c r="U197" s="198"/>
      <c r="V197" s="198"/>
      <c r="W197" s="198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 t="s">
        <v>360</v>
      </c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</row>
    <row r="198" spans="1:60" outlineLevel="1" x14ac:dyDescent="0.2">
      <c r="A198" s="195"/>
      <c r="B198" s="196"/>
      <c r="C198" s="244" t="s">
        <v>658</v>
      </c>
      <c r="D198" s="233"/>
      <c r="E198" s="233"/>
      <c r="F198" s="233"/>
      <c r="G198" s="233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 t="s">
        <v>360</v>
      </c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</row>
    <row r="199" spans="1:60" outlineLevel="1" x14ac:dyDescent="0.2">
      <c r="A199" s="195"/>
      <c r="B199" s="196"/>
      <c r="C199" s="244" t="s">
        <v>659</v>
      </c>
      <c r="D199" s="233"/>
      <c r="E199" s="233"/>
      <c r="F199" s="233"/>
      <c r="G199" s="233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 t="s">
        <v>360</v>
      </c>
      <c r="AH199" s="192"/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</row>
    <row r="200" spans="1:60" outlineLevel="1" x14ac:dyDescent="0.2">
      <c r="A200" s="195"/>
      <c r="B200" s="196"/>
      <c r="C200" s="244" t="s">
        <v>660</v>
      </c>
      <c r="D200" s="233"/>
      <c r="E200" s="233"/>
      <c r="F200" s="233"/>
      <c r="G200" s="233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198"/>
      <c r="U200" s="198"/>
      <c r="V200" s="198"/>
      <c r="W200" s="198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 t="s">
        <v>360</v>
      </c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</row>
    <row r="201" spans="1:60" outlineLevel="1" x14ac:dyDescent="0.2">
      <c r="A201" s="195"/>
      <c r="B201" s="196"/>
      <c r="C201" s="244" t="s">
        <v>365</v>
      </c>
      <c r="D201" s="233"/>
      <c r="E201" s="233"/>
      <c r="F201" s="233"/>
      <c r="G201" s="233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 t="s">
        <v>360</v>
      </c>
      <c r="AH201" s="192"/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</row>
    <row r="202" spans="1:60" outlineLevel="1" x14ac:dyDescent="0.2">
      <c r="A202" s="195"/>
      <c r="B202" s="196"/>
      <c r="C202" s="243" t="s">
        <v>361</v>
      </c>
      <c r="D202" s="206"/>
      <c r="E202" s="207"/>
      <c r="F202" s="208"/>
      <c r="G202" s="20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198"/>
      <c r="U202" s="198"/>
      <c r="V202" s="198"/>
      <c r="W202" s="198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 t="s">
        <v>360</v>
      </c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</row>
    <row r="203" spans="1:60" outlineLevel="1" x14ac:dyDescent="0.2">
      <c r="A203" s="195"/>
      <c r="B203" s="196"/>
      <c r="C203" s="244" t="s">
        <v>366</v>
      </c>
      <c r="D203" s="233"/>
      <c r="E203" s="233"/>
      <c r="F203" s="233"/>
      <c r="G203" s="233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 t="s">
        <v>360</v>
      </c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192"/>
      <c r="BB203" s="192"/>
      <c r="BC203" s="192"/>
      <c r="BD203" s="192"/>
      <c r="BE203" s="192"/>
      <c r="BF203" s="192"/>
      <c r="BG203" s="192"/>
      <c r="BH203" s="192"/>
    </row>
    <row r="204" spans="1:60" outlineLevel="1" x14ac:dyDescent="0.2">
      <c r="A204" s="195"/>
      <c r="B204" s="196"/>
      <c r="C204" s="239" t="s">
        <v>367</v>
      </c>
      <c r="D204" s="204"/>
      <c r="E204" s="205">
        <v>4</v>
      </c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 t="s">
        <v>153</v>
      </c>
      <c r="AH204" s="192">
        <v>0</v>
      </c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</row>
    <row r="205" spans="1:60" outlineLevel="1" x14ac:dyDescent="0.2">
      <c r="A205" s="195">
        <v>54</v>
      </c>
      <c r="B205" s="196" t="s">
        <v>368</v>
      </c>
      <c r="C205" s="245" t="s">
        <v>369</v>
      </c>
      <c r="D205" s="197" t="s">
        <v>0</v>
      </c>
      <c r="E205" s="234"/>
      <c r="F205" s="203"/>
      <c r="G205" s="198">
        <f>ROUND(E205*F205,2)</f>
        <v>0</v>
      </c>
      <c r="H205" s="203"/>
      <c r="I205" s="198">
        <f>ROUND(E205*H205,2)</f>
        <v>0</v>
      </c>
      <c r="J205" s="203"/>
      <c r="K205" s="198">
        <f>ROUND(E205*J205,2)</f>
        <v>0</v>
      </c>
      <c r="L205" s="198">
        <v>15</v>
      </c>
      <c r="M205" s="198">
        <f>G205*(1+L205/100)</f>
        <v>0</v>
      </c>
      <c r="N205" s="198">
        <v>0</v>
      </c>
      <c r="O205" s="198">
        <f>ROUND(E205*N205,2)</f>
        <v>0</v>
      </c>
      <c r="P205" s="198">
        <v>0</v>
      </c>
      <c r="Q205" s="198">
        <f>ROUND(E205*P205,2)</f>
        <v>0</v>
      </c>
      <c r="R205" s="198" t="s">
        <v>336</v>
      </c>
      <c r="S205" s="198" t="s">
        <v>149</v>
      </c>
      <c r="T205" s="198" t="s">
        <v>150</v>
      </c>
      <c r="U205" s="198">
        <v>0</v>
      </c>
      <c r="V205" s="198">
        <f>ROUND(E205*U205,2)</f>
        <v>0</v>
      </c>
      <c r="W205" s="198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 t="s">
        <v>370</v>
      </c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</row>
    <row r="206" spans="1:60" outlineLevel="1" x14ac:dyDescent="0.2">
      <c r="A206" s="195"/>
      <c r="B206" s="196"/>
      <c r="C206" s="246" t="s">
        <v>371</v>
      </c>
      <c r="D206" s="235"/>
      <c r="E206" s="235"/>
      <c r="F206" s="235"/>
      <c r="G206" s="235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 t="s">
        <v>158</v>
      </c>
      <c r="AH206" s="192"/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</row>
    <row r="207" spans="1:60" x14ac:dyDescent="0.2">
      <c r="A207" s="210" t="s">
        <v>143</v>
      </c>
      <c r="B207" s="211" t="s">
        <v>85</v>
      </c>
      <c r="C207" s="237" t="s">
        <v>86</v>
      </c>
      <c r="D207" s="212"/>
      <c r="E207" s="213"/>
      <c r="F207" s="214"/>
      <c r="G207" s="214">
        <f>SUMIF(AG208:AG232,"&lt;&gt;NOR",G208:G232)</f>
        <v>0</v>
      </c>
      <c r="H207" s="214"/>
      <c r="I207" s="214">
        <f>SUM(I208:I232)</f>
        <v>0</v>
      </c>
      <c r="J207" s="214"/>
      <c r="K207" s="214">
        <f>SUM(K208:K232)</f>
        <v>0</v>
      </c>
      <c r="L207" s="214"/>
      <c r="M207" s="214">
        <f>SUM(M208:M232)</f>
        <v>0</v>
      </c>
      <c r="N207" s="214"/>
      <c r="O207" s="214">
        <f>SUM(O208:O232)</f>
        <v>0.28999999999999998</v>
      </c>
      <c r="P207" s="214"/>
      <c r="Q207" s="214">
        <f>SUM(Q208:Q232)</f>
        <v>0</v>
      </c>
      <c r="R207" s="214"/>
      <c r="S207" s="214"/>
      <c r="T207" s="215"/>
      <c r="U207" s="209"/>
      <c r="V207" s="209">
        <f>SUM(V208:V232)</f>
        <v>63.410000000000004</v>
      </c>
      <c r="W207" s="209"/>
      <c r="AG207" t="s">
        <v>144</v>
      </c>
    </row>
    <row r="208" spans="1:60" ht="22.5" outlineLevel="1" x14ac:dyDescent="0.2">
      <c r="A208" s="216">
        <v>55</v>
      </c>
      <c r="B208" s="217" t="s">
        <v>372</v>
      </c>
      <c r="C208" s="238" t="s">
        <v>373</v>
      </c>
      <c r="D208" s="218" t="s">
        <v>147</v>
      </c>
      <c r="E208" s="219">
        <v>12</v>
      </c>
      <c r="F208" s="220"/>
      <c r="G208" s="221">
        <f>ROUND(E208*F208,2)</f>
        <v>0</v>
      </c>
      <c r="H208" s="220"/>
      <c r="I208" s="221">
        <f>ROUND(E208*H208,2)</f>
        <v>0</v>
      </c>
      <c r="J208" s="220"/>
      <c r="K208" s="221">
        <f>ROUND(E208*J208,2)</f>
        <v>0</v>
      </c>
      <c r="L208" s="221">
        <v>15</v>
      </c>
      <c r="M208" s="221">
        <f>G208*(1+L208/100)</f>
        <v>0</v>
      </c>
      <c r="N208" s="221">
        <v>2.1000000000000001E-4</v>
      </c>
      <c r="O208" s="221">
        <f>ROUND(E208*N208,2)</f>
        <v>0</v>
      </c>
      <c r="P208" s="221">
        <v>0</v>
      </c>
      <c r="Q208" s="221">
        <f>ROUND(E208*P208,2)</f>
        <v>0</v>
      </c>
      <c r="R208" s="221" t="s">
        <v>336</v>
      </c>
      <c r="S208" s="221" t="s">
        <v>149</v>
      </c>
      <c r="T208" s="222" t="s">
        <v>150</v>
      </c>
      <c r="U208" s="198">
        <v>0.28600000000000003</v>
      </c>
      <c r="V208" s="198">
        <f>ROUND(E208*U208,2)</f>
        <v>3.43</v>
      </c>
      <c r="W208" s="198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 t="s">
        <v>317</v>
      </c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</row>
    <row r="209" spans="1:60" outlineLevel="1" x14ac:dyDescent="0.2">
      <c r="A209" s="195"/>
      <c r="B209" s="196"/>
      <c r="C209" s="239" t="s">
        <v>374</v>
      </c>
      <c r="D209" s="204"/>
      <c r="E209" s="205">
        <v>12</v>
      </c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198"/>
      <c r="U209" s="198"/>
      <c r="V209" s="198"/>
      <c r="W209" s="198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 t="s">
        <v>153</v>
      </c>
      <c r="AH209" s="192">
        <v>0</v>
      </c>
      <c r="AI209" s="192"/>
      <c r="AJ209" s="192"/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</row>
    <row r="210" spans="1:60" ht="22.5" outlineLevel="1" x14ac:dyDescent="0.2">
      <c r="A210" s="216">
        <v>56</v>
      </c>
      <c r="B210" s="217" t="s">
        <v>375</v>
      </c>
      <c r="C210" s="238" t="s">
        <v>376</v>
      </c>
      <c r="D210" s="218" t="s">
        <v>172</v>
      </c>
      <c r="E210" s="219">
        <v>8</v>
      </c>
      <c r="F210" s="220"/>
      <c r="G210" s="221">
        <f>ROUND(E210*F210,2)</f>
        <v>0</v>
      </c>
      <c r="H210" s="220"/>
      <c r="I210" s="221">
        <f>ROUND(E210*H210,2)</f>
        <v>0</v>
      </c>
      <c r="J210" s="220"/>
      <c r="K210" s="221">
        <f>ROUND(E210*J210,2)</f>
        <v>0</v>
      </c>
      <c r="L210" s="221">
        <v>15</v>
      </c>
      <c r="M210" s="221">
        <f>G210*(1+L210/100)</f>
        <v>0</v>
      </c>
      <c r="N210" s="221">
        <v>3.9900000000000005E-3</v>
      </c>
      <c r="O210" s="221">
        <f>ROUND(E210*N210,2)</f>
        <v>0.03</v>
      </c>
      <c r="P210" s="221">
        <v>0</v>
      </c>
      <c r="Q210" s="221">
        <f>ROUND(E210*P210,2)</f>
        <v>0</v>
      </c>
      <c r="R210" s="221" t="s">
        <v>336</v>
      </c>
      <c r="S210" s="221" t="s">
        <v>149</v>
      </c>
      <c r="T210" s="222" t="s">
        <v>150</v>
      </c>
      <c r="U210" s="198">
        <v>0.54290000000000005</v>
      </c>
      <c r="V210" s="198">
        <f>ROUND(E210*U210,2)</f>
        <v>4.34</v>
      </c>
      <c r="W210" s="198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 t="s">
        <v>317</v>
      </c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</row>
    <row r="211" spans="1:60" outlineLevel="1" x14ac:dyDescent="0.2">
      <c r="A211" s="195"/>
      <c r="B211" s="196"/>
      <c r="C211" s="240" t="s">
        <v>377</v>
      </c>
      <c r="D211" s="223"/>
      <c r="E211" s="223"/>
      <c r="F211" s="223"/>
      <c r="G211" s="223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 t="s">
        <v>158</v>
      </c>
      <c r="AH211" s="192"/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</row>
    <row r="212" spans="1:60" outlineLevel="1" x14ac:dyDescent="0.2">
      <c r="A212" s="195"/>
      <c r="B212" s="196"/>
      <c r="C212" s="239" t="s">
        <v>354</v>
      </c>
      <c r="D212" s="204"/>
      <c r="E212" s="205">
        <v>8</v>
      </c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198"/>
      <c r="U212" s="198"/>
      <c r="V212" s="198"/>
      <c r="W212" s="198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 t="s">
        <v>153</v>
      </c>
      <c r="AH212" s="192">
        <v>0</v>
      </c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</row>
    <row r="213" spans="1:60" ht="22.5" outlineLevel="1" x14ac:dyDescent="0.2">
      <c r="A213" s="216">
        <v>57</v>
      </c>
      <c r="B213" s="217" t="s">
        <v>378</v>
      </c>
      <c r="C213" s="238" t="s">
        <v>379</v>
      </c>
      <c r="D213" s="218" t="s">
        <v>172</v>
      </c>
      <c r="E213" s="219">
        <v>22.5</v>
      </c>
      <c r="F213" s="220"/>
      <c r="G213" s="221">
        <f>ROUND(E213*F213,2)</f>
        <v>0</v>
      </c>
      <c r="H213" s="220"/>
      <c r="I213" s="221">
        <f>ROUND(E213*H213,2)</f>
        <v>0</v>
      </c>
      <c r="J213" s="220"/>
      <c r="K213" s="221">
        <f>ROUND(E213*J213,2)</f>
        <v>0</v>
      </c>
      <c r="L213" s="221">
        <v>15</v>
      </c>
      <c r="M213" s="221">
        <f>G213*(1+L213/100)</f>
        <v>0</v>
      </c>
      <c r="N213" s="221">
        <v>5.1800000000000006E-3</v>
      </c>
      <c r="O213" s="221">
        <f>ROUND(E213*N213,2)</f>
        <v>0.12</v>
      </c>
      <c r="P213" s="221">
        <v>0</v>
      </c>
      <c r="Q213" s="221">
        <f>ROUND(E213*P213,2)</f>
        <v>0</v>
      </c>
      <c r="R213" s="221" t="s">
        <v>336</v>
      </c>
      <c r="S213" s="221" t="s">
        <v>149</v>
      </c>
      <c r="T213" s="222" t="s">
        <v>150</v>
      </c>
      <c r="U213" s="198">
        <v>0.63430000000000009</v>
      </c>
      <c r="V213" s="198">
        <f>ROUND(E213*U213,2)</f>
        <v>14.27</v>
      </c>
      <c r="W213" s="198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 t="s">
        <v>317</v>
      </c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</row>
    <row r="214" spans="1:60" outlineLevel="1" x14ac:dyDescent="0.2">
      <c r="A214" s="195"/>
      <c r="B214" s="196"/>
      <c r="C214" s="240" t="s">
        <v>377</v>
      </c>
      <c r="D214" s="223"/>
      <c r="E214" s="223"/>
      <c r="F214" s="223"/>
      <c r="G214" s="223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 t="s">
        <v>158</v>
      </c>
      <c r="AH214" s="192"/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</row>
    <row r="215" spans="1:60" outlineLevel="1" x14ac:dyDescent="0.2">
      <c r="A215" s="195"/>
      <c r="B215" s="196"/>
      <c r="C215" s="239" t="s">
        <v>380</v>
      </c>
      <c r="D215" s="204"/>
      <c r="E215" s="205">
        <v>22.5</v>
      </c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198"/>
      <c r="U215" s="198"/>
      <c r="V215" s="198"/>
      <c r="W215" s="198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 t="s">
        <v>153</v>
      </c>
      <c r="AH215" s="192">
        <v>0</v>
      </c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</row>
    <row r="216" spans="1:60" ht="22.5" outlineLevel="1" x14ac:dyDescent="0.2">
      <c r="A216" s="216">
        <v>58</v>
      </c>
      <c r="B216" s="217" t="s">
        <v>381</v>
      </c>
      <c r="C216" s="238" t="s">
        <v>382</v>
      </c>
      <c r="D216" s="218" t="s">
        <v>172</v>
      </c>
      <c r="E216" s="219">
        <v>8</v>
      </c>
      <c r="F216" s="220"/>
      <c r="G216" s="221">
        <f>ROUND(E216*F216,2)</f>
        <v>0</v>
      </c>
      <c r="H216" s="220"/>
      <c r="I216" s="221">
        <f>ROUND(E216*H216,2)</f>
        <v>0</v>
      </c>
      <c r="J216" s="220"/>
      <c r="K216" s="221">
        <f>ROUND(E216*J216,2)</f>
        <v>0</v>
      </c>
      <c r="L216" s="221">
        <v>15</v>
      </c>
      <c r="M216" s="221">
        <f>G216*(1+L216/100)</f>
        <v>0</v>
      </c>
      <c r="N216" s="221">
        <v>4.0100000000000005E-3</v>
      </c>
      <c r="O216" s="221">
        <f>ROUND(E216*N216,2)</f>
        <v>0.03</v>
      </c>
      <c r="P216" s="221">
        <v>0</v>
      </c>
      <c r="Q216" s="221">
        <f>ROUND(E216*P216,2)</f>
        <v>0</v>
      </c>
      <c r="R216" s="221" t="s">
        <v>336</v>
      </c>
      <c r="S216" s="221" t="s">
        <v>149</v>
      </c>
      <c r="T216" s="222" t="s">
        <v>150</v>
      </c>
      <c r="U216" s="198">
        <v>0.54290000000000005</v>
      </c>
      <c r="V216" s="198">
        <f>ROUND(E216*U216,2)</f>
        <v>4.34</v>
      </c>
      <c r="W216" s="198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 t="s">
        <v>317</v>
      </c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</row>
    <row r="217" spans="1:60" outlineLevel="1" x14ac:dyDescent="0.2">
      <c r="A217" s="195"/>
      <c r="B217" s="196"/>
      <c r="C217" s="240" t="s">
        <v>377</v>
      </c>
      <c r="D217" s="223"/>
      <c r="E217" s="223"/>
      <c r="F217" s="223"/>
      <c r="G217" s="223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 t="s">
        <v>158</v>
      </c>
      <c r="AH217" s="192"/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</row>
    <row r="218" spans="1:60" outlineLevel="1" x14ac:dyDescent="0.2">
      <c r="A218" s="195"/>
      <c r="B218" s="196"/>
      <c r="C218" s="239" t="s">
        <v>354</v>
      </c>
      <c r="D218" s="204"/>
      <c r="E218" s="205">
        <v>8</v>
      </c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198"/>
      <c r="U218" s="198"/>
      <c r="V218" s="198"/>
      <c r="W218" s="198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 t="s">
        <v>153</v>
      </c>
      <c r="AH218" s="192">
        <v>0</v>
      </c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</row>
    <row r="219" spans="1:60" ht="22.5" outlineLevel="1" x14ac:dyDescent="0.2">
      <c r="A219" s="216">
        <v>59</v>
      </c>
      <c r="B219" s="217" t="s">
        <v>383</v>
      </c>
      <c r="C219" s="238" t="s">
        <v>384</v>
      </c>
      <c r="D219" s="218" t="s">
        <v>172</v>
      </c>
      <c r="E219" s="219">
        <v>21</v>
      </c>
      <c r="F219" s="220"/>
      <c r="G219" s="221">
        <f>ROUND(E219*F219,2)</f>
        <v>0</v>
      </c>
      <c r="H219" s="220"/>
      <c r="I219" s="221">
        <f>ROUND(E219*H219,2)</f>
        <v>0</v>
      </c>
      <c r="J219" s="220"/>
      <c r="K219" s="221">
        <f>ROUND(E219*J219,2)</f>
        <v>0</v>
      </c>
      <c r="L219" s="221">
        <v>15</v>
      </c>
      <c r="M219" s="221">
        <f>G219*(1+L219/100)</f>
        <v>0</v>
      </c>
      <c r="N219" s="221">
        <v>5.2200000000000007E-3</v>
      </c>
      <c r="O219" s="221">
        <f>ROUND(E219*N219,2)</f>
        <v>0.11</v>
      </c>
      <c r="P219" s="221">
        <v>0</v>
      </c>
      <c r="Q219" s="221">
        <f>ROUND(E219*P219,2)</f>
        <v>0</v>
      </c>
      <c r="R219" s="221" t="s">
        <v>336</v>
      </c>
      <c r="S219" s="221" t="s">
        <v>149</v>
      </c>
      <c r="T219" s="222" t="s">
        <v>150</v>
      </c>
      <c r="U219" s="198">
        <v>0.63430000000000009</v>
      </c>
      <c r="V219" s="198">
        <f>ROUND(E219*U219,2)</f>
        <v>13.32</v>
      </c>
      <c r="W219" s="198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 t="s">
        <v>317</v>
      </c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</row>
    <row r="220" spans="1:60" outlineLevel="1" x14ac:dyDescent="0.2">
      <c r="A220" s="195"/>
      <c r="B220" s="196"/>
      <c r="C220" s="240" t="s">
        <v>377</v>
      </c>
      <c r="D220" s="223"/>
      <c r="E220" s="223"/>
      <c r="F220" s="223"/>
      <c r="G220" s="223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 t="s">
        <v>158</v>
      </c>
      <c r="AH220" s="192"/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</row>
    <row r="221" spans="1:60" outlineLevel="1" x14ac:dyDescent="0.2">
      <c r="A221" s="195"/>
      <c r="B221" s="196"/>
      <c r="C221" s="239" t="s">
        <v>385</v>
      </c>
      <c r="D221" s="204"/>
      <c r="E221" s="205">
        <v>21</v>
      </c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198"/>
      <c r="U221" s="198"/>
      <c r="V221" s="198"/>
      <c r="W221" s="198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 t="s">
        <v>153</v>
      </c>
      <c r="AH221" s="192">
        <v>0</v>
      </c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</row>
    <row r="222" spans="1:60" ht="22.5" outlineLevel="1" x14ac:dyDescent="0.2">
      <c r="A222" s="216">
        <v>60</v>
      </c>
      <c r="B222" s="217" t="s">
        <v>386</v>
      </c>
      <c r="C222" s="238" t="s">
        <v>387</v>
      </c>
      <c r="D222" s="218" t="s">
        <v>172</v>
      </c>
      <c r="E222" s="219">
        <v>16</v>
      </c>
      <c r="F222" s="220"/>
      <c r="G222" s="221">
        <f>ROUND(E222*F222,2)</f>
        <v>0</v>
      </c>
      <c r="H222" s="220"/>
      <c r="I222" s="221">
        <f>ROUND(E222*H222,2)</f>
        <v>0</v>
      </c>
      <c r="J222" s="220"/>
      <c r="K222" s="221">
        <f>ROUND(E222*J222,2)</f>
        <v>0</v>
      </c>
      <c r="L222" s="221">
        <v>15</v>
      </c>
      <c r="M222" s="221">
        <f>G222*(1+L222/100)</f>
        <v>0</v>
      </c>
      <c r="N222" s="221">
        <v>2.0000000000000002E-5</v>
      </c>
      <c r="O222" s="221">
        <f>ROUND(E222*N222,2)</f>
        <v>0</v>
      </c>
      <c r="P222" s="221">
        <v>0</v>
      </c>
      <c r="Q222" s="221">
        <f>ROUND(E222*P222,2)</f>
        <v>0</v>
      </c>
      <c r="R222" s="221" t="s">
        <v>336</v>
      </c>
      <c r="S222" s="221" t="s">
        <v>149</v>
      </c>
      <c r="T222" s="222" t="s">
        <v>150</v>
      </c>
      <c r="U222" s="198">
        <v>0.129</v>
      </c>
      <c r="V222" s="198">
        <f>ROUND(E222*U222,2)</f>
        <v>2.06</v>
      </c>
      <c r="W222" s="198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 t="s">
        <v>317</v>
      </c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</row>
    <row r="223" spans="1:60" outlineLevel="1" x14ac:dyDescent="0.2">
      <c r="A223" s="195"/>
      <c r="B223" s="196"/>
      <c r="C223" s="239" t="s">
        <v>388</v>
      </c>
      <c r="D223" s="204"/>
      <c r="E223" s="205">
        <v>16</v>
      </c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 t="s">
        <v>153</v>
      </c>
      <c r="AH223" s="192">
        <v>0</v>
      </c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</row>
    <row r="224" spans="1:60" ht="22.5" outlineLevel="1" x14ac:dyDescent="0.2">
      <c r="A224" s="216">
        <v>61</v>
      </c>
      <c r="B224" s="217" t="s">
        <v>389</v>
      </c>
      <c r="C224" s="238" t="s">
        <v>390</v>
      </c>
      <c r="D224" s="218" t="s">
        <v>172</v>
      </c>
      <c r="E224" s="219">
        <v>43.5</v>
      </c>
      <c r="F224" s="220"/>
      <c r="G224" s="221">
        <f>ROUND(E224*F224,2)</f>
        <v>0</v>
      </c>
      <c r="H224" s="220"/>
      <c r="I224" s="221">
        <f>ROUND(E224*H224,2)</f>
        <v>0</v>
      </c>
      <c r="J224" s="220"/>
      <c r="K224" s="221">
        <f>ROUND(E224*J224,2)</f>
        <v>0</v>
      </c>
      <c r="L224" s="221">
        <v>15</v>
      </c>
      <c r="M224" s="221">
        <f>G224*(1+L224/100)</f>
        <v>0</v>
      </c>
      <c r="N224" s="221">
        <v>6.0000000000000002E-5</v>
      </c>
      <c r="O224" s="221">
        <f>ROUND(E224*N224,2)</f>
        <v>0</v>
      </c>
      <c r="P224" s="221">
        <v>0</v>
      </c>
      <c r="Q224" s="221">
        <f>ROUND(E224*P224,2)</f>
        <v>0</v>
      </c>
      <c r="R224" s="221" t="s">
        <v>336</v>
      </c>
      <c r="S224" s="221" t="s">
        <v>149</v>
      </c>
      <c r="T224" s="222" t="s">
        <v>150</v>
      </c>
      <c r="U224" s="198">
        <v>0.129</v>
      </c>
      <c r="V224" s="198">
        <f>ROUND(E224*U224,2)</f>
        <v>5.61</v>
      </c>
      <c r="W224" s="198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 t="s">
        <v>317</v>
      </c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</row>
    <row r="225" spans="1:60" outlineLevel="1" x14ac:dyDescent="0.2">
      <c r="A225" s="195"/>
      <c r="B225" s="196"/>
      <c r="C225" s="239" t="s">
        <v>391</v>
      </c>
      <c r="D225" s="204"/>
      <c r="E225" s="205">
        <v>43.5</v>
      </c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 t="s">
        <v>153</v>
      </c>
      <c r="AH225" s="192">
        <v>0</v>
      </c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</row>
    <row r="226" spans="1:60" outlineLevel="1" x14ac:dyDescent="0.2">
      <c r="A226" s="216">
        <v>62</v>
      </c>
      <c r="B226" s="217" t="s">
        <v>392</v>
      </c>
      <c r="C226" s="238" t="s">
        <v>393</v>
      </c>
      <c r="D226" s="218" t="s">
        <v>147</v>
      </c>
      <c r="E226" s="219">
        <v>32</v>
      </c>
      <c r="F226" s="220"/>
      <c r="G226" s="221">
        <f>ROUND(E226*F226,2)</f>
        <v>0</v>
      </c>
      <c r="H226" s="220"/>
      <c r="I226" s="221">
        <f>ROUND(E226*H226,2)</f>
        <v>0</v>
      </c>
      <c r="J226" s="220"/>
      <c r="K226" s="221">
        <f>ROUND(E226*J226,2)</f>
        <v>0</v>
      </c>
      <c r="L226" s="221">
        <v>15</v>
      </c>
      <c r="M226" s="221">
        <f>G226*(1+L226/100)</f>
        <v>0</v>
      </c>
      <c r="N226" s="221">
        <v>0</v>
      </c>
      <c r="O226" s="221">
        <f>ROUND(E226*N226,2)</f>
        <v>0</v>
      </c>
      <c r="P226" s="221">
        <v>0</v>
      </c>
      <c r="Q226" s="221">
        <f>ROUND(E226*P226,2)</f>
        <v>0</v>
      </c>
      <c r="R226" s="221" t="s">
        <v>336</v>
      </c>
      <c r="S226" s="221" t="s">
        <v>149</v>
      </c>
      <c r="T226" s="222" t="s">
        <v>150</v>
      </c>
      <c r="U226" s="198">
        <v>0.42500000000000004</v>
      </c>
      <c r="V226" s="198">
        <f>ROUND(E226*U226,2)</f>
        <v>13.6</v>
      </c>
      <c r="W226" s="198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 t="s">
        <v>317</v>
      </c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</row>
    <row r="227" spans="1:60" outlineLevel="1" x14ac:dyDescent="0.2">
      <c r="A227" s="195"/>
      <c r="B227" s="196"/>
      <c r="C227" s="239" t="s">
        <v>394</v>
      </c>
      <c r="D227" s="204"/>
      <c r="E227" s="205">
        <v>24</v>
      </c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 t="s">
        <v>153</v>
      </c>
      <c r="AH227" s="192">
        <v>0</v>
      </c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</row>
    <row r="228" spans="1:60" outlineLevel="1" x14ac:dyDescent="0.2">
      <c r="A228" s="195"/>
      <c r="B228" s="196"/>
      <c r="C228" s="239" t="s">
        <v>395</v>
      </c>
      <c r="D228" s="204"/>
      <c r="E228" s="205">
        <v>8</v>
      </c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198"/>
      <c r="U228" s="198"/>
      <c r="V228" s="198"/>
      <c r="W228" s="198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 t="s">
        <v>153</v>
      </c>
      <c r="AH228" s="192">
        <v>0</v>
      </c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</row>
    <row r="229" spans="1:60" outlineLevel="1" x14ac:dyDescent="0.2">
      <c r="A229" s="216">
        <v>63</v>
      </c>
      <c r="B229" s="217" t="s">
        <v>396</v>
      </c>
      <c r="C229" s="238" t="s">
        <v>397</v>
      </c>
      <c r="D229" s="218" t="s">
        <v>147</v>
      </c>
      <c r="E229" s="219">
        <v>8</v>
      </c>
      <c r="F229" s="220"/>
      <c r="G229" s="221">
        <f>ROUND(E229*F229,2)</f>
        <v>0</v>
      </c>
      <c r="H229" s="220"/>
      <c r="I229" s="221">
        <f>ROUND(E229*H229,2)</f>
        <v>0</v>
      </c>
      <c r="J229" s="220"/>
      <c r="K229" s="221">
        <f>ROUND(E229*J229,2)</f>
        <v>0</v>
      </c>
      <c r="L229" s="221">
        <v>15</v>
      </c>
      <c r="M229" s="221">
        <f>G229*(1+L229/100)</f>
        <v>0</v>
      </c>
      <c r="N229" s="221">
        <v>1E-4</v>
      </c>
      <c r="O229" s="221">
        <f>ROUND(E229*N229,2)</f>
        <v>0</v>
      </c>
      <c r="P229" s="221">
        <v>0</v>
      </c>
      <c r="Q229" s="221">
        <f>ROUND(E229*P229,2)</f>
        <v>0</v>
      </c>
      <c r="R229" s="221" t="s">
        <v>336</v>
      </c>
      <c r="S229" s="221" t="s">
        <v>398</v>
      </c>
      <c r="T229" s="222" t="s">
        <v>150</v>
      </c>
      <c r="U229" s="198">
        <v>0.254</v>
      </c>
      <c r="V229" s="198">
        <f>ROUND(E229*U229,2)</f>
        <v>2.0299999999999998</v>
      </c>
      <c r="W229" s="198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 t="s">
        <v>317</v>
      </c>
      <c r="AH229" s="192"/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</row>
    <row r="230" spans="1:60" outlineLevel="1" x14ac:dyDescent="0.2">
      <c r="A230" s="195"/>
      <c r="B230" s="196"/>
      <c r="C230" s="239" t="s">
        <v>348</v>
      </c>
      <c r="D230" s="204"/>
      <c r="E230" s="205">
        <v>8</v>
      </c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198"/>
      <c r="U230" s="198"/>
      <c r="V230" s="198"/>
      <c r="W230" s="198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 t="s">
        <v>153</v>
      </c>
      <c r="AH230" s="192">
        <v>0</v>
      </c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</row>
    <row r="231" spans="1:60" outlineLevel="1" x14ac:dyDescent="0.2">
      <c r="A231" s="216">
        <v>64</v>
      </c>
      <c r="B231" s="217" t="s">
        <v>399</v>
      </c>
      <c r="C231" s="238" t="s">
        <v>400</v>
      </c>
      <c r="D231" s="218" t="s">
        <v>311</v>
      </c>
      <c r="E231" s="219">
        <v>0.29642000000000002</v>
      </c>
      <c r="F231" s="220"/>
      <c r="G231" s="221">
        <f>ROUND(E231*F231,2)</f>
        <v>0</v>
      </c>
      <c r="H231" s="220"/>
      <c r="I231" s="221">
        <f>ROUND(E231*H231,2)</f>
        <v>0</v>
      </c>
      <c r="J231" s="220"/>
      <c r="K231" s="221">
        <f>ROUND(E231*J231,2)</f>
        <v>0</v>
      </c>
      <c r="L231" s="221">
        <v>15</v>
      </c>
      <c r="M231" s="221">
        <f>G231*(1+L231/100)</f>
        <v>0</v>
      </c>
      <c r="N231" s="221">
        <v>0</v>
      </c>
      <c r="O231" s="221">
        <f>ROUND(E231*N231,2)</f>
        <v>0</v>
      </c>
      <c r="P231" s="221">
        <v>0</v>
      </c>
      <c r="Q231" s="221">
        <f>ROUND(E231*P231,2)</f>
        <v>0</v>
      </c>
      <c r="R231" s="221" t="s">
        <v>336</v>
      </c>
      <c r="S231" s="221" t="s">
        <v>149</v>
      </c>
      <c r="T231" s="222" t="s">
        <v>150</v>
      </c>
      <c r="U231" s="198">
        <v>1.3740000000000001</v>
      </c>
      <c r="V231" s="198">
        <f>ROUND(E231*U231,2)</f>
        <v>0.41</v>
      </c>
      <c r="W231" s="198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 t="s">
        <v>332</v>
      </c>
      <c r="AH231" s="192"/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</row>
    <row r="232" spans="1:60" outlineLevel="1" x14ac:dyDescent="0.2">
      <c r="A232" s="195"/>
      <c r="B232" s="196"/>
      <c r="C232" s="240" t="s">
        <v>401</v>
      </c>
      <c r="D232" s="223"/>
      <c r="E232" s="223"/>
      <c r="F232" s="223"/>
      <c r="G232" s="223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198"/>
      <c r="U232" s="198"/>
      <c r="V232" s="198"/>
      <c r="W232" s="198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 t="s">
        <v>158</v>
      </c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</row>
    <row r="233" spans="1:60" x14ac:dyDescent="0.2">
      <c r="A233" s="210" t="s">
        <v>143</v>
      </c>
      <c r="B233" s="211" t="s">
        <v>87</v>
      </c>
      <c r="C233" s="237" t="s">
        <v>88</v>
      </c>
      <c r="D233" s="212"/>
      <c r="E233" s="213"/>
      <c r="F233" s="214"/>
      <c r="G233" s="214">
        <f>SUMIF(AG234:AG278,"&lt;&gt;NOR",G234:G278)</f>
        <v>0</v>
      </c>
      <c r="H233" s="214"/>
      <c r="I233" s="214">
        <f>SUM(I234:I278)</f>
        <v>0</v>
      </c>
      <c r="J233" s="214"/>
      <c r="K233" s="214">
        <f>SUM(K234:K278)</f>
        <v>0</v>
      </c>
      <c r="L233" s="214"/>
      <c r="M233" s="214">
        <f>SUM(M234:M278)</f>
        <v>0</v>
      </c>
      <c r="N233" s="214"/>
      <c r="O233" s="214">
        <f>SUM(O234:O278)</f>
        <v>0.47000000000000003</v>
      </c>
      <c r="P233" s="214"/>
      <c r="Q233" s="214">
        <f>SUM(Q234:Q278)</f>
        <v>2.34</v>
      </c>
      <c r="R233" s="214"/>
      <c r="S233" s="214"/>
      <c r="T233" s="215"/>
      <c r="U233" s="209"/>
      <c r="V233" s="209">
        <f>SUM(V234:V278)</f>
        <v>110.32999999999998</v>
      </c>
      <c r="W233" s="209"/>
      <c r="AG233" t="s">
        <v>144</v>
      </c>
    </row>
    <row r="234" spans="1:60" ht="22.5" outlineLevel="1" x14ac:dyDescent="0.2">
      <c r="A234" s="216">
        <v>65</v>
      </c>
      <c r="B234" s="217" t="s">
        <v>402</v>
      </c>
      <c r="C234" s="238" t="s">
        <v>403</v>
      </c>
      <c r="D234" s="218" t="s">
        <v>404</v>
      </c>
      <c r="E234" s="219">
        <v>32</v>
      </c>
      <c r="F234" s="220"/>
      <c r="G234" s="221">
        <f>ROUND(E234*F234,2)</f>
        <v>0</v>
      </c>
      <c r="H234" s="220"/>
      <c r="I234" s="221">
        <f>ROUND(E234*H234,2)</f>
        <v>0</v>
      </c>
      <c r="J234" s="220"/>
      <c r="K234" s="221">
        <f>ROUND(E234*J234,2)</f>
        <v>0</v>
      </c>
      <c r="L234" s="221">
        <v>15</v>
      </c>
      <c r="M234" s="221">
        <f>G234*(1+L234/100)</f>
        <v>0</v>
      </c>
      <c r="N234" s="221">
        <v>3.8000000000000002E-4</v>
      </c>
      <c r="O234" s="221">
        <f>ROUND(E234*N234,2)</f>
        <v>0.01</v>
      </c>
      <c r="P234" s="221">
        <v>0</v>
      </c>
      <c r="Q234" s="221">
        <f>ROUND(E234*P234,2)</f>
        <v>0</v>
      </c>
      <c r="R234" s="221" t="s">
        <v>405</v>
      </c>
      <c r="S234" s="221" t="s">
        <v>149</v>
      </c>
      <c r="T234" s="222" t="s">
        <v>150</v>
      </c>
      <c r="U234" s="198">
        <v>0.29000000000000004</v>
      </c>
      <c r="V234" s="198">
        <f>ROUND(E234*U234,2)</f>
        <v>9.2799999999999994</v>
      </c>
      <c r="W234" s="198"/>
      <c r="X234" s="192"/>
      <c r="Y234" s="192"/>
      <c r="Z234" s="192"/>
      <c r="AA234" s="192"/>
      <c r="AB234" s="192"/>
      <c r="AC234" s="192"/>
      <c r="AD234" s="192"/>
      <c r="AE234" s="192"/>
      <c r="AF234" s="192"/>
      <c r="AG234" s="192" t="s">
        <v>317</v>
      </c>
      <c r="AH234" s="192"/>
      <c r="AI234" s="192"/>
      <c r="AJ234" s="192"/>
      <c r="AK234" s="192"/>
      <c r="AL234" s="192"/>
      <c r="AM234" s="192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2"/>
      <c r="AY234" s="192"/>
      <c r="AZ234" s="192"/>
      <c r="BA234" s="192"/>
      <c r="BB234" s="192"/>
      <c r="BC234" s="192"/>
      <c r="BD234" s="192"/>
      <c r="BE234" s="192"/>
      <c r="BF234" s="192"/>
      <c r="BG234" s="192"/>
      <c r="BH234" s="192"/>
    </row>
    <row r="235" spans="1:60" outlineLevel="1" x14ac:dyDescent="0.2">
      <c r="A235" s="195"/>
      <c r="B235" s="196"/>
      <c r="C235" s="239" t="s">
        <v>406</v>
      </c>
      <c r="D235" s="204"/>
      <c r="E235" s="205">
        <v>24</v>
      </c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198"/>
      <c r="U235" s="198"/>
      <c r="V235" s="198"/>
      <c r="W235" s="198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 t="s">
        <v>153</v>
      </c>
      <c r="AH235" s="192">
        <v>0</v>
      </c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</row>
    <row r="236" spans="1:60" outlineLevel="1" x14ac:dyDescent="0.2">
      <c r="A236" s="195"/>
      <c r="B236" s="196"/>
      <c r="C236" s="239" t="s">
        <v>395</v>
      </c>
      <c r="D236" s="204"/>
      <c r="E236" s="205">
        <v>8</v>
      </c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 t="s">
        <v>153</v>
      </c>
      <c r="AH236" s="192">
        <v>0</v>
      </c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</row>
    <row r="237" spans="1:60" outlineLevel="1" x14ac:dyDescent="0.2">
      <c r="A237" s="216">
        <v>66</v>
      </c>
      <c r="B237" s="217" t="s">
        <v>407</v>
      </c>
      <c r="C237" s="238" t="s">
        <v>408</v>
      </c>
      <c r="D237" s="218" t="s">
        <v>404</v>
      </c>
      <c r="E237" s="219">
        <v>12</v>
      </c>
      <c r="F237" s="220"/>
      <c r="G237" s="221">
        <f>ROUND(E237*F237,2)</f>
        <v>0</v>
      </c>
      <c r="H237" s="220"/>
      <c r="I237" s="221">
        <f>ROUND(E237*H237,2)</f>
        <v>0</v>
      </c>
      <c r="J237" s="220"/>
      <c r="K237" s="221">
        <f>ROUND(E237*J237,2)</f>
        <v>0</v>
      </c>
      <c r="L237" s="221">
        <v>15</v>
      </c>
      <c r="M237" s="221">
        <f>G237*(1+L237/100)</f>
        <v>0</v>
      </c>
      <c r="N237" s="221">
        <v>0</v>
      </c>
      <c r="O237" s="221">
        <f>ROUND(E237*N237,2)</f>
        <v>0</v>
      </c>
      <c r="P237" s="221">
        <v>3.4200000000000001E-2</v>
      </c>
      <c r="Q237" s="221">
        <f>ROUND(E237*P237,2)</f>
        <v>0.41</v>
      </c>
      <c r="R237" s="221" t="s">
        <v>336</v>
      </c>
      <c r="S237" s="221" t="s">
        <v>149</v>
      </c>
      <c r="T237" s="222" t="s">
        <v>150</v>
      </c>
      <c r="U237" s="198">
        <v>0.46500000000000002</v>
      </c>
      <c r="V237" s="198">
        <f>ROUND(E237*U237,2)</f>
        <v>5.58</v>
      </c>
      <c r="W237" s="198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 t="s">
        <v>317</v>
      </c>
      <c r="AH237" s="192"/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</row>
    <row r="238" spans="1:60" outlineLevel="1" x14ac:dyDescent="0.2">
      <c r="A238" s="195"/>
      <c r="B238" s="196"/>
      <c r="C238" s="239" t="s">
        <v>374</v>
      </c>
      <c r="D238" s="204"/>
      <c r="E238" s="205">
        <v>12</v>
      </c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198"/>
      <c r="U238" s="198"/>
      <c r="V238" s="198"/>
      <c r="W238" s="198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 t="s">
        <v>153</v>
      </c>
      <c r="AH238" s="192">
        <v>0</v>
      </c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</row>
    <row r="239" spans="1:60" outlineLevel="1" x14ac:dyDescent="0.2">
      <c r="A239" s="216">
        <v>67</v>
      </c>
      <c r="B239" s="217" t="s">
        <v>409</v>
      </c>
      <c r="C239" s="238" t="s">
        <v>410</v>
      </c>
      <c r="D239" s="218" t="s">
        <v>147</v>
      </c>
      <c r="E239" s="219">
        <v>8</v>
      </c>
      <c r="F239" s="220"/>
      <c r="G239" s="221">
        <f>ROUND(E239*F239,2)</f>
        <v>0</v>
      </c>
      <c r="H239" s="220"/>
      <c r="I239" s="221">
        <f>ROUND(E239*H239,2)</f>
        <v>0</v>
      </c>
      <c r="J239" s="220"/>
      <c r="K239" s="221">
        <f>ROUND(E239*J239,2)</f>
        <v>0</v>
      </c>
      <c r="L239" s="221">
        <v>15</v>
      </c>
      <c r="M239" s="221">
        <f>G239*(1+L239/100)</f>
        <v>0</v>
      </c>
      <c r="N239" s="221">
        <v>0</v>
      </c>
      <c r="O239" s="221">
        <f>ROUND(E239*N239,2)</f>
        <v>0</v>
      </c>
      <c r="P239" s="221">
        <v>0</v>
      </c>
      <c r="Q239" s="221">
        <f>ROUND(E239*P239,2)</f>
        <v>0</v>
      </c>
      <c r="R239" s="221" t="s">
        <v>336</v>
      </c>
      <c r="S239" s="221" t="s">
        <v>149</v>
      </c>
      <c r="T239" s="222" t="s">
        <v>150</v>
      </c>
      <c r="U239" s="198">
        <v>1.77</v>
      </c>
      <c r="V239" s="198">
        <f>ROUND(E239*U239,2)</f>
        <v>14.16</v>
      </c>
      <c r="W239" s="198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 t="s">
        <v>214</v>
      </c>
      <c r="AH239" s="192"/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</row>
    <row r="240" spans="1:60" outlineLevel="1" x14ac:dyDescent="0.2">
      <c r="A240" s="195"/>
      <c r="B240" s="196"/>
      <c r="C240" s="239" t="s">
        <v>411</v>
      </c>
      <c r="D240" s="204"/>
      <c r="E240" s="205">
        <v>8</v>
      </c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198"/>
      <c r="U240" s="198"/>
      <c r="V240" s="198"/>
      <c r="W240" s="198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 t="s">
        <v>153</v>
      </c>
      <c r="AH240" s="192">
        <v>0</v>
      </c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</row>
    <row r="241" spans="1:60" ht="22.5" outlineLevel="1" x14ac:dyDescent="0.2">
      <c r="A241" s="216">
        <v>68</v>
      </c>
      <c r="B241" s="217" t="s">
        <v>412</v>
      </c>
      <c r="C241" s="238" t="s">
        <v>413</v>
      </c>
      <c r="D241" s="218" t="s">
        <v>404</v>
      </c>
      <c r="E241" s="219">
        <v>8</v>
      </c>
      <c r="F241" s="220"/>
      <c r="G241" s="221">
        <f>ROUND(E241*F241,2)</f>
        <v>0</v>
      </c>
      <c r="H241" s="220"/>
      <c r="I241" s="221">
        <f>ROUND(E241*H241,2)</f>
        <v>0</v>
      </c>
      <c r="J241" s="220"/>
      <c r="K241" s="221">
        <f>ROUND(E241*J241,2)</f>
        <v>0</v>
      </c>
      <c r="L241" s="221">
        <v>15</v>
      </c>
      <c r="M241" s="221">
        <f>G241*(1+L241/100)</f>
        <v>0</v>
      </c>
      <c r="N241" s="221">
        <v>1.8890000000000001E-2</v>
      </c>
      <c r="O241" s="221">
        <f>ROUND(E241*N241,2)</f>
        <v>0.15</v>
      </c>
      <c r="P241" s="221">
        <v>0</v>
      </c>
      <c r="Q241" s="221">
        <f>ROUND(E241*P241,2)</f>
        <v>0</v>
      </c>
      <c r="R241" s="221" t="s">
        <v>336</v>
      </c>
      <c r="S241" s="221" t="s">
        <v>149</v>
      </c>
      <c r="T241" s="222" t="s">
        <v>150</v>
      </c>
      <c r="U241" s="198">
        <v>0.97300000000000009</v>
      </c>
      <c r="V241" s="198">
        <f>ROUND(E241*U241,2)</f>
        <v>7.78</v>
      </c>
      <c r="W241" s="198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 t="s">
        <v>317</v>
      </c>
      <c r="AH241" s="192"/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</row>
    <row r="242" spans="1:60" outlineLevel="1" x14ac:dyDescent="0.2">
      <c r="A242" s="195"/>
      <c r="B242" s="196"/>
      <c r="C242" s="239" t="s">
        <v>411</v>
      </c>
      <c r="D242" s="204"/>
      <c r="E242" s="205">
        <v>8</v>
      </c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198"/>
      <c r="U242" s="198"/>
      <c r="V242" s="198"/>
      <c r="W242" s="198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 t="s">
        <v>153</v>
      </c>
      <c r="AH242" s="192">
        <v>0</v>
      </c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</row>
    <row r="243" spans="1:60" outlineLevel="1" x14ac:dyDescent="0.2">
      <c r="A243" s="216">
        <v>69</v>
      </c>
      <c r="B243" s="217" t="s">
        <v>414</v>
      </c>
      <c r="C243" s="238" t="s">
        <v>415</v>
      </c>
      <c r="D243" s="218" t="s">
        <v>404</v>
      </c>
      <c r="E243" s="219">
        <v>12</v>
      </c>
      <c r="F243" s="220"/>
      <c r="G243" s="221">
        <f>ROUND(E243*F243,2)</f>
        <v>0</v>
      </c>
      <c r="H243" s="220"/>
      <c r="I243" s="221">
        <f>ROUND(E243*H243,2)</f>
        <v>0</v>
      </c>
      <c r="J243" s="220"/>
      <c r="K243" s="221">
        <f>ROUND(E243*J243,2)</f>
        <v>0</v>
      </c>
      <c r="L243" s="221">
        <v>15</v>
      </c>
      <c r="M243" s="221">
        <f>G243*(1+L243/100)</f>
        <v>0</v>
      </c>
      <c r="N243" s="221">
        <v>0</v>
      </c>
      <c r="O243" s="221">
        <f>ROUND(E243*N243,2)</f>
        <v>0</v>
      </c>
      <c r="P243" s="221">
        <v>1.9460000000000002E-2</v>
      </c>
      <c r="Q243" s="221">
        <f>ROUND(E243*P243,2)</f>
        <v>0.23</v>
      </c>
      <c r="R243" s="221" t="s">
        <v>336</v>
      </c>
      <c r="S243" s="221" t="s">
        <v>149</v>
      </c>
      <c r="T243" s="222" t="s">
        <v>150</v>
      </c>
      <c r="U243" s="198">
        <v>0.38200000000000001</v>
      </c>
      <c r="V243" s="198">
        <f>ROUND(E243*U243,2)</f>
        <v>4.58</v>
      </c>
      <c r="W243" s="198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 t="s">
        <v>317</v>
      </c>
      <c r="AH243" s="192"/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</row>
    <row r="244" spans="1:60" outlineLevel="1" x14ac:dyDescent="0.2">
      <c r="A244" s="195"/>
      <c r="B244" s="196"/>
      <c r="C244" s="239" t="s">
        <v>374</v>
      </c>
      <c r="D244" s="204"/>
      <c r="E244" s="205">
        <v>12</v>
      </c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198"/>
      <c r="U244" s="198"/>
      <c r="V244" s="198"/>
      <c r="W244" s="198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 t="s">
        <v>153</v>
      </c>
      <c r="AH244" s="192">
        <v>0</v>
      </c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</row>
    <row r="245" spans="1:60" outlineLevel="1" x14ac:dyDescent="0.2">
      <c r="A245" s="216">
        <v>70</v>
      </c>
      <c r="B245" s="217" t="s">
        <v>416</v>
      </c>
      <c r="C245" s="238" t="s">
        <v>417</v>
      </c>
      <c r="D245" s="218" t="s">
        <v>404</v>
      </c>
      <c r="E245" s="219">
        <v>8</v>
      </c>
      <c r="F245" s="220"/>
      <c r="G245" s="221">
        <f>ROUND(E245*F245,2)</f>
        <v>0</v>
      </c>
      <c r="H245" s="220"/>
      <c r="I245" s="221">
        <f>ROUND(E245*H245,2)</f>
        <v>0</v>
      </c>
      <c r="J245" s="220"/>
      <c r="K245" s="221">
        <f>ROUND(E245*J245,2)</f>
        <v>0</v>
      </c>
      <c r="L245" s="221">
        <v>15</v>
      </c>
      <c r="M245" s="221">
        <f>G245*(1+L245/100)</f>
        <v>0</v>
      </c>
      <c r="N245" s="221">
        <v>1.651E-2</v>
      </c>
      <c r="O245" s="221">
        <f>ROUND(E245*N245,2)</f>
        <v>0.13</v>
      </c>
      <c r="P245" s="221">
        <v>0</v>
      </c>
      <c r="Q245" s="221">
        <f>ROUND(E245*P245,2)</f>
        <v>0</v>
      </c>
      <c r="R245" s="221" t="s">
        <v>336</v>
      </c>
      <c r="S245" s="221" t="s">
        <v>149</v>
      </c>
      <c r="T245" s="222" t="s">
        <v>150</v>
      </c>
      <c r="U245" s="198">
        <v>1.1890000000000001</v>
      </c>
      <c r="V245" s="198">
        <f>ROUND(E245*U245,2)</f>
        <v>9.51</v>
      </c>
      <c r="W245" s="198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 t="s">
        <v>317</v>
      </c>
      <c r="AH245" s="192"/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</row>
    <row r="246" spans="1:60" outlineLevel="1" x14ac:dyDescent="0.2">
      <c r="A246" s="195"/>
      <c r="B246" s="196"/>
      <c r="C246" s="239" t="s">
        <v>354</v>
      </c>
      <c r="D246" s="204"/>
      <c r="E246" s="205">
        <v>8</v>
      </c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198"/>
      <c r="U246" s="198"/>
      <c r="V246" s="198"/>
      <c r="W246" s="198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 t="s">
        <v>153</v>
      </c>
      <c r="AH246" s="192">
        <v>0</v>
      </c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</row>
    <row r="247" spans="1:60" outlineLevel="1" x14ac:dyDescent="0.2">
      <c r="A247" s="225">
        <v>71</v>
      </c>
      <c r="B247" s="226" t="s">
        <v>418</v>
      </c>
      <c r="C247" s="241" t="s">
        <v>419</v>
      </c>
      <c r="D247" s="227" t="s">
        <v>404</v>
      </c>
      <c r="E247" s="228">
        <v>8</v>
      </c>
      <c r="F247" s="229"/>
      <c r="G247" s="230">
        <f>ROUND(E247*F247,2)</f>
        <v>0</v>
      </c>
      <c r="H247" s="229"/>
      <c r="I247" s="230">
        <f>ROUND(E247*H247,2)</f>
        <v>0</v>
      </c>
      <c r="J247" s="229"/>
      <c r="K247" s="230">
        <f>ROUND(E247*J247,2)</f>
        <v>0</v>
      </c>
      <c r="L247" s="230">
        <v>15</v>
      </c>
      <c r="M247" s="230">
        <f>G247*(1+L247/100)</f>
        <v>0</v>
      </c>
      <c r="N247" s="230">
        <v>4.7700000000000008E-3</v>
      </c>
      <c r="O247" s="230">
        <f>ROUND(E247*N247,2)</f>
        <v>0.04</v>
      </c>
      <c r="P247" s="230">
        <v>0</v>
      </c>
      <c r="Q247" s="230">
        <f>ROUND(E247*P247,2)</f>
        <v>0</v>
      </c>
      <c r="R247" s="230" t="s">
        <v>336</v>
      </c>
      <c r="S247" s="230" t="s">
        <v>149</v>
      </c>
      <c r="T247" s="231" t="s">
        <v>150</v>
      </c>
      <c r="U247" s="198">
        <v>0.32500000000000001</v>
      </c>
      <c r="V247" s="198">
        <f>ROUND(E247*U247,2)</f>
        <v>2.6</v>
      </c>
      <c r="W247" s="198"/>
      <c r="X247" s="192"/>
      <c r="Y247" s="192"/>
      <c r="Z247" s="192"/>
      <c r="AA247" s="192"/>
      <c r="AB247" s="192"/>
      <c r="AC247" s="192"/>
      <c r="AD247" s="192"/>
      <c r="AE247" s="192"/>
      <c r="AF247" s="192"/>
      <c r="AG247" s="192" t="s">
        <v>317</v>
      </c>
      <c r="AH247" s="192"/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</row>
    <row r="248" spans="1:60" outlineLevel="1" x14ac:dyDescent="0.2">
      <c r="A248" s="216">
        <v>72</v>
      </c>
      <c r="B248" s="217" t="s">
        <v>420</v>
      </c>
      <c r="C248" s="238" t="s">
        <v>421</v>
      </c>
      <c r="D248" s="218" t="s">
        <v>404</v>
      </c>
      <c r="E248" s="219">
        <v>4</v>
      </c>
      <c r="F248" s="220"/>
      <c r="G248" s="221">
        <f>ROUND(E248*F248,2)</f>
        <v>0</v>
      </c>
      <c r="H248" s="220"/>
      <c r="I248" s="221">
        <f>ROUND(E248*H248,2)</f>
        <v>0</v>
      </c>
      <c r="J248" s="220"/>
      <c r="K248" s="221">
        <f>ROUND(E248*J248,2)</f>
        <v>0</v>
      </c>
      <c r="L248" s="221">
        <v>15</v>
      </c>
      <c r="M248" s="221">
        <f>G248*(1+L248/100)</f>
        <v>0</v>
      </c>
      <c r="N248" s="221">
        <v>8.0000000000000002E-3</v>
      </c>
      <c r="O248" s="221">
        <f>ROUND(E248*N248,2)</f>
        <v>0.03</v>
      </c>
      <c r="P248" s="221">
        <v>0</v>
      </c>
      <c r="Q248" s="221">
        <f>ROUND(E248*P248,2)</f>
        <v>0</v>
      </c>
      <c r="R248" s="221" t="s">
        <v>336</v>
      </c>
      <c r="S248" s="221" t="s">
        <v>149</v>
      </c>
      <c r="T248" s="222" t="s">
        <v>150</v>
      </c>
      <c r="U248" s="198">
        <v>1.1890000000000001</v>
      </c>
      <c r="V248" s="198">
        <f>ROUND(E248*U248,2)</f>
        <v>4.76</v>
      </c>
      <c r="W248" s="198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 t="s">
        <v>317</v>
      </c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</row>
    <row r="249" spans="1:60" outlineLevel="1" x14ac:dyDescent="0.2">
      <c r="A249" s="195"/>
      <c r="B249" s="196"/>
      <c r="C249" s="239" t="s">
        <v>240</v>
      </c>
      <c r="D249" s="204"/>
      <c r="E249" s="205">
        <v>4</v>
      </c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198"/>
      <c r="U249" s="198"/>
      <c r="V249" s="198"/>
      <c r="W249" s="198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 t="s">
        <v>153</v>
      </c>
      <c r="AH249" s="192">
        <v>0</v>
      </c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</row>
    <row r="250" spans="1:60" outlineLevel="1" x14ac:dyDescent="0.2">
      <c r="A250" s="216">
        <v>73</v>
      </c>
      <c r="B250" s="217" t="s">
        <v>422</v>
      </c>
      <c r="C250" s="238" t="s">
        <v>423</v>
      </c>
      <c r="D250" s="218" t="s">
        <v>404</v>
      </c>
      <c r="E250" s="219">
        <v>12</v>
      </c>
      <c r="F250" s="220"/>
      <c r="G250" s="221">
        <f>ROUND(E250*F250,2)</f>
        <v>0</v>
      </c>
      <c r="H250" s="220"/>
      <c r="I250" s="221">
        <f>ROUND(E250*H250,2)</f>
        <v>0</v>
      </c>
      <c r="J250" s="220"/>
      <c r="K250" s="221">
        <f>ROUND(E250*J250,2)</f>
        <v>0</v>
      </c>
      <c r="L250" s="221">
        <v>15</v>
      </c>
      <c r="M250" s="221">
        <f>G250*(1+L250/100)</f>
        <v>0</v>
      </c>
      <c r="N250" s="221">
        <v>0</v>
      </c>
      <c r="O250" s="221">
        <f>ROUND(E250*N250,2)</f>
        <v>0</v>
      </c>
      <c r="P250" s="221">
        <v>8.8000000000000009E-2</v>
      </c>
      <c r="Q250" s="221">
        <f>ROUND(E250*P250,2)</f>
        <v>1.06</v>
      </c>
      <c r="R250" s="221" t="s">
        <v>336</v>
      </c>
      <c r="S250" s="221" t="s">
        <v>149</v>
      </c>
      <c r="T250" s="222" t="s">
        <v>150</v>
      </c>
      <c r="U250" s="198">
        <v>0.69300000000000006</v>
      </c>
      <c r="V250" s="198">
        <f>ROUND(E250*U250,2)</f>
        <v>8.32</v>
      </c>
      <c r="W250" s="198"/>
      <c r="X250" s="192"/>
      <c r="Y250" s="192"/>
      <c r="Z250" s="192"/>
      <c r="AA250" s="192"/>
      <c r="AB250" s="192"/>
      <c r="AC250" s="192"/>
      <c r="AD250" s="192"/>
      <c r="AE250" s="192"/>
      <c r="AF250" s="192"/>
      <c r="AG250" s="192" t="s">
        <v>317</v>
      </c>
      <c r="AH250" s="192"/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</row>
    <row r="251" spans="1:60" outlineLevel="1" x14ac:dyDescent="0.2">
      <c r="A251" s="195"/>
      <c r="B251" s="196"/>
      <c r="C251" s="239" t="s">
        <v>374</v>
      </c>
      <c r="D251" s="204"/>
      <c r="E251" s="205">
        <v>12</v>
      </c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198"/>
      <c r="U251" s="198"/>
      <c r="V251" s="198"/>
      <c r="W251" s="198"/>
      <c r="X251" s="192"/>
      <c r="Y251" s="192"/>
      <c r="Z251" s="192"/>
      <c r="AA251" s="192"/>
      <c r="AB251" s="192"/>
      <c r="AC251" s="192"/>
      <c r="AD251" s="192"/>
      <c r="AE251" s="192"/>
      <c r="AF251" s="192"/>
      <c r="AG251" s="192" t="s">
        <v>153</v>
      </c>
      <c r="AH251" s="192">
        <v>0</v>
      </c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</row>
    <row r="252" spans="1:60" outlineLevel="1" x14ac:dyDescent="0.2">
      <c r="A252" s="225">
        <v>74</v>
      </c>
      <c r="B252" s="226" t="s">
        <v>424</v>
      </c>
      <c r="C252" s="241" t="s">
        <v>425</v>
      </c>
      <c r="D252" s="227" t="s">
        <v>404</v>
      </c>
      <c r="E252" s="228">
        <v>12</v>
      </c>
      <c r="F252" s="229"/>
      <c r="G252" s="230">
        <f>ROUND(E252*F252,2)</f>
        <v>0</v>
      </c>
      <c r="H252" s="229"/>
      <c r="I252" s="230">
        <f>ROUND(E252*H252,2)</f>
        <v>0</v>
      </c>
      <c r="J252" s="229"/>
      <c r="K252" s="230">
        <f>ROUND(E252*J252,2)</f>
        <v>0</v>
      </c>
      <c r="L252" s="230">
        <v>15</v>
      </c>
      <c r="M252" s="230">
        <f>G252*(1+L252/100)</f>
        <v>0</v>
      </c>
      <c r="N252" s="230">
        <v>0</v>
      </c>
      <c r="O252" s="230">
        <f>ROUND(E252*N252,2)</f>
        <v>0</v>
      </c>
      <c r="P252" s="230">
        <v>2.4500000000000001E-2</v>
      </c>
      <c r="Q252" s="230">
        <f>ROUND(E252*P252,2)</f>
        <v>0.28999999999999998</v>
      </c>
      <c r="R252" s="230" t="s">
        <v>336</v>
      </c>
      <c r="S252" s="230" t="s">
        <v>149</v>
      </c>
      <c r="T252" s="231" t="s">
        <v>150</v>
      </c>
      <c r="U252" s="198">
        <v>0.38300000000000001</v>
      </c>
      <c r="V252" s="198">
        <f>ROUND(E252*U252,2)</f>
        <v>4.5999999999999996</v>
      </c>
      <c r="W252" s="198"/>
      <c r="X252" s="192"/>
      <c r="Y252" s="192"/>
      <c r="Z252" s="192"/>
      <c r="AA252" s="192"/>
      <c r="AB252" s="192"/>
      <c r="AC252" s="192"/>
      <c r="AD252" s="192"/>
      <c r="AE252" s="192"/>
      <c r="AF252" s="192"/>
      <c r="AG252" s="192" t="s">
        <v>317</v>
      </c>
      <c r="AH252" s="192"/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</row>
    <row r="253" spans="1:60" outlineLevel="1" x14ac:dyDescent="0.2">
      <c r="A253" s="216">
        <v>75</v>
      </c>
      <c r="B253" s="217" t="s">
        <v>426</v>
      </c>
      <c r="C253" s="238" t="s">
        <v>427</v>
      </c>
      <c r="D253" s="218" t="s">
        <v>404</v>
      </c>
      <c r="E253" s="219">
        <v>24</v>
      </c>
      <c r="F253" s="220"/>
      <c r="G253" s="221">
        <f>ROUND(E253*F253,2)</f>
        <v>0</v>
      </c>
      <c r="H253" s="220"/>
      <c r="I253" s="221">
        <f>ROUND(E253*H253,2)</f>
        <v>0</v>
      </c>
      <c r="J253" s="220"/>
      <c r="K253" s="221">
        <f>ROUND(E253*J253,2)</f>
        <v>0</v>
      </c>
      <c r="L253" s="221">
        <v>15</v>
      </c>
      <c r="M253" s="221">
        <f>G253*(1+L253/100)</f>
        <v>0</v>
      </c>
      <c r="N253" s="221">
        <v>1.1000000000000001E-3</v>
      </c>
      <c r="O253" s="221">
        <f>ROUND(E253*N253,2)</f>
        <v>0.03</v>
      </c>
      <c r="P253" s="221">
        <v>0</v>
      </c>
      <c r="Q253" s="221">
        <f>ROUND(E253*P253,2)</f>
        <v>0</v>
      </c>
      <c r="R253" s="221" t="s">
        <v>336</v>
      </c>
      <c r="S253" s="221" t="s">
        <v>149</v>
      </c>
      <c r="T253" s="222" t="s">
        <v>150</v>
      </c>
      <c r="U253" s="198">
        <v>0.33</v>
      </c>
      <c r="V253" s="198">
        <f>ROUND(E253*U253,2)</f>
        <v>7.92</v>
      </c>
      <c r="W253" s="198"/>
      <c r="X253" s="192"/>
      <c r="Y253" s="192"/>
      <c r="Z253" s="192"/>
      <c r="AA253" s="192"/>
      <c r="AB253" s="192"/>
      <c r="AC253" s="192"/>
      <c r="AD253" s="192"/>
      <c r="AE253" s="192"/>
      <c r="AF253" s="192"/>
      <c r="AG253" s="192" t="s">
        <v>214</v>
      </c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</row>
    <row r="254" spans="1:60" outlineLevel="1" x14ac:dyDescent="0.2">
      <c r="A254" s="195"/>
      <c r="B254" s="196"/>
      <c r="C254" s="239" t="s">
        <v>348</v>
      </c>
      <c r="D254" s="204"/>
      <c r="E254" s="205">
        <v>8</v>
      </c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 t="s">
        <v>153</v>
      </c>
      <c r="AH254" s="192">
        <v>0</v>
      </c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</row>
    <row r="255" spans="1:60" outlineLevel="1" x14ac:dyDescent="0.2">
      <c r="A255" s="195"/>
      <c r="B255" s="196"/>
      <c r="C255" s="239" t="s">
        <v>395</v>
      </c>
      <c r="D255" s="204"/>
      <c r="E255" s="205">
        <v>8</v>
      </c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198"/>
      <c r="U255" s="198"/>
      <c r="V255" s="198"/>
      <c r="W255" s="198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 t="s">
        <v>153</v>
      </c>
      <c r="AH255" s="192">
        <v>0</v>
      </c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</row>
    <row r="256" spans="1:60" outlineLevel="1" x14ac:dyDescent="0.2">
      <c r="A256" s="195"/>
      <c r="B256" s="196"/>
      <c r="C256" s="239" t="s">
        <v>428</v>
      </c>
      <c r="D256" s="204"/>
      <c r="E256" s="205">
        <v>8</v>
      </c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 t="s">
        <v>153</v>
      </c>
      <c r="AH256" s="192">
        <v>0</v>
      </c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</row>
    <row r="257" spans="1:60" ht="22.5" outlineLevel="1" x14ac:dyDescent="0.2">
      <c r="A257" s="216">
        <v>76</v>
      </c>
      <c r="B257" s="217" t="s">
        <v>429</v>
      </c>
      <c r="C257" s="238" t="s">
        <v>430</v>
      </c>
      <c r="D257" s="218" t="s">
        <v>147</v>
      </c>
      <c r="E257" s="219">
        <v>12</v>
      </c>
      <c r="F257" s="220"/>
      <c r="G257" s="221">
        <f>ROUND(E257*F257,2)</f>
        <v>0</v>
      </c>
      <c r="H257" s="220"/>
      <c r="I257" s="221">
        <f>ROUND(E257*H257,2)</f>
        <v>0</v>
      </c>
      <c r="J257" s="220"/>
      <c r="K257" s="221">
        <f>ROUND(E257*J257,2)</f>
        <v>0</v>
      </c>
      <c r="L257" s="221">
        <v>15</v>
      </c>
      <c r="M257" s="221">
        <f>G257*(1+L257/100)</f>
        <v>0</v>
      </c>
      <c r="N257" s="221">
        <v>1E-3</v>
      </c>
      <c r="O257" s="221">
        <f>ROUND(E257*N257,2)</f>
        <v>0.01</v>
      </c>
      <c r="P257" s="221">
        <v>0</v>
      </c>
      <c r="Q257" s="221">
        <f>ROUND(E257*P257,2)</f>
        <v>0</v>
      </c>
      <c r="R257" s="221" t="s">
        <v>336</v>
      </c>
      <c r="S257" s="221" t="s">
        <v>149</v>
      </c>
      <c r="T257" s="222" t="s">
        <v>150</v>
      </c>
      <c r="U257" s="198">
        <v>0.44500000000000001</v>
      </c>
      <c r="V257" s="198">
        <f>ROUND(E257*U257,2)</f>
        <v>5.34</v>
      </c>
      <c r="W257" s="198"/>
      <c r="X257" s="192"/>
      <c r="Y257" s="192"/>
      <c r="Z257" s="192"/>
      <c r="AA257" s="192"/>
      <c r="AB257" s="192"/>
      <c r="AC257" s="192"/>
      <c r="AD257" s="192"/>
      <c r="AE257" s="192"/>
      <c r="AF257" s="192"/>
      <c r="AG257" s="192" t="s">
        <v>317</v>
      </c>
      <c r="AH257" s="192"/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</row>
    <row r="258" spans="1:60" outlineLevel="1" x14ac:dyDescent="0.2">
      <c r="A258" s="195"/>
      <c r="B258" s="196"/>
      <c r="C258" s="239" t="s">
        <v>431</v>
      </c>
      <c r="D258" s="204"/>
      <c r="E258" s="205">
        <v>12</v>
      </c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 t="s">
        <v>153</v>
      </c>
      <c r="AH258" s="192">
        <v>0</v>
      </c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</row>
    <row r="259" spans="1:60" outlineLevel="1" x14ac:dyDescent="0.2">
      <c r="A259" s="216">
        <v>77</v>
      </c>
      <c r="B259" s="217" t="s">
        <v>432</v>
      </c>
      <c r="C259" s="238" t="s">
        <v>433</v>
      </c>
      <c r="D259" s="218" t="s">
        <v>404</v>
      </c>
      <c r="E259" s="219">
        <v>12</v>
      </c>
      <c r="F259" s="220"/>
      <c r="G259" s="221">
        <f>ROUND(E259*F259,2)</f>
        <v>0</v>
      </c>
      <c r="H259" s="220"/>
      <c r="I259" s="221">
        <f>ROUND(E259*H259,2)</f>
        <v>0</v>
      </c>
      <c r="J259" s="220"/>
      <c r="K259" s="221">
        <f>ROUND(E259*J259,2)</f>
        <v>0</v>
      </c>
      <c r="L259" s="221">
        <v>15</v>
      </c>
      <c r="M259" s="221">
        <f>G259*(1+L259/100)</f>
        <v>0</v>
      </c>
      <c r="N259" s="221">
        <v>0</v>
      </c>
      <c r="O259" s="221">
        <f>ROUND(E259*N259,2)</f>
        <v>0</v>
      </c>
      <c r="P259" s="221">
        <v>1.5600000000000002E-3</v>
      </c>
      <c r="Q259" s="221">
        <f>ROUND(E259*P259,2)</f>
        <v>0.02</v>
      </c>
      <c r="R259" s="221" t="s">
        <v>336</v>
      </c>
      <c r="S259" s="221" t="s">
        <v>149</v>
      </c>
      <c r="T259" s="222" t="s">
        <v>150</v>
      </c>
      <c r="U259" s="198">
        <v>0.21700000000000003</v>
      </c>
      <c r="V259" s="198">
        <f>ROUND(E259*U259,2)</f>
        <v>2.6</v>
      </c>
      <c r="W259" s="198"/>
      <c r="X259" s="192"/>
      <c r="Y259" s="192"/>
      <c r="Z259" s="192"/>
      <c r="AA259" s="192"/>
      <c r="AB259" s="192"/>
      <c r="AC259" s="192"/>
      <c r="AD259" s="192"/>
      <c r="AE259" s="192"/>
      <c r="AF259" s="192"/>
      <c r="AG259" s="192" t="s">
        <v>317</v>
      </c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</row>
    <row r="260" spans="1:60" outlineLevel="1" x14ac:dyDescent="0.2">
      <c r="A260" s="195"/>
      <c r="B260" s="196"/>
      <c r="C260" s="239" t="s">
        <v>434</v>
      </c>
      <c r="D260" s="204"/>
      <c r="E260" s="205">
        <v>12</v>
      </c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 t="s">
        <v>153</v>
      </c>
      <c r="AH260" s="192">
        <v>0</v>
      </c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</row>
    <row r="261" spans="1:60" outlineLevel="1" x14ac:dyDescent="0.2">
      <c r="A261" s="216">
        <v>78</v>
      </c>
      <c r="B261" s="217" t="s">
        <v>435</v>
      </c>
      <c r="C261" s="238" t="s">
        <v>436</v>
      </c>
      <c r="D261" s="218" t="s">
        <v>404</v>
      </c>
      <c r="E261" s="219">
        <v>12</v>
      </c>
      <c r="F261" s="220"/>
      <c r="G261" s="221">
        <f>ROUND(E261*F261,2)</f>
        <v>0</v>
      </c>
      <c r="H261" s="220"/>
      <c r="I261" s="221">
        <f>ROUND(E261*H261,2)</f>
        <v>0</v>
      </c>
      <c r="J261" s="220"/>
      <c r="K261" s="221">
        <f>ROUND(E261*J261,2)</f>
        <v>0</v>
      </c>
      <c r="L261" s="221">
        <v>15</v>
      </c>
      <c r="M261" s="221">
        <f>G261*(1+L261/100)</f>
        <v>0</v>
      </c>
      <c r="N261" s="221">
        <v>0</v>
      </c>
      <c r="O261" s="221">
        <f>ROUND(E261*N261,2)</f>
        <v>0</v>
      </c>
      <c r="P261" s="221">
        <v>8.6000000000000009E-4</v>
      </c>
      <c r="Q261" s="221">
        <f>ROUND(E261*P261,2)</f>
        <v>0.01</v>
      </c>
      <c r="R261" s="221" t="s">
        <v>336</v>
      </c>
      <c r="S261" s="221" t="s">
        <v>149</v>
      </c>
      <c r="T261" s="222" t="s">
        <v>150</v>
      </c>
      <c r="U261" s="198">
        <v>0.222</v>
      </c>
      <c r="V261" s="198">
        <f>ROUND(E261*U261,2)</f>
        <v>2.66</v>
      </c>
      <c r="W261" s="198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 t="s">
        <v>317</v>
      </c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</row>
    <row r="262" spans="1:60" outlineLevel="1" x14ac:dyDescent="0.2">
      <c r="A262" s="195"/>
      <c r="B262" s="196"/>
      <c r="C262" s="239" t="s">
        <v>347</v>
      </c>
      <c r="D262" s="204"/>
      <c r="E262" s="205">
        <v>12</v>
      </c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2"/>
      <c r="Y262" s="192"/>
      <c r="Z262" s="192"/>
      <c r="AA262" s="192"/>
      <c r="AB262" s="192"/>
      <c r="AC262" s="192"/>
      <c r="AD262" s="192"/>
      <c r="AE262" s="192"/>
      <c r="AF262" s="192"/>
      <c r="AG262" s="192" t="s">
        <v>153</v>
      </c>
      <c r="AH262" s="192">
        <v>0</v>
      </c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</row>
    <row r="263" spans="1:60" ht="22.5" outlineLevel="1" x14ac:dyDescent="0.2">
      <c r="A263" s="216">
        <v>79</v>
      </c>
      <c r="B263" s="217" t="s">
        <v>437</v>
      </c>
      <c r="C263" s="238" t="s">
        <v>438</v>
      </c>
      <c r="D263" s="218" t="s">
        <v>147</v>
      </c>
      <c r="E263" s="219">
        <v>8</v>
      </c>
      <c r="F263" s="220"/>
      <c r="G263" s="221">
        <f>ROUND(E263*F263,2)</f>
        <v>0</v>
      </c>
      <c r="H263" s="220"/>
      <c r="I263" s="221">
        <f>ROUND(E263*H263,2)</f>
        <v>0</v>
      </c>
      <c r="J263" s="220"/>
      <c r="K263" s="221">
        <f>ROUND(E263*J263,2)</f>
        <v>0</v>
      </c>
      <c r="L263" s="221">
        <v>15</v>
      </c>
      <c r="M263" s="221">
        <f>G263*(1+L263/100)</f>
        <v>0</v>
      </c>
      <c r="N263" s="221">
        <v>9.2000000000000003E-4</v>
      </c>
      <c r="O263" s="221">
        <f>ROUND(E263*N263,2)</f>
        <v>0.01</v>
      </c>
      <c r="P263" s="221">
        <v>0</v>
      </c>
      <c r="Q263" s="221">
        <f>ROUND(E263*P263,2)</f>
        <v>0</v>
      </c>
      <c r="R263" s="221" t="s">
        <v>336</v>
      </c>
      <c r="S263" s="221" t="s">
        <v>149</v>
      </c>
      <c r="T263" s="222" t="s">
        <v>150</v>
      </c>
      <c r="U263" s="198">
        <v>0.58700000000000008</v>
      </c>
      <c r="V263" s="198">
        <f>ROUND(E263*U263,2)</f>
        <v>4.7</v>
      </c>
      <c r="W263" s="198"/>
      <c r="X263" s="192"/>
      <c r="Y263" s="192"/>
      <c r="Z263" s="192"/>
      <c r="AA263" s="192"/>
      <c r="AB263" s="192"/>
      <c r="AC263" s="192"/>
      <c r="AD263" s="192"/>
      <c r="AE263" s="192"/>
      <c r="AF263" s="192"/>
      <c r="AG263" s="192" t="s">
        <v>317</v>
      </c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</row>
    <row r="264" spans="1:60" outlineLevel="1" x14ac:dyDescent="0.2">
      <c r="A264" s="195"/>
      <c r="B264" s="196"/>
      <c r="C264" s="239" t="s">
        <v>354</v>
      </c>
      <c r="D264" s="204"/>
      <c r="E264" s="205">
        <v>8</v>
      </c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 t="s">
        <v>153</v>
      </c>
      <c r="AH264" s="192">
        <v>0</v>
      </c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</row>
    <row r="265" spans="1:60" outlineLevel="1" x14ac:dyDescent="0.2">
      <c r="A265" s="225">
        <v>80</v>
      </c>
      <c r="B265" s="226" t="s">
        <v>439</v>
      </c>
      <c r="C265" s="241" t="s">
        <v>440</v>
      </c>
      <c r="D265" s="227" t="s">
        <v>147</v>
      </c>
      <c r="E265" s="228">
        <v>8</v>
      </c>
      <c r="F265" s="229"/>
      <c r="G265" s="230">
        <f>ROUND(E265*F265,2)</f>
        <v>0</v>
      </c>
      <c r="H265" s="229"/>
      <c r="I265" s="230">
        <f>ROUND(E265*H265,2)</f>
        <v>0</v>
      </c>
      <c r="J265" s="229"/>
      <c r="K265" s="230">
        <f>ROUND(E265*J265,2)</f>
        <v>0</v>
      </c>
      <c r="L265" s="230">
        <v>15</v>
      </c>
      <c r="M265" s="230">
        <f>G265*(1+L265/100)</f>
        <v>0</v>
      </c>
      <c r="N265" s="230">
        <v>2.0000000000000002E-5</v>
      </c>
      <c r="O265" s="230">
        <f>ROUND(E265*N265,2)</f>
        <v>0</v>
      </c>
      <c r="P265" s="230">
        <v>0</v>
      </c>
      <c r="Q265" s="230">
        <f>ROUND(E265*P265,2)</f>
        <v>0</v>
      </c>
      <c r="R265" s="230" t="s">
        <v>336</v>
      </c>
      <c r="S265" s="230" t="s">
        <v>149</v>
      </c>
      <c r="T265" s="231" t="s">
        <v>150</v>
      </c>
      <c r="U265" s="198">
        <v>0.16800000000000001</v>
      </c>
      <c r="V265" s="198">
        <f>ROUND(E265*U265,2)</f>
        <v>1.34</v>
      </c>
      <c r="W265" s="198"/>
      <c r="X265" s="192"/>
      <c r="Y265" s="192"/>
      <c r="Z265" s="192"/>
      <c r="AA265" s="192"/>
      <c r="AB265" s="192"/>
      <c r="AC265" s="192"/>
      <c r="AD265" s="192"/>
      <c r="AE265" s="192"/>
      <c r="AF265" s="192"/>
      <c r="AG265" s="192" t="s">
        <v>317</v>
      </c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</row>
    <row r="266" spans="1:60" ht="22.5" outlineLevel="1" x14ac:dyDescent="0.2">
      <c r="A266" s="216">
        <v>81</v>
      </c>
      <c r="B266" s="217" t="s">
        <v>441</v>
      </c>
      <c r="C266" s="238" t="s">
        <v>442</v>
      </c>
      <c r="D266" s="218" t="s">
        <v>147</v>
      </c>
      <c r="E266" s="219">
        <v>12</v>
      </c>
      <c r="F266" s="220"/>
      <c r="G266" s="221">
        <f>ROUND(E266*F266,2)</f>
        <v>0</v>
      </c>
      <c r="H266" s="220"/>
      <c r="I266" s="221">
        <f>ROUND(E266*H266,2)</f>
        <v>0</v>
      </c>
      <c r="J266" s="220"/>
      <c r="K266" s="221">
        <f>ROUND(E266*J266,2)</f>
        <v>0</v>
      </c>
      <c r="L266" s="221">
        <v>15</v>
      </c>
      <c r="M266" s="221">
        <f>G266*(1+L266/100)</f>
        <v>0</v>
      </c>
      <c r="N266" s="221">
        <v>4.1000000000000005E-4</v>
      </c>
      <c r="O266" s="221">
        <f>ROUND(E266*N266,2)</f>
        <v>0</v>
      </c>
      <c r="P266" s="221">
        <v>0</v>
      </c>
      <c r="Q266" s="221">
        <f>ROUND(E266*P266,2)</f>
        <v>0</v>
      </c>
      <c r="R266" s="221" t="s">
        <v>336</v>
      </c>
      <c r="S266" s="221" t="s">
        <v>149</v>
      </c>
      <c r="T266" s="222" t="s">
        <v>150</v>
      </c>
      <c r="U266" s="198">
        <v>0.24600000000000002</v>
      </c>
      <c r="V266" s="198">
        <f>ROUND(E266*U266,2)</f>
        <v>2.95</v>
      </c>
      <c r="W266" s="198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 t="s">
        <v>317</v>
      </c>
      <c r="AH266" s="192"/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</row>
    <row r="267" spans="1:60" outlineLevel="1" x14ac:dyDescent="0.2">
      <c r="A267" s="195"/>
      <c r="B267" s="196"/>
      <c r="C267" s="239" t="s">
        <v>443</v>
      </c>
      <c r="D267" s="204"/>
      <c r="E267" s="205">
        <v>12</v>
      </c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8"/>
      <c r="W267" s="198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 t="s">
        <v>153</v>
      </c>
      <c r="AH267" s="192">
        <v>0</v>
      </c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</row>
    <row r="268" spans="1:60" outlineLevel="1" x14ac:dyDescent="0.2">
      <c r="A268" s="216">
        <v>82</v>
      </c>
      <c r="B268" s="217" t="s">
        <v>444</v>
      </c>
      <c r="C268" s="238" t="s">
        <v>445</v>
      </c>
      <c r="D268" s="218" t="s">
        <v>147</v>
      </c>
      <c r="E268" s="219">
        <v>24</v>
      </c>
      <c r="F268" s="220"/>
      <c r="G268" s="221">
        <f>ROUND(E268*F268,2)</f>
        <v>0</v>
      </c>
      <c r="H268" s="220"/>
      <c r="I268" s="221">
        <f>ROUND(E268*H268,2)</f>
        <v>0</v>
      </c>
      <c r="J268" s="220"/>
      <c r="K268" s="221">
        <f>ROUND(E268*J268,2)</f>
        <v>0</v>
      </c>
      <c r="L268" s="221">
        <v>15</v>
      </c>
      <c r="M268" s="221">
        <f>G268*(1+L268/100)</f>
        <v>0</v>
      </c>
      <c r="N268" s="221">
        <v>0</v>
      </c>
      <c r="O268" s="221">
        <f>ROUND(E268*N268,2)</f>
        <v>0</v>
      </c>
      <c r="P268" s="221">
        <v>8.5000000000000006E-4</v>
      </c>
      <c r="Q268" s="221">
        <f>ROUND(E268*P268,2)</f>
        <v>0.02</v>
      </c>
      <c r="R268" s="221" t="s">
        <v>336</v>
      </c>
      <c r="S268" s="221" t="s">
        <v>149</v>
      </c>
      <c r="T268" s="222" t="s">
        <v>150</v>
      </c>
      <c r="U268" s="198">
        <v>3.8000000000000006E-2</v>
      </c>
      <c r="V268" s="198">
        <f>ROUND(E268*U268,2)</f>
        <v>0.91</v>
      </c>
      <c r="W268" s="198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 t="s">
        <v>317</v>
      </c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</row>
    <row r="269" spans="1:60" outlineLevel="1" x14ac:dyDescent="0.2">
      <c r="A269" s="195"/>
      <c r="B269" s="196"/>
      <c r="C269" s="239" t="s">
        <v>446</v>
      </c>
      <c r="D269" s="204"/>
      <c r="E269" s="205">
        <v>24</v>
      </c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 t="s">
        <v>153</v>
      </c>
      <c r="AH269" s="192">
        <v>0</v>
      </c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</row>
    <row r="270" spans="1:60" outlineLevel="1" x14ac:dyDescent="0.2">
      <c r="A270" s="216">
        <v>83</v>
      </c>
      <c r="B270" s="217" t="s">
        <v>447</v>
      </c>
      <c r="C270" s="238" t="s">
        <v>448</v>
      </c>
      <c r="D270" s="218" t="s">
        <v>449</v>
      </c>
      <c r="E270" s="219">
        <v>10</v>
      </c>
      <c r="F270" s="220"/>
      <c r="G270" s="221">
        <f>ROUND(E270*F270,2)</f>
        <v>0</v>
      </c>
      <c r="H270" s="220"/>
      <c r="I270" s="221">
        <f>ROUND(E270*H270,2)</f>
        <v>0</v>
      </c>
      <c r="J270" s="220"/>
      <c r="K270" s="221">
        <f>ROUND(E270*J270,2)</f>
        <v>0</v>
      </c>
      <c r="L270" s="221">
        <v>15</v>
      </c>
      <c r="M270" s="221">
        <f>G270*(1+L270/100)</f>
        <v>0</v>
      </c>
      <c r="N270" s="221">
        <v>0</v>
      </c>
      <c r="O270" s="221">
        <f>ROUND(E270*N270,2)</f>
        <v>0</v>
      </c>
      <c r="P270" s="221">
        <v>0</v>
      </c>
      <c r="Q270" s="221">
        <f>ROUND(E270*P270,2)</f>
        <v>0</v>
      </c>
      <c r="R270" s="221"/>
      <c r="S270" s="221" t="s">
        <v>353</v>
      </c>
      <c r="T270" s="222" t="s">
        <v>150</v>
      </c>
      <c r="U270" s="198">
        <v>1</v>
      </c>
      <c r="V270" s="198">
        <f>ROUND(E270*U270,2)</f>
        <v>10</v>
      </c>
      <c r="W270" s="198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192" t="s">
        <v>151</v>
      </c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</row>
    <row r="271" spans="1:60" outlineLevel="1" x14ac:dyDescent="0.2">
      <c r="A271" s="195"/>
      <c r="B271" s="196"/>
      <c r="C271" s="239" t="s">
        <v>450</v>
      </c>
      <c r="D271" s="204"/>
      <c r="E271" s="205">
        <v>10</v>
      </c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 t="s">
        <v>153</v>
      </c>
      <c r="AH271" s="192">
        <v>0</v>
      </c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</row>
    <row r="272" spans="1:60" outlineLevel="1" x14ac:dyDescent="0.2">
      <c r="A272" s="225">
        <v>84</v>
      </c>
      <c r="B272" s="226" t="s">
        <v>451</v>
      </c>
      <c r="C272" s="241" t="s">
        <v>452</v>
      </c>
      <c r="D272" s="227" t="s">
        <v>147</v>
      </c>
      <c r="E272" s="228">
        <v>12</v>
      </c>
      <c r="F272" s="229"/>
      <c r="G272" s="230">
        <f>ROUND(E272*F272,2)</f>
        <v>0</v>
      </c>
      <c r="H272" s="229"/>
      <c r="I272" s="230">
        <f>ROUND(E272*H272,2)</f>
        <v>0</v>
      </c>
      <c r="J272" s="229"/>
      <c r="K272" s="230">
        <f>ROUND(E272*J272,2)</f>
        <v>0</v>
      </c>
      <c r="L272" s="230">
        <v>15</v>
      </c>
      <c r="M272" s="230">
        <f>G272*(1+L272/100)</f>
        <v>0</v>
      </c>
      <c r="N272" s="230">
        <v>0</v>
      </c>
      <c r="O272" s="230">
        <f>ROUND(E272*N272,2)</f>
        <v>0</v>
      </c>
      <c r="P272" s="230">
        <v>2.5000000000000001E-2</v>
      </c>
      <c r="Q272" s="230">
        <f>ROUND(E272*P272,2)</f>
        <v>0.3</v>
      </c>
      <c r="R272" s="230"/>
      <c r="S272" s="230" t="s">
        <v>353</v>
      </c>
      <c r="T272" s="231" t="s">
        <v>150</v>
      </c>
      <c r="U272" s="198">
        <v>0</v>
      </c>
      <c r="V272" s="198">
        <f>ROUND(E272*U272,2)</f>
        <v>0</v>
      </c>
      <c r="W272" s="198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 t="s">
        <v>151</v>
      </c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</row>
    <row r="273" spans="1:60" outlineLevel="1" x14ac:dyDescent="0.2">
      <c r="A273" s="216">
        <v>85</v>
      </c>
      <c r="B273" s="217" t="s">
        <v>453</v>
      </c>
      <c r="C273" s="238" t="s">
        <v>454</v>
      </c>
      <c r="D273" s="218" t="s">
        <v>147</v>
      </c>
      <c r="E273" s="219">
        <v>8</v>
      </c>
      <c r="F273" s="220"/>
      <c r="G273" s="221">
        <f>ROUND(E273*F273,2)</f>
        <v>0</v>
      </c>
      <c r="H273" s="220"/>
      <c r="I273" s="221">
        <f>ROUND(E273*H273,2)</f>
        <v>0</v>
      </c>
      <c r="J273" s="220"/>
      <c r="K273" s="221">
        <f>ROUND(E273*J273,2)</f>
        <v>0</v>
      </c>
      <c r="L273" s="221">
        <v>15</v>
      </c>
      <c r="M273" s="221">
        <f>G273*(1+L273/100)</f>
        <v>0</v>
      </c>
      <c r="N273" s="221">
        <v>7.0100000000000006E-3</v>
      </c>
      <c r="O273" s="221">
        <f>ROUND(E273*N273,2)</f>
        <v>0.06</v>
      </c>
      <c r="P273" s="221">
        <v>0</v>
      </c>
      <c r="Q273" s="221">
        <f>ROUND(E273*P273,2)</f>
        <v>0</v>
      </c>
      <c r="R273" s="221" t="s">
        <v>357</v>
      </c>
      <c r="S273" s="221" t="s">
        <v>149</v>
      </c>
      <c r="T273" s="222" t="s">
        <v>150</v>
      </c>
      <c r="U273" s="198">
        <v>0</v>
      </c>
      <c r="V273" s="198">
        <f>ROUND(E273*U273,2)</f>
        <v>0</v>
      </c>
      <c r="W273" s="198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192" t="s">
        <v>455</v>
      </c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</row>
    <row r="274" spans="1:60" outlineLevel="1" x14ac:dyDescent="0.2">
      <c r="A274" s="195"/>
      <c r="B274" s="196"/>
      <c r="C274" s="239" t="s">
        <v>456</v>
      </c>
      <c r="D274" s="204"/>
      <c r="E274" s="205">
        <v>8</v>
      </c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 t="s">
        <v>153</v>
      </c>
      <c r="AH274" s="192">
        <v>5</v>
      </c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</row>
    <row r="275" spans="1:60" outlineLevel="1" x14ac:dyDescent="0.2">
      <c r="A275" s="216">
        <v>86</v>
      </c>
      <c r="B275" s="217" t="s">
        <v>457</v>
      </c>
      <c r="C275" s="238" t="s">
        <v>458</v>
      </c>
      <c r="D275" s="218" t="s">
        <v>147</v>
      </c>
      <c r="E275" s="219">
        <v>8</v>
      </c>
      <c r="F275" s="220"/>
      <c r="G275" s="221">
        <f>ROUND(E275*F275,2)</f>
        <v>0</v>
      </c>
      <c r="H275" s="220"/>
      <c r="I275" s="221">
        <f>ROUND(E275*H275,2)</f>
        <v>0</v>
      </c>
      <c r="J275" s="220"/>
      <c r="K275" s="221">
        <f>ROUND(E275*J275,2)</f>
        <v>0</v>
      </c>
      <c r="L275" s="221">
        <v>15</v>
      </c>
      <c r="M275" s="221">
        <f>G275*(1+L275/100)</f>
        <v>0</v>
      </c>
      <c r="N275" s="221">
        <v>0</v>
      </c>
      <c r="O275" s="221">
        <f>ROUND(E275*N275,2)</f>
        <v>0</v>
      </c>
      <c r="P275" s="221">
        <v>0</v>
      </c>
      <c r="Q275" s="221">
        <f>ROUND(E275*P275,2)</f>
        <v>0</v>
      </c>
      <c r="R275" s="221" t="s">
        <v>357</v>
      </c>
      <c r="S275" s="221" t="s">
        <v>149</v>
      </c>
      <c r="T275" s="222" t="s">
        <v>150</v>
      </c>
      <c r="U275" s="198">
        <v>0</v>
      </c>
      <c r="V275" s="198">
        <f>ROUND(E275*U275,2)</f>
        <v>0</v>
      </c>
      <c r="W275" s="198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 t="s">
        <v>358</v>
      </c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</row>
    <row r="276" spans="1:60" outlineLevel="1" x14ac:dyDescent="0.2">
      <c r="A276" s="195"/>
      <c r="B276" s="196"/>
      <c r="C276" s="239" t="s">
        <v>354</v>
      </c>
      <c r="D276" s="204"/>
      <c r="E276" s="205">
        <v>8</v>
      </c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 t="s">
        <v>153</v>
      </c>
      <c r="AH276" s="192">
        <v>0</v>
      </c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</row>
    <row r="277" spans="1:60" outlineLevel="1" x14ac:dyDescent="0.2">
      <c r="A277" s="216">
        <v>87</v>
      </c>
      <c r="B277" s="217" t="s">
        <v>459</v>
      </c>
      <c r="C277" s="238" t="s">
        <v>460</v>
      </c>
      <c r="D277" s="218" t="s">
        <v>311</v>
      </c>
      <c r="E277" s="219">
        <v>0.47244000000000003</v>
      </c>
      <c r="F277" s="220"/>
      <c r="G277" s="221">
        <f>ROUND(E277*F277,2)</f>
        <v>0</v>
      </c>
      <c r="H277" s="220"/>
      <c r="I277" s="221">
        <f>ROUND(E277*H277,2)</f>
        <v>0</v>
      </c>
      <c r="J277" s="220"/>
      <c r="K277" s="221">
        <f>ROUND(E277*J277,2)</f>
        <v>0</v>
      </c>
      <c r="L277" s="221">
        <v>15</v>
      </c>
      <c r="M277" s="221">
        <f>G277*(1+L277/100)</f>
        <v>0</v>
      </c>
      <c r="N277" s="221">
        <v>0</v>
      </c>
      <c r="O277" s="221">
        <f>ROUND(E277*N277,2)</f>
        <v>0</v>
      </c>
      <c r="P277" s="221">
        <v>0</v>
      </c>
      <c r="Q277" s="221">
        <f>ROUND(E277*P277,2)</f>
        <v>0</v>
      </c>
      <c r="R277" s="221" t="s">
        <v>336</v>
      </c>
      <c r="S277" s="221" t="s">
        <v>149</v>
      </c>
      <c r="T277" s="222" t="s">
        <v>150</v>
      </c>
      <c r="U277" s="198">
        <v>1.5730000000000002</v>
      </c>
      <c r="V277" s="198">
        <f>ROUND(E277*U277,2)</f>
        <v>0.74</v>
      </c>
      <c r="W277" s="198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 t="s">
        <v>332</v>
      </c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</row>
    <row r="278" spans="1:60" outlineLevel="1" x14ac:dyDescent="0.2">
      <c r="A278" s="195"/>
      <c r="B278" s="196"/>
      <c r="C278" s="240" t="s">
        <v>401</v>
      </c>
      <c r="D278" s="223"/>
      <c r="E278" s="223"/>
      <c r="F278" s="223"/>
      <c r="G278" s="223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 t="s">
        <v>158</v>
      </c>
      <c r="AH278" s="192"/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</row>
    <row r="279" spans="1:60" x14ac:dyDescent="0.2">
      <c r="A279" s="210" t="s">
        <v>143</v>
      </c>
      <c r="B279" s="211" t="s">
        <v>89</v>
      </c>
      <c r="C279" s="237" t="s">
        <v>90</v>
      </c>
      <c r="D279" s="212"/>
      <c r="E279" s="213"/>
      <c r="F279" s="214"/>
      <c r="G279" s="214">
        <f>SUMIF(AG280:AG286,"&lt;&gt;NOR",G280:G286)</f>
        <v>0</v>
      </c>
      <c r="H279" s="214"/>
      <c r="I279" s="214">
        <f>SUM(I280:I286)</f>
        <v>0</v>
      </c>
      <c r="J279" s="214"/>
      <c r="K279" s="214">
        <f>SUM(K280:K286)</f>
        <v>0</v>
      </c>
      <c r="L279" s="214"/>
      <c r="M279" s="214">
        <f>SUM(M280:M286)</f>
        <v>0</v>
      </c>
      <c r="N279" s="214"/>
      <c r="O279" s="214">
        <f>SUM(O280:O286)</f>
        <v>0.01</v>
      </c>
      <c r="P279" s="214"/>
      <c r="Q279" s="214">
        <f>SUM(Q280:Q286)</f>
        <v>0</v>
      </c>
      <c r="R279" s="214"/>
      <c r="S279" s="214"/>
      <c r="T279" s="215"/>
      <c r="U279" s="209"/>
      <c r="V279" s="209">
        <f>SUM(V280:V286)</f>
        <v>9.68</v>
      </c>
      <c r="W279" s="209"/>
      <c r="AG279" t="s">
        <v>144</v>
      </c>
    </row>
    <row r="280" spans="1:60" outlineLevel="1" x14ac:dyDescent="0.2">
      <c r="A280" s="216">
        <v>88</v>
      </c>
      <c r="B280" s="217" t="s">
        <v>461</v>
      </c>
      <c r="C280" s="238" t="s">
        <v>462</v>
      </c>
      <c r="D280" s="218" t="s">
        <v>147</v>
      </c>
      <c r="E280" s="219">
        <v>22</v>
      </c>
      <c r="F280" s="220"/>
      <c r="G280" s="221">
        <f>ROUND(E280*F280,2)</f>
        <v>0</v>
      </c>
      <c r="H280" s="220"/>
      <c r="I280" s="221">
        <f>ROUND(E280*H280,2)</f>
        <v>0</v>
      </c>
      <c r="J280" s="220"/>
      <c r="K280" s="221">
        <f>ROUND(E280*J280,2)</f>
        <v>0</v>
      </c>
      <c r="L280" s="221">
        <v>15</v>
      </c>
      <c r="M280" s="221">
        <f>G280*(1+L280/100)</f>
        <v>0</v>
      </c>
      <c r="N280" s="221">
        <v>0</v>
      </c>
      <c r="O280" s="221">
        <f>ROUND(E280*N280,2)</f>
        <v>0</v>
      </c>
      <c r="P280" s="221">
        <v>0</v>
      </c>
      <c r="Q280" s="221">
        <f>ROUND(E280*P280,2)</f>
        <v>0</v>
      </c>
      <c r="R280" s="221" t="s">
        <v>463</v>
      </c>
      <c r="S280" s="221" t="s">
        <v>149</v>
      </c>
      <c r="T280" s="222" t="s">
        <v>150</v>
      </c>
      <c r="U280" s="198">
        <v>0.44</v>
      </c>
      <c r="V280" s="198">
        <f>ROUND(E280*U280,2)</f>
        <v>9.68</v>
      </c>
      <c r="W280" s="198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 t="s">
        <v>214</v>
      </c>
      <c r="AH280" s="192"/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</row>
    <row r="281" spans="1:60" outlineLevel="1" x14ac:dyDescent="0.2">
      <c r="A281" s="195"/>
      <c r="B281" s="196"/>
      <c r="C281" s="239" t="s">
        <v>464</v>
      </c>
      <c r="D281" s="204"/>
      <c r="E281" s="205">
        <v>12</v>
      </c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98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 t="s">
        <v>153</v>
      </c>
      <c r="AH281" s="192">
        <v>0</v>
      </c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</row>
    <row r="282" spans="1:60" outlineLevel="1" x14ac:dyDescent="0.2">
      <c r="A282" s="195"/>
      <c r="B282" s="196"/>
      <c r="C282" s="239" t="s">
        <v>465</v>
      </c>
      <c r="D282" s="204"/>
      <c r="E282" s="205">
        <v>10</v>
      </c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 t="s">
        <v>153</v>
      </c>
      <c r="AH282" s="192">
        <v>0</v>
      </c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</row>
    <row r="283" spans="1:60" ht="45" outlineLevel="1" x14ac:dyDescent="0.2">
      <c r="A283" s="216">
        <v>89</v>
      </c>
      <c r="B283" s="217" t="s">
        <v>466</v>
      </c>
      <c r="C283" s="238" t="s">
        <v>467</v>
      </c>
      <c r="D283" s="218" t="s">
        <v>147</v>
      </c>
      <c r="E283" s="219">
        <v>22</v>
      </c>
      <c r="F283" s="220"/>
      <c r="G283" s="221">
        <f>ROUND(E283*F283,2)</f>
        <v>0</v>
      </c>
      <c r="H283" s="220"/>
      <c r="I283" s="221">
        <f>ROUND(E283*H283,2)</f>
        <v>0</v>
      </c>
      <c r="J283" s="220"/>
      <c r="K283" s="221">
        <f>ROUND(E283*J283,2)</f>
        <v>0</v>
      </c>
      <c r="L283" s="221">
        <v>15</v>
      </c>
      <c r="M283" s="221">
        <f>G283*(1+L283/100)</f>
        <v>0</v>
      </c>
      <c r="N283" s="221">
        <v>6.5000000000000008E-4</v>
      </c>
      <c r="O283" s="221">
        <f>ROUND(E283*N283,2)</f>
        <v>0.01</v>
      </c>
      <c r="P283" s="221">
        <v>0</v>
      </c>
      <c r="Q283" s="221">
        <f>ROUND(E283*P283,2)</f>
        <v>0</v>
      </c>
      <c r="R283" s="221" t="s">
        <v>357</v>
      </c>
      <c r="S283" s="221" t="s">
        <v>149</v>
      </c>
      <c r="T283" s="222" t="s">
        <v>150</v>
      </c>
      <c r="U283" s="198">
        <v>0</v>
      </c>
      <c r="V283" s="198">
        <f>ROUND(E283*U283,2)</f>
        <v>0</v>
      </c>
      <c r="W283" s="198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 t="s">
        <v>455</v>
      </c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</row>
    <row r="284" spans="1:60" outlineLevel="1" x14ac:dyDescent="0.2">
      <c r="A284" s="195"/>
      <c r="B284" s="196"/>
      <c r="C284" s="239" t="s">
        <v>468</v>
      </c>
      <c r="D284" s="204"/>
      <c r="E284" s="205">
        <v>22</v>
      </c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 t="s">
        <v>153</v>
      </c>
      <c r="AH284" s="192">
        <v>5</v>
      </c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</row>
    <row r="285" spans="1:60" outlineLevel="1" x14ac:dyDescent="0.2">
      <c r="A285" s="195">
        <v>90</v>
      </c>
      <c r="B285" s="196" t="s">
        <v>469</v>
      </c>
      <c r="C285" s="245" t="s">
        <v>470</v>
      </c>
      <c r="D285" s="197" t="s">
        <v>0</v>
      </c>
      <c r="E285" s="234"/>
      <c r="F285" s="203"/>
      <c r="G285" s="198">
        <f>ROUND(E285*F285,2)</f>
        <v>0</v>
      </c>
      <c r="H285" s="203"/>
      <c r="I285" s="198">
        <f>ROUND(E285*H285,2)</f>
        <v>0</v>
      </c>
      <c r="J285" s="203"/>
      <c r="K285" s="198">
        <f>ROUND(E285*J285,2)</f>
        <v>0</v>
      </c>
      <c r="L285" s="198">
        <v>15</v>
      </c>
      <c r="M285" s="198">
        <f>G285*(1+L285/100)</f>
        <v>0</v>
      </c>
      <c r="N285" s="198">
        <v>0</v>
      </c>
      <c r="O285" s="198">
        <f>ROUND(E285*N285,2)</f>
        <v>0</v>
      </c>
      <c r="P285" s="198">
        <v>0</v>
      </c>
      <c r="Q285" s="198">
        <f>ROUND(E285*P285,2)</f>
        <v>0</v>
      </c>
      <c r="R285" s="198" t="s">
        <v>463</v>
      </c>
      <c r="S285" s="198" t="s">
        <v>149</v>
      </c>
      <c r="T285" s="198" t="s">
        <v>150</v>
      </c>
      <c r="U285" s="198">
        <v>0</v>
      </c>
      <c r="V285" s="198">
        <f>ROUND(E285*U285,2)</f>
        <v>0</v>
      </c>
      <c r="W285" s="198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 t="s">
        <v>471</v>
      </c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</row>
    <row r="286" spans="1:60" outlineLevel="1" x14ac:dyDescent="0.2">
      <c r="A286" s="195"/>
      <c r="B286" s="196"/>
      <c r="C286" s="246" t="s">
        <v>401</v>
      </c>
      <c r="D286" s="235"/>
      <c r="E286" s="235"/>
      <c r="F286" s="235"/>
      <c r="G286" s="235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192" t="s">
        <v>158</v>
      </c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</row>
    <row r="287" spans="1:60" x14ac:dyDescent="0.2">
      <c r="A287" s="210" t="s">
        <v>143</v>
      </c>
      <c r="B287" s="211" t="s">
        <v>91</v>
      </c>
      <c r="C287" s="237" t="s">
        <v>92</v>
      </c>
      <c r="D287" s="212"/>
      <c r="E287" s="213"/>
      <c r="F287" s="214"/>
      <c r="G287" s="214">
        <f>SUMIF(AG288:AG302,"&lt;&gt;NOR",G288:G302)</f>
        <v>0</v>
      </c>
      <c r="H287" s="214"/>
      <c r="I287" s="214">
        <f>SUM(I288:I302)</f>
        <v>0</v>
      </c>
      <c r="J287" s="214"/>
      <c r="K287" s="214">
        <f>SUM(K288:K302)</f>
        <v>0</v>
      </c>
      <c r="L287" s="214"/>
      <c r="M287" s="214">
        <f>SUM(M288:M302)</f>
        <v>0</v>
      </c>
      <c r="N287" s="214"/>
      <c r="O287" s="214">
        <f>SUM(O288:O302)</f>
        <v>0.02</v>
      </c>
      <c r="P287" s="214"/>
      <c r="Q287" s="214">
        <f>SUM(Q288:Q302)</f>
        <v>0.04</v>
      </c>
      <c r="R287" s="214"/>
      <c r="S287" s="214"/>
      <c r="T287" s="215"/>
      <c r="U287" s="209"/>
      <c r="V287" s="209">
        <f>SUM(V288:V302)</f>
        <v>20.619999999999997</v>
      </c>
      <c r="W287" s="209"/>
      <c r="AG287" t="s">
        <v>144</v>
      </c>
    </row>
    <row r="288" spans="1:60" ht="22.5" outlineLevel="1" x14ac:dyDescent="0.2">
      <c r="A288" s="216">
        <v>91</v>
      </c>
      <c r="B288" s="217" t="s">
        <v>472</v>
      </c>
      <c r="C288" s="238" t="s">
        <v>473</v>
      </c>
      <c r="D288" s="218" t="s">
        <v>172</v>
      </c>
      <c r="E288" s="219">
        <v>24</v>
      </c>
      <c r="F288" s="220"/>
      <c r="G288" s="221">
        <f>ROUND(E288*F288,2)</f>
        <v>0</v>
      </c>
      <c r="H288" s="220"/>
      <c r="I288" s="221">
        <f>ROUND(E288*H288,2)</f>
        <v>0</v>
      </c>
      <c r="J288" s="220"/>
      <c r="K288" s="221">
        <f>ROUND(E288*J288,2)</f>
        <v>0</v>
      </c>
      <c r="L288" s="221">
        <v>15</v>
      </c>
      <c r="M288" s="221">
        <f>G288*(1+L288/100)</f>
        <v>0</v>
      </c>
      <c r="N288" s="221">
        <v>1.0000000000000001E-5</v>
      </c>
      <c r="O288" s="221">
        <f>ROUND(E288*N288,2)</f>
        <v>0</v>
      </c>
      <c r="P288" s="221">
        <v>0</v>
      </c>
      <c r="Q288" s="221">
        <f>ROUND(E288*P288,2)</f>
        <v>0</v>
      </c>
      <c r="R288" s="221" t="s">
        <v>336</v>
      </c>
      <c r="S288" s="221" t="s">
        <v>149</v>
      </c>
      <c r="T288" s="222" t="s">
        <v>150</v>
      </c>
      <c r="U288" s="198">
        <v>0.13500000000000001</v>
      </c>
      <c r="V288" s="198">
        <f>ROUND(E288*U288,2)</f>
        <v>3.24</v>
      </c>
      <c r="W288" s="198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 t="s">
        <v>317</v>
      </c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</row>
    <row r="289" spans="1:60" outlineLevel="1" x14ac:dyDescent="0.2">
      <c r="A289" s="195"/>
      <c r="B289" s="196"/>
      <c r="C289" s="239" t="s">
        <v>474</v>
      </c>
      <c r="D289" s="204"/>
      <c r="E289" s="205">
        <v>24</v>
      </c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98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 t="s">
        <v>153</v>
      </c>
      <c r="AH289" s="192">
        <v>0</v>
      </c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</row>
    <row r="290" spans="1:60" outlineLevel="1" x14ac:dyDescent="0.2">
      <c r="A290" s="216">
        <v>92</v>
      </c>
      <c r="B290" s="217" t="s">
        <v>475</v>
      </c>
      <c r="C290" s="238" t="s">
        <v>476</v>
      </c>
      <c r="D290" s="218" t="s">
        <v>172</v>
      </c>
      <c r="E290" s="219">
        <v>40</v>
      </c>
      <c r="F290" s="220"/>
      <c r="G290" s="221">
        <f>ROUND(E290*F290,2)</f>
        <v>0</v>
      </c>
      <c r="H290" s="220"/>
      <c r="I290" s="221">
        <f>ROUND(E290*H290,2)</f>
        <v>0</v>
      </c>
      <c r="J290" s="220"/>
      <c r="K290" s="221">
        <f>ROUND(E290*J290,2)</f>
        <v>0</v>
      </c>
      <c r="L290" s="221">
        <v>15</v>
      </c>
      <c r="M290" s="221">
        <f>G290*(1+L290/100)</f>
        <v>0</v>
      </c>
      <c r="N290" s="221">
        <v>3.0000000000000001E-5</v>
      </c>
      <c r="O290" s="221">
        <f>ROUND(E290*N290,2)</f>
        <v>0</v>
      </c>
      <c r="P290" s="221">
        <v>1.1000000000000001E-3</v>
      </c>
      <c r="Q290" s="221">
        <f>ROUND(E290*P290,2)</f>
        <v>0.04</v>
      </c>
      <c r="R290" s="221" t="s">
        <v>477</v>
      </c>
      <c r="S290" s="221" t="s">
        <v>149</v>
      </c>
      <c r="T290" s="222" t="s">
        <v>150</v>
      </c>
      <c r="U290" s="198">
        <v>0.08</v>
      </c>
      <c r="V290" s="198">
        <f>ROUND(E290*U290,2)</f>
        <v>3.2</v>
      </c>
      <c r="W290" s="198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 t="s">
        <v>317</v>
      </c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</row>
    <row r="291" spans="1:60" outlineLevel="1" x14ac:dyDescent="0.2">
      <c r="A291" s="195"/>
      <c r="B291" s="196"/>
      <c r="C291" s="239" t="s">
        <v>478</v>
      </c>
      <c r="D291" s="204"/>
      <c r="E291" s="205">
        <v>40</v>
      </c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 t="s">
        <v>153</v>
      </c>
      <c r="AH291" s="192">
        <v>0</v>
      </c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</row>
    <row r="292" spans="1:60" outlineLevel="1" x14ac:dyDescent="0.2">
      <c r="A292" s="216">
        <v>93</v>
      </c>
      <c r="B292" s="217" t="s">
        <v>479</v>
      </c>
      <c r="C292" s="238" t="s">
        <v>480</v>
      </c>
      <c r="D292" s="218" t="s">
        <v>147</v>
      </c>
      <c r="E292" s="219">
        <v>8</v>
      </c>
      <c r="F292" s="220"/>
      <c r="G292" s="221">
        <f>ROUND(E292*F292,2)</f>
        <v>0</v>
      </c>
      <c r="H292" s="220"/>
      <c r="I292" s="221">
        <f>ROUND(E292*H292,2)</f>
        <v>0</v>
      </c>
      <c r="J292" s="220"/>
      <c r="K292" s="221">
        <f>ROUND(E292*J292,2)</f>
        <v>0</v>
      </c>
      <c r="L292" s="221">
        <v>15</v>
      </c>
      <c r="M292" s="221">
        <f>G292*(1+L292/100)</f>
        <v>0</v>
      </c>
      <c r="N292" s="221">
        <v>6.0000000000000002E-5</v>
      </c>
      <c r="O292" s="221">
        <f>ROUND(E292*N292,2)</f>
        <v>0</v>
      </c>
      <c r="P292" s="221">
        <v>0</v>
      </c>
      <c r="Q292" s="221">
        <f>ROUND(E292*P292,2)</f>
        <v>0</v>
      </c>
      <c r="R292" s="221" t="s">
        <v>477</v>
      </c>
      <c r="S292" s="221" t="s">
        <v>149</v>
      </c>
      <c r="T292" s="222" t="s">
        <v>150</v>
      </c>
      <c r="U292" s="198">
        <v>0.28000000000000003</v>
      </c>
      <c r="V292" s="198">
        <f>ROUND(E292*U292,2)</f>
        <v>2.2400000000000002</v>
      </c>
      <c r="W292" s="198"/>
      <c r="X292" s="192"/>
      <c r="Y292" s="192"/>
      <c r="Z292" s="192"/>
      <c r="AA292" s="192"/>
      <c r="AB292" s="192"/>
      <c r="AC292" s="192"/>
      <c r="AD292" s="192"/>
      <c r="AE292" s="192"/>
      <c r="AF292" s="192"/>
      <c r="AG292" s="192" t="s">
        <v>317</v>
      </c>
      <c r="AH292" s="192"/>
      <c r="AI292" s="192"/>
      <c r="AJ292" s="192"/>
      <c r="AK292" s="192"/>
      <c r="AL292" s="192"/>
      <c r="AM292" s="192"/>
      <c r="AN292" s="192"/>
      <c r="AO292" s="192"/>
      <c r="AP292" s="192"/>
      <c r="AQ292" s="192"/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2"/>
      <c r="BB292" s="192"/>
      <c r="BC292" s="192"/>
      <c r="BD292" s="192"/>
      <c r="BE292" s="192"/>
      <c r="BF292" s="192"/>
      <c r="BG292" s="192"/>
      <c r="BH292" s="192"/>
    </row>
    <row r="293" spans="1:60" outlineLevel="1" x14ac:dyDescent="0.2">
      <c r="A293" s="195"/>
      <c r="B293" s="196"/>
      <c r="C293" s="239" t="s">
        <v>481</v>
      </c>
      <c r="D293" s="204"/>
      <c r="E293" s="205">
        <v>8</v>
      </c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98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 t="s">
        <v>153</v>
      </c>
      <c r="AH293" s="192">
        <v>0</v>
      </c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</row>
    <row r="294" spans="1:60" ht="22.5" outlineLevel="1" x14ac:dyDescent="0.2">
      <c r="A294" s="216">
        <v>94</v>
      </c>
      <c r="B294" s="217" t="s">
        <v>482</v>
      </c>
      <c r="C294" s="238" t="s">
        <v>483</v>
      </c>
      <c r="D294" s="218" t="s">
        <v>147</v>
      </c>
      <c r="E294" s="219">
        <v>8</v>
      </c>
      <c r="F294" s="220"/>
      <c r="G294" s="221">
        <f>ROUND(E294*F294,2)</f>
        <v>0</v>
      </c>
      <c r="H294" s="220"/>
      <c r="I294" s="221">
        <f>ROUND(E294*H294,2)</f>
        <v>0</v>
      </c>
      <c r="J294" s="220"/>
      <c r="K294" s="221">
        <f>ROUND(E294*J294,2)</f>
        <v>0</v>
      </c>
      <c r="L294" s="221">
        <v>15</v>
      </c>
      <c r="M294" s="221">
        <f>G294*(1+L294/100)</f>
        <v>0</v>
      </c>
      <c r="N294" s="221">
        <v>8.0000000000000007E-5</v>
      </c>
      <c r="O294" s="221">
        <f>ROUND(E294*N294,2)</f>
        <v>0</v>
      </c>
      <c r="P294" s="221">
        <v>0</v>
      </c>
      <c r="Q294" s="221">
        <f>ROUND(E294*P294,2)</f>
        <v>0</v>
      </c>
      <c r="R294" s="221" t="s">
        <v>477</v>
      </c>
      <c r="S294" s="221" t="s">
        <v>149</v>
      </c>
      <c r="T294" s="222" t="s">
        <v>150</v>
      </c>
      <c r="U294" s="198">
        <v>0.28000000000000003</v>
      </c>
      <c r="V294" s="198">
        <f>ROUND(E294*U294,2)</f>
        <v>2.2400000000000002</v>
      </c>
      <c r="W294" s="198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 t="s">
        <v>317</v>
      </c>
      <c r="AH294" s="192"/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</row>
    <row r="295" spans="1:60" outlineLevel="1" x14ac:dyDescent="0.2">
      <c r="A295" s="195"/>
      <c r="B295" s="196"/>
      <c r="C295" s="239" t="s">
        <v>481</v>
      </c>
      <c r="D295" s="204"/>
      <c r="E295" s="205">
        <v>8</v>
      </c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 t="s">
        <v>153</v>
      </c>
      <c r="AH295" s="192">
        <v>0</v>
      </c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</row>
    <row r="296" spans="1:60" ht="22.5" outlineLevel="1" x14ac:dyDescent="0.2">
      <c r="A296" s="216">
        <v>95</v>
      </c>
      <c r="B296" s="217" t="s">
        <v>484</v>
      </c>
      <c r="C296" s="238" t="s">
        <v>485</v>
      </c>
      <c r="D296" s="218" t="s">
        <v>147</v>
      </c>
      <c r="E296" s="219">
        <v>8</v>
      </c>
      <c r="F296" s="220"/>
      <c r="G296" s="221">
        <f>ROUND(E296*F296,2)</f>
        <v>0</v>
      </c>
      <c r="H296" s="220"/>
      <c r="I296" s="221">
        <f>ROUND(E296*H296,2)</f>
        <v>0</v>
      </c>
      <c r="J296" s="220"/>
      <c r="K296" s="221">
        <f>ROUND(E296*J296,2)</f>
        <v>0</v>
      </c>
      <c r="L296" s="221">
        <v>15</v>
      </c>
      <c r="M296" s="221">
        <f>G296*(1+L296/100)</f>
        <v>0</v>
      </c>
      <c r="N296" s="221">
        <v>6.0000000000000002E-5</v>
      </c>
      <c r="O296" s="221">
        <f>ROUND(E296*N296,2)</f>
        <v>0</v>
      </c>
      <c r="P296" s="221">
        <v>0</v>
      </c>
      <c r="Q296" s="221">
        <f>ROUND(E296*P296,2)</f>
        <v>0</v>
      </c>
      <c r="R296" s="221" t="s">
        <v>477</v>
      </c>
      <c r="S296" s="221" t="s">
        <v>149</v>
      </c>
      <c r="T296" s="222" t="s">
        <v>150</v>
      </c>
      <c r="U296" s="198">
        <v>0.28000000000000003</v>
      </c>
      <c r="V296" s="198">
        <f>ROUND(E296*U296,2)</f>
        <v>2.2400000000000002</v>
      </c>
      <c r="W296" s="198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 t="s">
        <v>317</v>
      </c>
      <c r="AH296" s="192"/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</row>
    <row r="297" spans="1:60" outlineLevel="1" x14ac:dyDescent="0.2">
      <c r="A297" s="195"/>
      <c r="B297" s="196"/>
      <c r="C297" s="239" t="s">
        <v>481</v>
      </c>
      <c r="D297" s="204"/>
      <c r="E297" s="205">
        <v>8</v>
      </c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98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 t="s">
        <v>153</v>
      </c>
      <c r="AH297" s="192">
        <v>0</v>
      </c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</row>
    <row r="298" spans="1:60" ht="22.5" outlineLevel="1" x14ac:dyDescent="0.2">
      <c r="A298" s="216">
        <v>96</v>
      </c>
      <c r="B298" s="217" t="s">
        <v>486</v>
      </c>
      <c r="C298" s="238" t="s">
        <v>487</v>
      </c>
      <c r="D298" s="218" t="s">
        <v>172</v>
      </c>
      <c r="E298" s="219">
        <v>24</v>
      </c>
      <c r="F298" s="220"/>
      <c r="G298" s="221">
        <f>ROUND(E298*F298,2)</f>
        <v>0</v>
      </c>
      <c r="H298" s="220"/>
      <c r="I298" s="221">
        <f>ROUND(E298*H298,2)</f>
        <v>0</v>
      </c>
      <c r="J298" s="220"/>
      <c r="K298" s="221">
        <f>ROUND(E298*J298,2)</f>
        <v>0</v>
      </c>
      <c r="L298" s="221">
        <v>15</v>
      </c>
      <c r="M298" s="221">
        <f>G298*(1+L298/100)</f>
        <v>0</v>
      </c>
      <c r="N298" s="221">
        <v>8.8000000000000003E-4</v>
      </c>
      <c r="O298" s="221">
        <f>ROUND(E298*N298,2)</f>
        <v>0.02</v>
      </c>
      <c r="P298" s="221">
        <v>0</v>
      </c>
      <c r="Q298" s="221">
        <f>ROUND(E298*P298,2)</f>
        <v>0</v>
      </c>
      <c r="R298" s="221" t="s">
        <v>477</v>
      </c>
      <c r="S298" s="221" t="s">
        <v>149</v>
      </c>
      <c r="T298" s="222" t="s">
        <v>150</v>
      </c>
      <c r="U298" s="198">
        <v>0.30738000000000004</v>
      </c>
      <c r="V298" s="198">
        <f>ROUND(E298*U298,2)</f>
        <v>7.38</v>
      </c>
      <c r="W298" s="198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 t="s">
        <v>317</v>
      </c>
      <c r="AH298" s="192"/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</row>
    <row r="299" spans="1:60" outlineLevel="1" x14ac:dyDescent="0.2">
      <c r="A299" s="195"/>
      <c r="B299" s="196"/>
      <c r="C299" s="240" t="s">
        <v>377</v>
      </c>
      <c r="D299" s="223"/>
      <c r="E299" s="223"/>
      <c r="F299" s="223"/>
      <c r="G299" s="223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98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 t="s">
        <v>158</v>
      </c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</row>
    <row r="300" spans="1:60" outlineLevel="1" x14ac:dyDescent="0.2">
      <c r="A300" s="195"/>
      <c r="B300" s="196"/>
      <c r="C300" s="244" t="s">
        <v>488</v>
      </c>
      <c r="D300" s="233"/>
      <c r="E300" s="233"/>
      <c r="F300" s="233"/>
      <c r="G300" s="233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 t="s">
        <v>360</v>
      </c>
      <c r="AH300" s="192"/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</row>
    <row r="301" spans="1:60" outlineLevel="1" x14ac:dyDescent="0.2">
      <c r="A301" s="195"/>
      <c r="B301" s="196"/>
      <c r="C301" s="239" t="s">
        <v>474</v>
      </c>
      <c r="D301" s="204"/>
      <c r="E301" s="205">
        <v>24</v>
      </c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98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 t="s">
        <v>153</v>
      </c>
      <c r="AH301" s="192">
        <v>0</v>
      </c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</row>
    <row r="302" spans="1:60" outlineLevel="1" x14ac:dyDescent="0.2">
      <c r="A302" s="225">
        <v>97</v>
      </c>
      <c r="B302" s="226" t="s">
        <v>489</v>
      </c>
      <c r="C302" s="241" t="s">
        <v>490</v>
      </c>
      <c r="D302" s="227" t="s">
        <v>311</v>
      </c>
      <c r="E302" s="228">
        <v>2.4160000000000001E-2</v>
      </c>
      <c r="F302" s="229"/>
      <c r="G302" s="230">
        <f>ROUND(E302*F302,2)</f>
        <v>0</v>
      </c>
      <c r="H302" s="229"/>
      <c r="I302" s="230">
        <f>ROUND(E302*H302,2)</f>
        <v>0</v>
      </c>
      <c r="J302" s="229"/>
      <c r="K302" s="230">
        <f>ROUND(E302*J302,2)</f>
        <v>0</v>
      </c>
      <c r="L302" s="230">
        <v>15</v>
      </c>
      <c r="M302" s="230">
        <f>G302*(1+L302/100)</f>
        <v>0</v>
      </c>
      <c r="N302" s="230">
        <v>0</v>
      </c>
      <c r="O302" s="230">
        <f>ROUND(E302*N302,2)</f>
        <v>0</v>
      </c>
      <c r="P302" s="230">
        <v>0</v>
      </c>
      <c r="Q302" s="230">
        <f>ROUND(E302*P302,2)</f>
        <v>0</v>
      </c>
      <c r="R302" s="230" t="s">
        <v>477</v>
      </c>
      <c r="S302" s="230" t="s">
        <v>149</v>
      </c>
      <c r="T302" s="231" t="s">
        <v>150</v>
      </c>
      <c r="U302" s="198">
        <v>3.2460000000000004</v>
      </c>
      <c r="V302" s="198">
        <f>ROUND(E302*U302,2)</f>
        <v>0.08</v>
      </c>
      <c r="W302" s="198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 t="s">
        <v>332</v>
      </c>
      <c r="AH302" s="192"/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</row>
    <row r="303" spans="1:60" x14ac:dyDescent="0.2">
      <c r="A303" s="210" t="s">
        <v>143</v>
      </c>
      <c r="B303" s="211" t="s">
        <v>93</v>
      </c>
      <c r="C303" s="237" t="s">
        <v>94</v>
      </c>
      <c r="D303" s="212"/>
      <c r="E303" s="213"/>
      <c r="F303" s="214"/>
      <c r="G303" s="214">
        <f>SUMIF(AG304:AG306,"&lt;&gt;NOR",G304:G306)</f>
        <v>0</v>
      </c>
      <c r="H303" s="214"/>
      <c r="I303" s="214">
        <f>SUM(I304:I306)</f>
        <v>0</v>
      </c>
      <c r="J303" s="214"/>
      <c r="K303" s="214">
        <f>SUM(K304:K306)</f>
        <v>0</v>
      </c>
      <c r="L303" s="214"/>
      <c r="M303" s="214">
        <f>SUM(M304:M306)</f>
        <v>0</v>
      </c>
      <c r="N303" s="214"/>
      <c r="O303" s="214">
        <f>SUM(O304:O306)</f>
        <v>0</v>
      </c>
      <c r="P303" s="214"/>
      <c r="Q303" s="214">
        <f>SUM(Q304:Q306)</f>
        <v>0</v>
      </c>
      <c r="R303" s="214"/>
      <c r="S303" s="214"/>
      <c r="T303" s="215"/>
      <c r="U303" s="209"/>
      <c r="V303" s="209">
        <f>SUM(V304:V306)</f>
        <v>2.2999999999999998</v>
      </c>
      <c r="W303" s="209"/>
      <c r="AG303" t="s">
        <v>144</v>
      </c>
    </row>
    <row r="304" spans="1:60" ht="22.5" outlineLevel="1" x14ac:dyDescent="0.2">
      <c r="A304" s="216">
        <v>98</v>
      </c>
      <c r="B304" s="217" t="s">
        <v>491</v>
      </c>
      <c r="C304" s="238" t="s">
        <v>492</v>
      </c>
      <c r="D304" s="218" t="s">
        <v>147</v>
      </c>
      <c r="E304" s="219">
        <v>8</v>
      </c>
      <c r="F304" s="220"/>
      <c r="G304" s="221">
        <f>ROUND(E304*F304,2)</f>
        <v>0</v>
      </c>
      <c r="H304" s="220"/>
      <c r="I304" s="221">
        <f>ROUND(E304*H304,2)</f>
        <v>0</v>
      </c>
      <c r="J304" s="220"/>
      <c r="K304" s="221">
        <f>ROUND(E304*J304,2)</f>
        <v>0</v>
      </c>
      <c r="L304" s="221">
        <v>15</v>
      </c>
      <c r="M304" s="221">
        <f>G304*(1+L304/100)</f>
        <v>0</v>
      </c>
      <c r="N304" s="221">
        <v>0</v>
      </c>
      <c r="O304" s="221">
        <f>ROUND(E304*N304,2)</f>
        <v>0</v>
      </c>
      <c r="P304" s="221">
        <v>0</v>
      </c>
      <c r="Q304" s="221">
        <f>ROUND(E304*P304,2)</f>
        <v>0</v>
      </c>
      <c r="R304" s="221" t="s">
        <v>477</v>
      </c>
      <c r="S304" s="221" t="s">
        <v>149</v>
      </c>
      <c r="T304" s="222" t="s">
        <v>150</v>
      </c>
      <c r="U304" s="198">
        <v>0.28800000000000003</v>
      </c>
      <c r="V304" s="198">
        <f>ROUND(E304*U304,2)</f>
        <v>2.2999999999999998</v>
      </c>
      <c r="W304" s="198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 t="s">
        <v>317</v>
      </c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</row>
    <row r="305" spans="1:60" outlineLevel="1" x14ac:dyDescent="0.2">
      <c r="A305" s="195"/>
      <c r="B305" s="196"/>
      <c r="C305" s="239" t="s">
        <v>493</v>
      </c>
      <c r="D305" s="204"/>
      <c r="E305" s="205">
        <v>8</v>
      </c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 t="s">
        <v>153</v>
      </c>
      <c r="AH305" s="192">
        <v>0</v>
      </c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</row>
    <row r="306" spans="1:60" outlineLevel="1" x14ac:dyDescent="0.2">
      <c r="A306" s="195">
        <v>99</v>
      </c>
      <c r="B306" s="196" t="s">
        <v>494</v>
      </c>
      <c r="C306" s="245" t="s">
        <v>495</v>
      </c>
      <c r="D306" s="197" t="s">
        <v>0</v>
      </c>
      <c r="E306" s="234"/>
      <c r="F306" s="203"/>
      <c r="G306" s="198">
        <f>ROUND(E306*F306,2)</f>
        <v>0</v>
      </c>
      <c r="H306" s="203"/>
      <c r="I306" s="198">
        <f>ROUND(E306*H306,2)</f>
        <v>0</v>
      </c>
      <c r="J306" s="203"/>
      <c r="K306" s="198">
        <f>ROUND(E306*J306,2)</f>
        <v>0</v>
      </c>
      <c r="L306" s="198">
        <v>15</v>
      </c>
      <c r="M306" s="198">
        <f>G306*(1+L306/100)</f>
        <v>0</v>
      </c>
      <c r="N306" s="198">
        <v>0</v>
      </c>
      <c r="O306" s="198">
        <f>ROUND(E306*N306,2)</f>
        <v>0</v>
      </c>
      <c r="P306" s="198">
        <v>0</v>
      </c>
      <c r="Q306" s="198">
        <f>ROUND(E306*P306,2)</f>
        <v>0</v>
      </c>
      <c r="R306" s="198" t="s">
        <v>477</v>
      </c>
      <c r="S306" s="198" t="s">
        <v>149</v>
      </c>
      <c r="T306" s="198" t="s">
        <v>150</v>
      </c>
      <c r="U306" s="198">
        <v>0</v>
      </c>
      <c r="V306" s="198">
        <f>ROUND(E306*U306,2)</f>
        <v>0</v>
      </c>
      <c r="W306" s="198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 t="s">
        <v>370</v>
      </c>
      <c r="AH306" s="192"/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</row>
    <row r="307" spans="1:60" x14ac:dyDescent="0.2">
      <c r="A307" s="210" t="s">
        <v>143</v>
      </c>
      <c r="B307" s="211" t="s">
        <v>95</v>
      </c>
      <c r="C307" s="237" t="s">
        <v>96</v>
      </c>
      <c r="D307" s="212"/>
      <c r="E307" s="213"/>
      <c r="F307" s="214"/>
      <c r="G307" s="214">
        <f>SUMIF(AG308:AG315,"&lt;&gt;NOR",G308:G315)</f>
        <v>0</v>
      </c>
      <c r="H307" s="214"/>
      <c r="I307" s="214">
        <f>SUM(I308:I315)</f>
        <v>0</v>
      </c>
      <c r="J307" s="214"/>
      <c r="K307" s="214">
        <f>SUM(K308:K315)</f>
        <v>0</v>
      </c>
      <c r="L307" s="214"/>
      <c r="M307" s="214">
        <f>SUM(M308:M315)</f>
        <v>0</v>
      </c>
      <c r="N307" s="214"/>
      <c r="O307" s="214">
        <f>SUM(O308:O315)</f>
        <v>0.18</v>
      </c>
      <c r="P307" s="214"/>
      <c r="Q307" s="214">
        <f>SUM(Q308:Q315)</f>
        <v>0.16</v>
      </c>
      <c r="R307" s="214"/>
      <c r="S307" s="214"/>
      <c r="T307" s="215"/>
      <c r="U307" s="209"/>
      <c r="V307" s="209">
        <f>SUM(V308:V315)</f>
        <v>10.08</v>
      </c>
      <c r="W307" s="209"/>
      <c r="AG307" t="s">
        <v>144</v>
      </c>
    </row>
    <row r="308" spans="1:60" outlineLevel="1" x14ac:dyDescent="0.2">
      <c r="A308" s="216">
        <v>100</v>
      </c>
      <c r="B308" s="217" t="s">
        <v>496</v>
      </c>
      <c r="C308" s="238" t="s">
        <v>497</v>
      </c>
      <c r="D308" s="218" t="s">
        <v>147</v>
      </c>
      <c r="E308" s="219">
        <v>8</v>
      </c>
      <c r="F308" s="220"/>
      <c r="G308" s="221">
        <f>ROUND(E308*F308,2)</f>
        <v>0</v>
      </c>
      <c r="H308" s="220"/>
      <c r="I308" s="221">
        <f>ROUND(E308*H308,2)</f>
        <v>0</v>
      </c>
      <c r="J308" s="220"/>
      <c r="K308" s="221">
        <f>ROUND(E308*J308,2)</f>
        <v>0</v>
      </c>
      <c r="L308" s="221">
        <v>15</v>
      </c>
      <c r="M308" s="221">
        <f>G308*(1+L308/100)</f>
        <v>0</v>
      </c>
      <c r="N308" s="221">
        <v>8.0000000000000007E-5</v>
      </c>
      <c r="O308" s="221">
        <f>ROUND(E308*N308,2)</f>
        <v>0</v>
      </c>
      <c r="P308" s="221">
        <v>2.06E-2</v>
      </c>
      <c r="Q308" s="221">
        <f>ROUND(E308*P308,2)</f>
        <v>0.16</v>
      </c>
      <c r="R308" s="221" t="s">
        <v>477</v>
      </c>
      <c r="S308" s="221" t="s">
        <v>149</v>
      </c>
      <c r="T308" s="222" t="s">
        <v>150</v>
      </c>
      <c r="U308" s="198">
        <v>0.33</v>
      </c>
      <c r="V308" s="198">
        <f>ROUND(E308*U308,2)</f>
        <v>2.64</v>
      </c>
      <c r="W308" s="198"/>
      <c r="X308" s="192"/>
      <c r="Y308" s="192"/>
      <c r="Z308" s="192"/>
      <c r="AA308" s="192"/>
      <c r="AB308" s="192"/>
      <c r="AC308" s="192"/>
      <c r="AD308" s="192"/>
      <c r="AE308" s="192"/>
      <c r="AF308" s="192"/>
      <c r="AG308" s="192" t="s">
        <v>317</v>
      </c>
      <c r="AH308" s="192"/>
      <c r="AI308" s="192"/>
      <c r="AJ308" s="192"/>
      <c r="AK308" s="192"/>
      <c r="AL308" s="192"/>
      <c r="AM308" s="192"/>
      <c r="AN308" s="192"/>
      <c r="AO308" s="192"/>
      <c r="AP308" s="192"/>
      <c r="AQ308" s="192"/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2"/>
      <c r="BB308" s="192"/>
      <c r="BC308" s="192"/>
      <c r="BD308" s="192"/>
      <c r="BE308" s="192"/>
      <c r="BF308" s="192"/>
      <c r="BG308" s="192"/>
      <c r="BH308" s="192"/>
    </row>
    <row r="309" spans="1:60" outlineLevel="1" x14ac:dyDescent="0.2">
      <c r="A309" s="195"/>
      <c r="B309" s="196"/>
      <c r="C309" s="240" t="s">
        <v>498</v>
      </c>
      <c r="D309" s="223"/>
      <c r="E309" s="223"/>
      <c r="F309" s="223"/>
      <c r="G309" s="223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 t="s">
        <v>158</v>
      </c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</row>
    <row r="310" spans="1:60" outlineLevel="1" x14ac:dyDescent="0.2">
      <c r="A310" s="195"/>
      <c r="B310" s="196"/>
      <c r="C310" s="239" t="s">
        <v>354</v>
      </c>
      <c r="D310" s="204"/>
      <c r="E310" s="205">
        <v>8</v>
      </c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 t="s">
        <v>153</v>
      </c>
      <c r="AH310" s="192">
        <v>0</v>
      </c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</row>
    <row r="311" spans="1:60" ht="22.5" outlineLevel="1" x14ac:dyDescent="0.2">
      <c r="A311" s="216">
        <v>101</v>
      </c>
      <c r="B311" s="217" t="s">
        <v>499</v>
      </c>
      <c r="C311" s="238" t="s">
        <v>500</v>
      </c>
      <c r="D311" s="218" t="s">
        <v>147</v>
      </c>
      <c r="E311" s="219">
        <v>8</v>
      </c>
      <c r="F311" s="220"/>
      <c r="G311" s="221">
        <f>ROUND(E311*F311,2)</f>
        <v>0</v>
      </c>
      <c r="H311" s="220"/>
      <c r="I311" s="221">
        <f>ROUND(E311*H311,2)</f>
        <v>0</v>
      </c>
      <c r="J311" s="220"/>
      <c r="K311" s="221">
        <f>ROUND(E311*J311,2)</f>
        <v>0</v>
      </c>
      <c r="L311" s="221">
        <v>15</v>
      </c>
      <c r="M311" s="221">
        <f>G311*(1+L311/100)</f>
        <v>0</v>
      </c>
      <c r="N311" s="221">
        <v>2.0000000000000002E-5</v>
      </c>
      <c r="O311" s="221">
        <f>ROUND(E311*N311,2)</f>
        <v>0</v>
      </c>
      <c r="P311" s="221">
        <v>0</v>
      </c>
      <c r="Q311" s="221">
        <f>ROUND(E311*P311,2)</f>
        <v>0</v>
      </c>
      <c r="R311" s="221" t="s">
        <v>477</v>
      </c>
      <c r="S311" s="221" t="s">
        <v>149</v>
      </c>
      <c r="T311" s="222" t="s">
        <v>150</v>
      </c>
      <c r="U311" s="198">
        <v>0.8680000000000001</v>
      </c>
      <c r="V311" s="198">
        <f>ROUND(E311*U311,2)</f>
        <v>6.94</v>
      </c>
      <c r="W311" s="198"/>
      <c r="X311" s="192"/>
      <c r="Y311" s="192"/>
      <c r="Z311" s="192"/>
      <c r="AA311" s="192"/>
      <c r="AB311" s="192"/>
      <c r="AC311" s="192"/>
      <c r="AD311" s="192"/>
      <c r="AE311" s="192"/>
      <c r="AF311" s="192"/>
      <c r="AG311" s="192" t="s">
        <v>317</v>
      </c>
      <c r="AH311" s="192"/>
      <c r="AI311" s="192"/>
      <c r="AJ311" s="192"/>
      <c r="AK311" s="192"/>
      <c r="AL311" s="192"/>
      <c r="AM311" s="192"/>
      <c r="AN311" s="192"/>
      <c r="AO311" s="192"/>
      <c r="AP311" s="192"/>
      <c r="AQ311" s="192"/>
      <c r="AR311" s="192"/>
      <c r="AS311" s="192"/>
      <c r="AT311" s="192"/>
      <c r="AU311" s="192"/>
      <c r="AV311" s="192"/>
      <c r="AW311" s="192"/>
      <c r="AX311" s="192"/>
      <c r="AY311" s="192"/>
      <c r="AZ311" s="192"/>
      <c r="BA311" s="192"/>
      <c r="BB311" s="192"/>
      <c r="BC311" s="192"/>
      <c r="BD311" s="192"/>
      <c r="BE311" s="192"/>
      <c r="BF311" s="192"/>
      <c r="BG311" s="192"/>
      <c r="BH311" s="192"/>
    </row>
    <row r="312" spans="1:60" outlineLevel="1" x14ac:dyDescent="0.2">
      <c r="A312" s="195"/>
      <c r="B312" s="196"/>
      <c r="C312" s="239" t="s">
        <v>354</v>
      </c>
      <c r="D312" s="204"/>
      <c r="E312" s="205">
        <v>8</v>
      </c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98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 t="s">
        <v>153</v>
      </c>
      <c r="AH312" s="192">
        <v>0</v>
      </c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</row>
    <row r="313" spans="1:60" ht="22.5" outlineLevel="1" x14ac:dyDescent="0.2">
      <c r="A313" s="216">
        <v>102</v>
      </c>
      <c r="B313" s="217" t="s">
        <v>501</v>
      </c>
      <c r="C313" s="238" t="s">
        <v>502</v>
      </c>
      <c r="D313" s="218" t="s">
        <v>147</v>
      </c>
      <c r="E313" s="219">
        <v>8</v>
      </c>
      <c r="F313" s="220"/>
      <c r="G313" s="221">
        <f>ROUND(E313*F313,2)</f>
        <v>0</v>
      </c>
      <c r="H313" s="220"/>
      <c r="I313" s="221">
        <f>ROUND(E313*H313,2)</f>
        <v>0</v>
      </c>
      <c r="J313" s="220"/>
      <c r="K313" s="221">
        <f>ROUND(E313*J313,2)</f>
        <v>0</v>
      </c>
      <c r="L313" s="221">
        <v>15</v>
      </c>
      <c r="M313" s="221">
        <f>G313*(1+L313/100)</f>
        <v>0</v>
      </c>
      <c r="N313" s="221">
        <v>2.2800000000000001E-2</v>
      </c>
      <c r="O313" s="221">
        <f>ROUND(E313*N313,2)</f>
        <v>0.18</v>
      </c>
      <c r="P313" s="221">
        <v>0</v>
      </c>
      <c r="Q313" s="221">
        <f>ROUND(E313*P313,2)</f>
        <v>0</v>
      </c>
      <c r="R313" s="221" t="s">
        <v>357</v>
      </c>
      <c r="S313" s="221" t="s">
        <v>398</v>
      </c>
      <c r="T313" s="222" t="s">
        <v>150</v>
      </c>
      <c r="U313" s="198">
        <v>0</v>
      </c>
      <c r="V313" s="198">
        <f>ROUND(E313*U313,2)</f>
        <v>0</v>
      </c>
      <c r="W313" s="198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 t="s">
        <v>358</v>
      </c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</row>
    <row r="314" spans="1:60" outlineLevel="1" x14ac:dyDescent="0.2">
      <c r="A314" s="195"/>
      <c r="B314" s="196"/>
      <c r="C314" s="239" t="s">
        <v>354</v>
      </c>
      <c r="D314" s="204"/>
      <c r="E314" s="205">
        <v>8</v>
      </c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 t="s">
        <v>153</v>
      </c>
      <c r="AH314" s="192">
        <v>0</v>
      </c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</row>
    <row r="315" spans="1:60" outlineLevel="1" x14ac:dyDescent="0.2">
      <c r="A315" s="225">
        <v>103</v>
      </c>
      <c r="B315" s="226" t="s">
        <v>503</v>
      </c>
      <c r="C315" s="241" t="s">
        <v>504</v>
      </c>
      <c r="D315" s="227" t="s">
        <v>311</v>
      </c>
      <c r="E315" s="228">
        <v>0.1832</v>
      </c>
      <c r="F315" s="229"/>
      <c r="G315" s="230">
        <f>ROUND(E315*F315,2)</f>
        <v>0</v>
      </c>
      <c r="H315" s="229"/>
      <c r="I315" s="230">
        <f>ROUND(E315*H315,2)</f>
        <v>0</v>
      </c>
      <c r="J315" s="229"/>
      <c r="K315" s="230">
        <f>ROUND(E315*J315,2)</f>
        <v>0</v>
      </c>
      <c r="L315" s="230">
        <v>15</v>
      </c>
      <c r="M315" s="230">
        <f>G315*(1+L315/100)</f>
        <v>0</v>
      </c>
      <c r="N315" s="230">
        <v>0</v>
      </c>
      <c r="O315" s="230">
        <f>ROUND(E315*N315,2)</f>
        <v>0</v>
      </c>
      <c r="P315" s="230">
        <v>0</v>
      </c>
      <c r="Q315" s="230">
        <f>ROUND(E315*P315,2)</f>
        <v>0</v>
      </c>
      <c r="R315" s="230" t="s">
        <v>477</v>
      </c>
      <c r="S315" s="230" t="s">
        <v>149</v>
      </c>
      <c r="T315" s="231" t="s">
        <v>150</v>
      </c>
      <c r="U315" s="198">
        <v>2.7100000000000004</v>
      </c>
      <c r="V315" s="198">
        <f>ROUND(E315*U315,2)</f>
        <v>0.5</v>
      </c>
      <c r="W315" s="198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 t="s">
        <v>332</v>
      </c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</row>
    <row r="316" spans="1:60" x14ac:dyDescent="0.2">
      <c r="A316" s="210" t="s">
        <v>143</v>
      </c>
      <c r="B316" s="211" t="s">
        <v>97</v>
      </c>
      <c r="C316" s="237" t="s">
        <v>98</v>
      </c>
      <c r="D316" s="212"/>
      <c r="E316" s="213"/>
      <c r="F316" s="214"/>
      <c r="G316" s="214">
        <f>SUMIF(AG317:AG340,"&lt;&gt;NOR",G317:G340)</f>
        <v>0</v>
      </c>
      <c r="H316" s="214"/>
      <c r="I316" s="214">
        <f>SUM(I317:I340)</f>
        <v>0</v>
      </c>
      <c r="J316" s="214"/>
      <c r="K316" s="214">
        <f>SUM(K317:K340)</f>
        <v>0</v>
      </c>
      <c r="L316" s="214"/>
      <c r="M316" s="214">
        <f>SUM(M317:M340)</f>
        <v>0</v>
      </c>
      <c r="N316" s="214"/>
      <c r="O316" s="214">
        <f>SUM(O317:O340)</f>
        <v>0.49</v>
      </c>
      <c r="P316" s="214"/>
      <c r="Q316" s="214">
        <f>SUM(Q317:Q340)</f>
        <v>0</v>
      </c>
      <c r="R316" s="214"/>
      <c r="S316" s="214"/>
      <c r="T316" s="215"/>
      <c r="U316" s="209"/>
      <c r="V316" s="209">
        <f>SUM(V317:V340)</f>
        <v>45.89</v>
      </c>
      <c r="W316" s="209"/>
      <c r="AG316" t="s">
        <v>144</v>
      </c>
    </row>
    <row r="317" spans="1:60" ht="22.5" outlineLevel="1" x14ac:dyDescent="0.2">
      <c r="A317" s="216">
        <v>104</v>
      </c>
      <c r="B317" s="217" t="s">
        <v>505</v>
      </c>
      <c r="C317" s="238" t="s">
        <v>506</v>
      </c>
      <c r="D317" s="218" t="s">
        <v>147</v>
      </c>
      <c r="E317" s="219">
        <v>16</v>
      </c>
      <c r="F317" s="220"/>
      <c r="G317" s="221">
        <f>ROUND(E317*F317,2)</f>
        <v>0</v>
      </c>
      <c r="H317" s="220"/>
      <c r="I317" s="221">
        <f>ROUND(E317*H317,2)</f>
        <v>0</v>
      </c>
      <c r="J317" s="220"/>
      <c r="K317" s="221">
        <f>ROUND(E317*J317,2)</f>
        <v>0</v>
      </c>
      <c r="L317" s="221">
        <v>15</v>
      </c>
      <c r="M317" s="221">
        <f>G317*(1+L317/100)</f>
        <v>0</v>
      </c>
      <c r="N317" s="221">
        <v>0</v>
      </c>
      <c r="O317" s="221">
        <f>ROUND(E317*N317,2)</f>
        <v>0</v>
      </c>
      <c r="P317" s="221">
        <v>0</v>
      </c>
      <c r="Q317" s="221">
        <f>ROUND(E317*P317,2)</f>
        <v>0</v>
      </c>
      <c r="R317" s="221" t="s">
        <v>507</v>
      </c>
      <c r="S317" s="221" t="s">
        <v>149</v>
      </c>
      <c r="T317" s="222" t="s">
        <v>150</v>
      </c>
      <c r="U317" s="198">
        <v>1.4500000000000002</v>
      </c>
      <c r="V317" s="198">
        <f>ROUND(E317*U317,2)</f>
        <v>23.2</v>
      </c>
      <c r="W317" s="198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 t="s">
        <v>317</v>
      </c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</row>
    <row r="318" spans="1:60" outlineLevel="1" x14ac:dyDescent="0.2">
      <c r="A318" s="195"/>
      <c r="B318" s="196"/>
      <c r="C318" s="239" t="s">
        <v>275</v>
      </c>
      <c r="D318" s="204"/>
      <c r="E318" s="205">
        <v>16</v>
      </c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 t="s">
        <v>153</v>
      </c>
      <c r="AH318" s="192">
        <v>0</v>
      </c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</row>
    <row r="319" spans="1:60" ht="22.5" outlineLevel="1" x14ac:dyDescent="0.2">
      <c r="A319" s="216">
        <v>105</v>
      </c>
      <c r="B319" s="217" t="s">
        <v>508</v>
      </c>
      <c r="C319" s="238" t="s">
        <v>509</v>
      </c>
      <c r="D319" s="218" t="s">
        <v>147</v>
      </c>
      <c r="E319" s="219">
        <v>4</v>
      </c>
      <c r="F319" s="220"/>
      <c r="G319" s="221">
        <f>ROUND(E319*F319,2)</f>
        <v>0</v>
      </c>
      <c r="H319" s="220"/>
      <c r="I319" s="221">
        <f>ROUND(E319*H319,2)</f>
        <v>0</v>
      </c>
      <c r="J319" s="220"/>
      <c r="K319" s="221">
        <f>ROUND(E319*J319,2)</f>
        <v>0</v>
      </c>
      <c r="L319" s="221">
        <v>15</v>
      </c>
      <c r="M319" s="221">
        <f>G319*(1+L319/100)</f>
        <v>0</v>
      </c>
      <c r="N319" s="221">
        <v>0</v>
      </c>
      <c r="O319" s="221">
        <f>ROUND(E319*N319,2)</f>
        <v>0</v>
      </c>
      <c r="P319" s="221">
        <v>0</v>
      </c>
      <c r="Q319" s="221">
        <f>ROUND(E319*P319,2)</f>
        <v>0</v>
      </c>
      <c r="R319" s="221" t="s">
        <v>507</v>
      </c>
      <c r="S319" s="221" t="s">
        <v>149</v>
      </c>
      <c r="T319" s="222" t="s">
        <v>150</v>
      </c>
      <c r="U319" s="198">
        <v>1.5</v>
      </c>
      <c r="V319" s="198">
        <f>ROUND(E319*U319,2)</f>
        <v>6</v>
      </c>
      <c r="W319" s="198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 t="s">
        <v>317</v>
      </c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</row>
    <row r="320" spans="1:60" outlineLevel="1" x14ac:dyDescent="0.2">
      <c r="A320" s="195"/>
      <c r="B320" s="196"/>
      <c r="C320" s="239" t="s">
        <v>240</v>
      </c>
      <c r="D320" s="204"/>
      <c r="E320" s="205">
        <v>4</v>
      </c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98"/>
      <c r="X320" s="192"/>
      <c r="Y320" s="192"/>
      <c r="Z320" s="192"/>
      <c r="AA320" s="192"/>
      <c r="AB320" s="192"/>
      <c r="AC320" s="192"/>
      <c r="AD320" s="192"/>
      <c r="AE320" s="192"/>
      <c r="AF320" s="192"/>
      <c r="AG320" s="192" t="s">
        <v>153</v>
      </c>
      <c r="AH320" s="192">
        <v>0</v>
      </c>
      <c r="AI320" s="192"/>
      <c r="AJ320" s="192"/>
      <c r="AK320" s="192"/>
      <c r="AL320" s="192"/>
      <c r="AM320" s="192"/>
      <c r="AN320" s="192"/>
      <c r="AO320" s="192"/>
      <c r="AP320" s="192"/>
      <c r="AQ320" s="192"/>
      <c r="AR320" s="192"/>
      <c r="AS320" s="192"/>
      <c r="AT320" s="192"/>
      <c r="AU320" s="192"/>
      <c r="AV320" s="192"/>
      <c r="AW320" s="192"/>
      <c r="AX320" s="192"/>
      <c r="AY320" s="192"/>
      <c r="AZ320" s="192"/>
      <c r="BA320" s="192"/>
      <c r="BB320" s="192"/>
      <c r="BC320" s="192"/>
      <c r="BD320" s="192"/>
      <c r="BE320" s="192"/>
      <c r="BF320" s="192"/>
      <c r="BG320" s="192"/>
      <c r="BH320" s="192"/>
    </row>
    <row r="321" spans="1:60" outlineLevel="1" x14ac:dyDescent="0.2">
      <c r="A321" s="216">
        <v>106</v>
      </c>
      <c r="B321" s="217" t="s">
        <v>510</v>
      </c>
      <c r="C321" s="238" t="s">
        <v>511</v>
      </c>
      <c r="D321" s="218" t="s">
        <v>147</v>
      </c>
      <c r="E321" s="219">
        <v>20</v>
      </c>
      <c r="F321" s="220"/>
      <c r="G321" s="221">
        <f>ROUND(E321*F321,2)</f>
        <v>0</v>
      </c>
      <c r="H321" s="220"/>
      <c r="I321" s="221">
        <f>ROUND(E321*H321,2)</f>
        <v>0</v>
      </c>
      <c r="J321" s="220"/>
      <c r="K321" s="221">
        <f>ROUND(E321*J321,2)</f>
        <v>0</v>
      </c>
      <c r="L321" s="221">
        <v>15</v>
      </c>
      <c r="M321" s="221">
        <f>G321*(1+L321/100)</f>
        <v>0</v>
      </c>
      <c r="N321" s="221">
        <v>0</v>
      </c>
      <c r="O321" s="221">
        <f>ROUND(E321*N321,2)</f>
        <v>0</v>
      </c>
      <c r="P321" s="221">
        <v>0</v>
      </c>
      <c r="Q321" s="221">
        <f>ROUND(E321*P321,2)</f>
        <v>0</v>
      </c>
      <c r="R321" s="221" t="s">
        <v>507</v>
      </c>
      <c r="S321" s="221" t="s">
        <v>149</v>
      </c>
      <c r="T321" s="222" t="s">
        <v>150</v>
      </c>
      <c r="U321" s="198">
        <v>0.77500000000000002</v>
      </c>
      <c r="V321" s="198">
        <f>ROUND(E321*U321,2)</f>
        <v>15.5</v>
      </c>
      <c r="W321" s="198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 t="s">
        <v>317</v>
      </c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</row>
    <row r="322" spans="1:60" outlineLevel="1" x14ac:dyDescent="0.2">
      <c r="A322" s="195"/>
      <c r="B322" s="196"/>
      <c r="C322" s="239" t="s">
        <v>512</v>
      </c>
      <c r="D322" s="204"/>
      <c r="E322" s="205">
        <v>20</v>
      </c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 t="s">
        <v>153</v>
      </c>
      <c r="AH322" s="192">
        <v>0</v>
      </c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</row>
    <row r="323" spans="1:60" outlineLevel="1" x14ac:dyDescent="0.2">
      <c r="A323" s="216">
        <v>107</v>
      </c>
      <c r="B323" s="217" t="s">
        <v>513</v>
      </c>
      <c r="C323" s="238" t="s">
        <v>514</v>
      </c>
      <c r="D323" s="218" t="s">
        <v>147</v>
      </c>
      <c r="E323" s="219">
        <v>4</v>
      </c>
      <c r="F323" s="220"/>
      <c r="G323" s="221">
        <f>ROUND(E323*F323,2)</f>
        <v>0</v>
      </c>
      <c r="H323" s="220"/>
      <c r="I323" s="221">
        <f>ROUND(E323*H323,2)</f>
        <v>0</v>
      </c>
      <c r="J323" s="220"/>
      <c r="K323" s="221">
        <f>ROUND(E323*J323,2)</f>
        <v>0</v>
      </c>
      <c r="L323" s="221">
        <v>15</v>
      </c>
      <c r="M323" s="221">
        <f>G323*(1+L323/100)</f>
        <v>0</v>
      </c>
      <c r="N323" s="221">
        <v>0</v>
      </c>
      <c r="O323" s="221">
        <f>ROUND(E323*N323,2)</f>
        <v>0</v>
      </c>
      <c r="P323" s="221">
        <v>0</v>
      </c>
      <c r="Q323" s="221">
        <f>ROUND(E323*P323,2)</f>
        <v>0</v>
      </c>
      <c r="R323" s="221"/>
      <c r="S323" s="221" t="s">
        <v>353</v>
      </c>
      <c r="T323" s="222" t="s">
        <v>150</v>
      </c>
      <c r="U323" s="198">
        <v>0</v>
      </c>
      <c r="V323" s="198">
        <f>ROUND(E323*U323,2)</f>
        <v>0</v>
      </c>
      <c r="W323" s="198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 t="s">
        <v>151</v>
      </c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</row>
    <row r="324" spans="1:60" outlineLevel="1" x14ac:dyDescent="0.2">
      <c r="A324" s="195"/>
      <c r="B324" s="196"/>
      <c r="C324" s="239" t="s">
        <v>515</v>
      </c>
      <c r="D324" s="204"/>
      <c r="E324" s="205">
        <v>4</v>
      </c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 t="s">
        <v>153</v>
      </c>
      <c r="AH324" s="192">
        <v>0</v>
      </c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</row>
    <row r="325" spans="1:60" outlineLevel="1" x14ac:dyDescent="0.2">
      <c r="A325" s="216">
        <v>108</v>
      </c>
      <c r="B325" s="217" t="s">
        <v>516</v>
      </c>
      <c r="C325" s="238" t="s">
        <v>517</v>
      </c>
      <c r="D325" s="218" t="s">
        <v>147</v>
      </c>
      <c r="E325" s="219">
        <v>8</v>
      </c>
      <c r="F325" s="220"/>
      <c r="G325" s="221">
        <f>ROUND(E325*F325,2)</f>
        <v>0</v>
      </c>
      <c r="H325" s="220"/>
      <c r="I325" s="221">
        <f>ROUND(E325*H325,2)</f>
        <v>0</v>
      </c>
      <c r="J325" s="220"/>
      <c r="K325" s="221">
        <f>ROUND(E325*J325,2)</f>
        <v>0</v>
      </c>
      <c r="L325" s="221">
        <v>15</v>
      </c>
      <c r="M325" s="221">
        <f>G325*(1+L325/100)</f>
        <v>0</v>
      </c>
      <c r="N325" s="221">
        <v>0</v>
      </c>
      <c r="O325" s="221">
        <f>ROUND(E325*N325,2)</f>
        <v>0</v>
      </c>
      <c r="P325" s="221">
        <v>0</v>
      </c>
      <c r="Q325" s="221">
        <f>ROUND(E325*P325,2)</f>
        <v>0</v>
      </c>
      <c r="R325" s="221"/>
      <c r="S325" s="221" t="s">
        <v>353</v>
      </c>
      <c r="T325" s="222" t="s">
        <v>150</v>
      </c>
      <c r="U325" s="198">
        <v>0</v>
      </c>
      <c r="V325" s="198">
        <f>ROUND(E325*U325,2)</f>
        <v>0</v>
      </c>
      <c r="W325" s="198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 t="s">
        <v>214</v>
      </c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</row>
    <row r="326" spans="1:60" outlineLevel="1" x14ac:dyDescent="0.2">
      <c r="A326" s="195"/>
      <c r="B326" s="196"/>
      <c r="C326" s="239" t="s">
        <v>354</v>
      </c>
      <c r="D326" s="204"/>
      <c r="E326" s="205">
        <v>8</v>
      </c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 t="s">
        <v>153</v>
      </c>
      <c r="AH326" s="192">
        <v>0</v>
      </c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</row>
    <row r="327" spans="1:60" outlineLevel="1" x14ac:dyDescent="0.2">
      <c r="A327" s="216">
        <v>109</v>
      </c>
      <c r="B327" s="217" t="s">
        <v>518</v>
      </c>
      <c r="C327" s="238" t="s">
        <v>519</v>
      </c>
      <c r="D327" s="218" t="s">
        <v>147</v>
      </c>
      <c r="E327" s="219">
        <v>4</v>
      </c>
      <c r="F327" s="220"/>
      <c r="G327" s="221">
        <f>ROUND(E327*F327,2)</f>
        <v>0</v>
      </c>
      <c r="H327" s="220"/>
      <c r="I327" s="221">
        <f>ROUND(E327*H327,2)</f>
        <v>0</v>
      </c>
      <c r="J327" s="220"/>
      <c r="K327" s="221">
        <f>ROUND(E327*J327,2)</f>
        <v>0</v>
      </c>
      <c r="L327" s="221">
        <v>15</v>
      </c>
      <c r="M327" s="221">
        <f>G327*(1+L327/100)</f>
        <v>0</v>
      </c>
      <c r="N327" s="221">
        <v>0</v>
      </c>
      <c r="O327" s="221">
        <f>ROUND(E327*N327,2)</f>
        <v>0</v>
      </c>
      <c r="P327" s="221">
        <v>0</v>
      </c>
      <c r="Q327" s="221">
        <f>ROUND(E327*P327,2)</f>
        <v>0</v>
      </c>
      <c r="R327" s="221"/>
      <c r="S327" s="221" t="s">
        <v>353</v>
      </c>
      <c r="T327" s="222" t="s">
        <v>150</v>
      </c>
      <c r="U327" s="198">
        <v>0</v>
      </c>
      <c r="V327" s="198">
        <f>ROUND(E327*U327,2)</f>
        <v>0</v>
      </c>
      <c r="W327" s="198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 t="s">
        <v>214</v>
      </c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</row>
    <row r="328" spans="1:60" outlineLevel="1" x14ac:dyDescent="0.2">
      <c r="A328" s="195"/>
      <c r="B328" s="196"/>
      <c r="C328" s="239" t="s">
        <v>240</v>
      </c>
      <c r="D328" s="204"/>
      <c r="E328" s="205">
        <v>4</v>
      </c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 t="s">
        <v>153</v>
      </c>
      <c r="AH328" s="192">
        <v>0</v>
      </c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</row>
    <row r="329" spans="1:60" outlineLevel="1" x14ac:dyDescent="0.2">
      <c r="A329" s="216">
        <v>110</v>
      </c>
      <c r="B329" s="217" t="s">
        <v>520</v>
      </c>
      <c r="C329" s="238" t="s">
        <v>521</v>
      </c>
      <c r="D329" s="218" t="s">
        <v>147</v>
      </c>
      <c r="E329" s="219">
        <v>20</v>
      </c>
      <c r="F329" s="220"/>
      <c r="G329" s="221">
        <f>ROUND(E329*F329,2)</f>
        <v>0</v>
      </c>
      <c r="H329" s="220"/>
      <c r="I329" s="221">
        <f>ROUND(E329*H329,2)</f>
        <v>0</v>
      </c>
      <c r="J329" s="220"/>
      <c r="K329" s="221">
        <f>ROUND(E329*J329,2)</f>
        <v>0</v>
      </c>
      <c r="L329" s="221">
        <v>15</v>
      </c>
      <c r="M329" s="221">
        <f>G329*(1+L329/100)</f>
        <v>0</v>
      </c>
      <c r="N329" s="221">
        <v>7.5000000000000002E-4</v>
      </c>
      <c r="O329" s="221">
        <f>ROUND(E329*N329,2)</f>
        <v>0.02</v>
      </c>
      <c r="P329" s="221">
        <v>0</v>
      </c>
      <c r="Q329" s="221">
        <f>ROUND(E329*P329,2)</f>
        <v>0</v>
      </c>
      <c r="R329" s="221" t="s">
        <v>357</v>
      </c>
      <c r="S329" s="221" t="s">
        <v>149</v>
      </c>
      <c r="T329" s="222" t="s">
        <v>150</v>
      </c>
      <c r="U329" s="198">
        <v>0</v>
      </c>
      <c r="V329" s="198">
        <f>ROUND(E329*U329,2)</f>
        <v>0</v>
      </c>
      <c r="W329" s="198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 t="s">
        <v>358</v>
      </c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</row>
    <row r="330" spans="1:60" outlineLevel="1" x14ac:dyDescent="0.2">
      <c r="A330" s="195"/>
      <c r="B330" s="196"/>
      <c r="C330" s="239" t="s">
        <v>512</v>
      </c>
      <c r="D330" s="204"/>
      <c r="E330" s="205">
        <v>20</v>
      </c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 t="s">
        <v>153</v>
      </c>
      <c r="AH330" s="192">
        <v>0</v>
      </c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</row>
    <row r="331" spans="1:60" ht="22.5" outlineLevel="1" x14ac:dyDescent="0.2">
      <c r="A331" s="216">
        <v>111</v>
      </c>
      <c r="B331" s="217" t="s">
        <v>522</v>
      </c>
      <c r="C331" s="238" t="s">
        <v>523</v>
      </c>
      <c r="D331" s="218" t="s">
        <v>147</v>
      </c>
      <c r="E331" s="219">
        <v>8</v>
      </c>
      <c r="F331" s="220"/>
      <c r="G331" s="221">
        <f>ROUND(E331*F331,2)</f>
        <v>0</v>
      </c>
      <c r="H331" s="220"/>
      <c r="I331" s="221">
        <f>ROUND(E331*H331,2)</f>
        <v>0</v>
      </c>
      <c r="J331" s="220"/>
      <c r="K331" s="221">
        <f>ROUND(E331*J331,2)</f>
        <v>0</v>
      </c>
      <c r="L331" s="221">
        <v>15</v>
      </c>
      <c r="M331" s="221">
        <f>G331*(1+L331/100)</f>
        <v>0</v>
      </c>
      <c r="N331" s="221">
        <v>1.9000000000000003E-2</v>
      </c>
      <c r="O331" s="221">
        <f>ROUND(E331*N331,2)</f>
        <v>0.15</v>
      </c>
      <c r="P331" s="221">
        <v>0</v>
      </c>
      <c r="Q331" s="221">
        <f>ROUND(E331*P331,2)</f>
        <v>0</v>
      </c>
      <c r="R331" s="221" t="s">
        <v>357</v>
      </c>
      <c r="S331" s="221" t="s">
        <v>149</v>
      </c>
      <c r="T331" s="222" t="s">
        <v>150</v>
      </c>
      <c r="U331" s="198">
        <v>0</v>
      </c>
      <c r="V331" s="198">
        <f>ROUND(E331*U331,2)</f>
        <v>0</v>
      </c>
      <c r="W331" s="198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 t="s">
        <v>358</v>
      </c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</row>
    <row r="332" spans="1:60" outlineLevel="1" x14ac:dyDescent="0.2">
      <c r="A332" s="195"/>
      <c r="B332" s="196"/>
      <c r="C332" s="242" t="s">
        <v>524</v>
      </c>
      <c r="D332" s="232"/>
      <c r="E332" s="232"/>
      <c r="F332" s="232"/>
      <c r="G332" s="232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 t="s">
        <v>360</v>
      </c>
      <c r="AH332" s="192"/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</row>
    <row r="333" spans="1:60" outlineLevel="1" x14ac:dyDescent="0.2">
      <c r="A333" s="195"/>
      <c r="B333" s="196"/>
      <c r="C333" s="239" t="s">
        <v>525</v>
      </c>
      <c r="D333" s="204"/>
      <c r="E333" s="205">
        <v>8</v>
      </c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98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 t="s">
        <v>153</v>
      </c>
      <c r="AH333" s="192">
        <v>0</v>
      </c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</row>
    <row r="334" spans="1:60" ht="22.5" outlineLevel="1" x14ac:dyDescent="0.2">
      <c r="A334" s="216">
        <v>112</v>
      </c>
      <c r="B334" s="217" t="s">
        <v>526</v>
      </c>
      <c r="C334" s="238" t="s">
        <v>527</v>
      </c>
      <c r="D334" s="218" t="s">
        <v>147</v>
      </c>
      <c r="E334" s="219">
        <v>8</v>
      </c>
      <c r="F334" s="220"/>
      <c r="G334" s="221">
        <f>ROUND(E334*F334,2)</f>
        <v>0</v>
      </c>
      <c r="H334" s="220"/>
      <c r="I334" s="221">
        <f>ROUND(E334*H334,2)</f>
        <v>0</v>
      </c>
      <c r="J334" s="220"/>
      <c r="K334" s="221">
        <f>ROUND(E334*J334,2)</f>
        <v>0</v>
      </c>
      <c r="L334" s="221">
        <v>15</v>
      </c>
      <c r="M334" s="221">
        <f>G334*(1+L334/100)</f>
        <v>0</v>
      </c>
      <c r="N334" s="221">
        <v>2.3000000000000003E-2</v>
      </c>
      <c r="O334" s="221">
        <f>ROUND(E334*N334,2)</f>
        <v>0.18</v>
      </c>
      <c r="P334" s="221">
        <v>0</v>
      </c>
      <c r="Q334" s="221">
        <f>ROUND(E334*P334,2)</f>
        <v>0</v>
      </c>
      <c r="R334" s="221" t="s">
        <v>357</v>
      </c>
      <c r="S334" s="221" t="s">
        <v>149</v>
      </c>
      <c r="T334" s="222" t="s">
        <v>150</v>
      </c>
      <c r="U334" s="198">
        <v>0</v>
      </c>
      <c r="V334" s="198">
        <f>ROUND(E334*U334,2)</f>
        <v>0</v>
      </c>
      <c r="W334" s="198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 t="s">
        <v>358</v>
      </c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</row>
    <row r="335" spans="1:60" outlineLevel="1" x14ac:dyDescent="0.2">
      <c r="A335" s="195"/>
      <c r="B335" s="196"/>
      <c r="C335" s="242" t="s">
        <v>528</v>
      </c>
      <c r="D335" s="232"/>
      <c r="E335" s="232"/>
      <c r="F335" s="232"/>
      <c r="G335" s="232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 t="s">
        <v>360</v>
      </c>
      <c r="AH335" s="192"/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</row>
    <row r="336" spans="1:60" outlineLevel="1" x14ac:dyDescent="0.2">
      <c r="A336" s="195"/>
      <c r="B336" s="196"/>
      <c r="C336" s="239" t="s">
        <v>529</v>
      </c>
      <c r="D336" s="204"/>
      <c r="E336" s="205">
        <v>8</v>
      </c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98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 t="s">
        <v>153</v>
      </c>
      <c r="AH336" s="192">
        <v>0</v>
      </c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</row>
    <row r="337" spans="1:60" ht="22.5" outlineLevel="1" x14ac:dyDescent="0.2">
      <c r="A337" s="216">
        <v>113</v>
      </c>
      <c r="B337" s="217" t="s">
        <v>530</v>
      </c>
      <c r="C337" s="238" t="s">
        <v>531</v>
      </c>
      <c r="D337" s="218" t="s">
        <v>147</v>
      </c>
      <c r="E337" s="219">
        <v>4</v>
      </c>
      <c r="F337" s="220"/>
      <c r="G337" s="221">
        <f>ROUND(E337*F337,2)</f>
        <v>0</v>
      </c>
      <c r="H337" s="220"/>
      <c r="I337" s="221">
        <f>ROUND(E337*H337,2)</f>
        <v>0</v>
      </c>
      <c r="J337" s="220"/>
      <c r="K337" s="221">
        <f>ROUND(E337*J337,2)</f>
        <v>0</v>
      </c>
      <c r="L337" s="221">
        <v>15</v>
      </c>
      <c r="M337" s="221">
        <f>G337*(1+L337/100)</f>
        <v>0</v>
      </c>
      <c r="N337" s="221">
        <v>3.5000000000000003E-2</v>
      </c>
      <c r="O337" s="221">
        <f>ROUND(E337*N337,2)</f>
        <v>0.14000000000000001</v>
      </c>
      <c r="P337" s="221">
        <v>0</v>
      </c>
      <c r="Q337" s="221">
        <f>ROUND(E337*P337,2)</f>
        <v>0</v>
      </c>
      <c r="R337" s="221" t="s">
        <v>357</v>
      </c>
      <c r="S337" s="221" t="s">
        <v>149</v>
      </c>
      <c r="T337" s="222" t="s">
        <v>150</v>
      </c>
      <c r="U337" s="198">
        <v>0</v>
      </c>
      <c r="V337" s="198">
        <f>ROUND(E337*U337,2)</f>
        <v>0</v>
      </c>
      <c r="W337" s="198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 t="s">
        <v>358</v>
      </c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</row>
    <row r="338" spans="1:60" outlineLevel="1" x14ac:dyDescent="0.2">
      <c r="A338" s="195"/>
      <c r="B338" s="196"/>
      <c r="C338" s="239" t="s">
        <v>532</v>
      </c>
      <c r="D338" s="204"/>
      <c r="E338" s="205">
        <v>4</v>
      </c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 t="s">
        <v>153</v>
      </c>
      <c r="AH338" s="192">
        <v>0</v>
      </c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</row>
    <row r="339" spans="1:60" outlineLevel="1" x14ac:dyDescent="0.2">
      <c r="A339" s="216">
        <v>114</v>
      </c>
      <c r="B339" s="217" t="s">
        <v>533</v>
      </c>
      <c r="C339" s="238" t="s">
        <v>534</v>
      </c>
      <c r="D339" s="218" t="s">
        <v>311</v>
      </c>
      <c r="E339" s="219">
        <v>0.49100000000000005</v>
      </c>
      <c r="F339" s="220"/>
      <c r="G339" s="221">
        <f>ROUND(E339*F339,2)</f>
        <v>0</v>
      </c>
      <c r="H339" s="220"/>
      <c r="I339" s="221">
        <f>ROUND(E339*H339,2)</f>
        <v>0</v>
      </c>
      <c r="J339" s="220"/>
      <c r="K339" s="221">
        <f>ROUND(E339*J339,2)</f>
        <v>0</v>
      </c>
      <c r="L339" s="221">
        <v>15</v>
      </c>
      <c r="M339" s="221">
        <f>G339*(1+L339/100)</f>
        <v>0</v>
      </c>
      <c r="N339" s="221">
        <v>0</v>
      </c>
      <c r="O339" s="221">
        <f>ROUND(E339*N339,2)</f>
        <v>0</v>
      </c>
      <c r="P339" s="221">
        <v>0</v>
      </c>
      <c r="Q339" s="221">
        <f>ROUND(E339*P339,2)</f>
        <v>0</v>
      </c>
      <c r="R339" s="221" t="s">
        <v>507</v>
      </c>
      <c r="S339" s="221" t="s">
        <v>149</v>
      </c>
      <c r="T339" s="222" t="s">
        <v>150</v>
      </c>
      <c r="U339" s="198">
        <v>2.4210000000000003</v>
      </c>
      <c r="V339" s="198">
        <f>ROUND(E339*U339,2)</f>
        <v>1.19</v>
      </c>
      <c r="W339" s="198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 t="s">
        <v>332</v>
      </c>
      <c r="AH339" s="192"/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</row>
    <row r="340" spans="1:60" outlineLevel="1" x14ac:dyDescent="0.2">
      <c r="A340" s="195"/>
      <c r="B340" s="196"/>
      <c r="C340" s="240" t="s">
        <v>535</v>
      </c>
      <c r="D340" s="223"/>
      <c r="E340" s="223"/>
      <c r="F340" s="223"/>
      <c r="G340" s="223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98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 t="s">
        <v>158</v>
      </c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</row>
    <row r="341" spans="1:60" x14ac:dyDescent="0.2">
      <c r="A341" s="210" t="s">
        <v>143</v>
      </c>
      <c r="B341" s="211" t="s">
        <v>99</v>
      </c>
      <c r="C341" s="237" t="s">
        <v>100</v>
      </c>
      <c r="D341" s="212"/>
      <c r="E341" s="213"/>
      <c r="F341" s="214"/>
      <c r="G341" s="214">
        <f>SUMIF(AG342:AG357,"&lt;&gt;NOR",G342:G357)</f>
        <v>0</v>
      </c>
      <c r="H341" s="214"/>
      <c r="I341" s="214">
        <f>SUM(I342:I357)</f>
        <v>0</v>
      </c>
      <c r="J341" s="214"/>
      <c r="K341" s="214">
        <f>SUM(K342:K357)</f>
        <v>0</v>
      </c>
      <c r="L341" s="214"/>
      <c r="M341" s="214">
        <f>SUM(M342:M357)</f>
        <v>0</v>
      </c>
      <c r="N341" s="214"/>
      <c r="O341" s="214">
        <f>SUM(O342:O357)</f>
        <v>0.72</v>
      </c>
      <c r="P341" s="214"/>
      <c r="Q341" s="214">
        <f>SUM(Q342:Q357)</f>
        <v>0</v>
      </c>
      <c r="R341" s="214"/>
      <c r="S341" s="214"/>
      <c r="T341" s="215"/>
      <c r="U341" s="209"/>
      <c r="V341" s="209">
        <f>SUM(V342:V357)</f>
        <v>31.88</v>
      </c>
      <c r="W341" s="209"/>
      <c r="AG341" t="s">
        <v>144</v>
      </c>
    </row>
    <row r="342" spans="1:60" ht="22.5" outlineLevel="1" x14ac:dyDescent="0.2">
      <c r="A342" s="216">
        <v>115</v>
      </c>
      <c r="B342" s="217" t="s">
        <v>536</v>
      </c>
      <c r="C342" s="238" t="s">
        <v>537</v>
      </c>
      <c r="D342" s="218" t="s">
        <v>163</v>
      </c>
      <c r="E342" s="219">
        <v>31</v>
      </c>
      <c r="F342" s="220"/>
      <c r="G342" s="221">
        <f>ROUND(E342*F342,2)</f>
        <v>0</v>
      </c>
      <c r="H342" s="220"/>
      <c r="I342" s="221">
        <f>ROUND(E342*H342,2)</f>
        <v>0</v>
      </c>
      <c r="J342" s="220"/>
      <c r="K342" s="221">
        <f>ROUND(E342*J342,2)</f>
        <v>0</v>
      </c>
      <c r="L342" s="221">
        <v>15</v>
      </c>
      <c r="M342" s="221">
        <f>G342*(1+L342/100)</f>
        <v>0</v>
      </c>
      <c r="N342" s="221">
        <v>2.7300000000000002E-3</v>
      </c>
      <c r="O342" s="221">
        <f>ROUND(E342*N342,2)</f>
        <v>0.08</v>
      </c>
      <c r="P342" s="221">
        <v>0</v>
      </c>
      <c r="Q342" s="221">
        <f>ROUND(E342*P342,2)</f>
        <v>0</v>
      </c>
      <c r="R342" s="221" t="s">
        <v>538</v>
      </c>
      <c r="S342" s="221" t="s">
        <v>149</v>
      </c>
      <c r="T342" s="222" t="s">
        <v>150</v>
      </c>
      <c r="U342" s="198">
        <v>0.97000000000000008</v>
      </c>
      <c r="V342" s="198">
        <f>ROUND(E342*U342,2)</f>
        <v>30.07</v>
      </c>
      <c r="W342" s="198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 t="s">
        <v>317</v>
      </c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</row>
    <row r="343" spans="1:60" outlineLevel="1" x14ac:dyDescent="0.2">
      <c r="A343" s="195"/>
      <c r="B343" s="196"/>
      <c r="C343" s="239" t="s">
        <v>539</v>
      </c>
      <c r="D343" s="204"/>
      <c r="E343" s="205">
        <v>9</v>
      </c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 t="s">
        <v>153</v>
      </c>
      <c r="AH343" s="192">
        <v>0</v>
      </c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</row>
    <row r="344" spans="1:60" outlineLevel="1" x14ac:dyDescent="0.2">
      <c r="A344" s="195"/>
      <c r="B344" s="196"/>
      <c r="C344" s="239" t="s">
        <v>540</v>
      </c>
      <c r="D344" s="204"/>
      <c r="E344" s="205">
        <v>10.920000000000002</v>
      </c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98"/>
      <c r="X344" s="192"/>
      <c r="Y344" s="192"/>
      <c r="Z344" s="192"/>
      <c r="AA344" s="192"/>
      <c r="AB344" s="192"/>
      <c r="AC344" s="192"/>
      <c r="AD344" s="192"/>
      <c r="AE344" s="192"/>
      <c r="AF344" s="192"/>
      <c r="AG344" s="192" t="s">
        <v>153</v>
      </c>
      <c r="AH344" s="192">
        <v>0</v>
      </c>
      <c r="AI344" s="192"/>
      <c r="AJ344" s="192"/>
      <c r="AK344" s="192"/>
      <c r="AL344" s="192"/>
      <c r="AM344" s="192"/>
      <c r="AN344" s="192"/>
      <c r="AO344" s="192"/>
      <c r="AP344" s="192"/>
      <c r="AQ344" s="192"/>
      <c r="AR344" s="192"/>
      <c r="AS344" s="192"/>
      <c r="AT344" s="192"/>
      <c r="AU344" s="192"/>
      <c r="AV344" s="192"/>
      <c r="AW344" s="192"/>
      <c r="AX344" s="192"/>
      <c r="AY344" s="192"/>
      <c r="AZ344" s="192"/>
      <c r="BA344" s="192"/>
      <c r="BB344" s="192"/>
      <c r="BC344" s="192"/>
      <c r="BD344" s="192"/>
      <c r="BE344" s="192"/>
      <c r="BF344" s="192"/>
      <c r="BG344" s="192"/>
      <c r="BH344" s="192"/>
    </row>
    <row r="345" spans="1:60" outlineLevel="1" x14ac:dyDescent="0.2">
      <c r="A345" s="195"/>
      <c r="B345" s="196"/>
      <c r="C345" s="239" t="s">
        <v>541</v>
      </c>
      <c r="D345" s="204"/>
      <c r="E345" s="205">
        <v>8.4</v>
      </c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98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 t="s">
        <v>153</v>
      </c>
      <c r="AH345" s="192">
        <v>0</v>
      </c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</row>
    <row r="346" spans="1:60" outlineLevel="1" x14ac:dyDescent="0.2">
      <c r="A346" s="195"/>
      <c r="B346" s="196"/>
      <c r="C346" s="239" t="s">
        <v>542</v>
      </c>
      <c r="D346" s="204"/>
      <c r="E346" s="205">
        <v>2.68</v>
      </c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 t="s">
        <v>153</v>
      </c>
      <c r="AH346" s="192">
        <v>0</v>
      </c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</row>
    <row r="347" spans="1:60" outlineLevel="1" x14ac:dyDescent="0.2">
      <c r="A347" s="216">
        <v>116</v>
      </c>
      <c r="B347" s="217" t="s">
        <v>543</v>
      </c>
      <c r="C347" s="238" t="s">
        <v>544</v>
      </c>
      <c r="D347" s="218" t="s">
        <v>172</v>
      </c>
      <c r="E347" s="219">
        <v>25.92</v>
      </c>
      <c r="F347" s="220"/>
      <c r="G347" s="221">
        <f>ROUND(E347*F347,2)</f>
        <v>0</v>
      </c>
      <c r="H347" s="220"/>
      <c r="I347" s="221">
        <f>ROUND(E347*H347,2)</f>
        <v>0</v>
      </c>
      <c r="J347" s="220"/>
      <c r="K347" s="221">
        <f>ROUND(E347*J347,2)</f>
        <v>0</v>
      </c>
      <c r="L347" s="221">
        <v>15</v>
      </c>
      <c r="M347" s="221">
        <f>G347*(1+L347/100)</f>
        <v>0</v>
      </c>
      <c r="N347" s="221">
        <v>4.0000000000000003E-5</v>
      </c>
      <c r="O347" s="221">
        <f>ROUND(E347*N347,2)</f>
        <v>0</v>
      </c>
      <c r="P347" s="221">
        <v>0</v>
      </c>
      <c r="Q347" s="221">
        <f>ROUND(E347*P347,2)</f>
        <v>0</v>
      </c>
      <c r="R347" s="221" t="s">
        <v>538</v>
      </c>
      <c r="S347" s="221" t="s">
        <v>149</v>
      </c>
      <c r="T347" s="222" t="s">
        <v>150</v>
      </c>
      <c r="U347" s="198">
        <v>7.0000000000000007E-2</v>
      </c>
      <c r="V347" s="198">
        <f>ROUND(E347*U347,2)</f>
        <v>1.81</v>
      </c>
      <c r="W347" s="198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 t="s">
        <v>317</v>
      </c>
      <c r="AH347" s="192"/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</row>
    <row r="348" spans="1:60" outlineLevel="1" x14ac:dyDescent="0.2">
      <c r="A348" s="195"/>
      <c r="B348" s="196"/>
      <c r="C348" s="239" t="s">
        <v>329</v>
      </c>
      <c r="D348" s="204"/>
      <c r="E348" s="205">
        <v>21.200000000000003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 t="s">
        <v>153</v>
      </c>
      <c r="AH348" s="192">
        <v>0</v>
      </c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</row>
    <row r="349" spans="1:60" outlineLevel="1" x14ac:dyDescent="0.2">
      <c r="A349" s="195"/>
      <c r="B349" s="196"/>
      <c r="C349" s="239" t="s">
        <v>319</v>
      </c>
      <c r="D349" s="204"/>
      <c r="E349" s="205">
        <v>4.7200000000000006</v>
      </c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98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 t="s">
        <v>153</v>
      </c>
      <c r="AH349" s="192">
        <v>0</v>
      </c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</row>
    <row r="350" spans="1:60" ht="22.5" outlineLevel="1" x14ac:dyDescent="0.2">
      <c r="A350" s="216">
        <v>117</v>
      </c>
      <c r="B350" s="217" t="s">
        <v>545</v>
      </c>
      <c r="C350" s="238" t="s">
        <v>546</v>
      </c>
      <c r="D350" s="218" t="s">
        <v>163</v>
      </c>
      <c r="E350" s="219">
        <v>19.920000000000002</v>
      </c>
      <c r="F350" s="220"/>
      <c r="G350" s="221">
        <f>ROUND(E350*F350,2)</f>
        <v>0</v>
      </c>
      <c r="H350" s="220"/>
      <c r="I350" s="221">
        <f>ROUND(E350*H350,2)</f>
        <v>0</v>
      </c>
      <c r="J350" s="220"/>
      <c r="K350" s="221">
        <f>ROUND(E350*J350,2)</f>
        <v>0</v>
      </c>
      <c r="L350" s="221">
        <v>15</v>
      </c>
      <c r="M350" s="221">
        <f>G350*(1+L350/100)</f>
        <v>0</v>
      </c>
      <c r="N350" s="221">
        <v>8.0000000000000004E-4</v>
      </c>
      <c r="O350" s="221">
        <f>ROUND(E350*N350,2)</f>
        <v>0.02</v>
      </c>
      <c r="P350" s="221">
        <v>0</v>
      </c>
      <c r="Q350" s="221">
        <f>ROUND(E350*P350,2)</f>
        <v>0</v>
      </c>
      <c r="R350" s="221" t="s">
        <v>538</v>
      </c>
      <c r="S350" s="221" t="s">
        <v>149</v>
      </c>
      <c r="T350" s="222" t="s">
        <v>150</v>
      </c>
      <c r="U350" s="198">
        <v>0</v>
      </c>
      <c r="V350" s="198">
        <f>ROUND(E350*U350,2)</f>
        <v>0</v>
      </c>
      <c r="W350" s="198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 t="s">
        <v>317</v>
      </c>
      <c r="AH350" s="192"/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</row>
    <row r="351" spans="1:60" outlineLevel="1" x14ac:dyDescent="0.2">
      <c r="A351" s="195"/>
      <c r="B351" s="196"/>
      <c r="C351" s="239" t="s">
        <v>547</v>
      </c>
      <c r="D351" s="204"/>
      <c r="E351" s="205"/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 t="s">
        <v>153</v>
      </c>
      <c r="AH351" s="192">
        <v>0</v>
      </c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</row>
    <row r="352" spans="1:60" outlineLevel="1" x14ac:dyDescent="0.2">
      <c r="A352" s="195"/>
      <c r="B352" s="196"/>
      <c r="C352" s="239" t="s">
        <v>539</v>
      </c>
      <c r="D352" s="204"/>
      <c r="E352" s="205">
        <v>9</v>
      </c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 t="s">
        <v>153</v>
      </c>
      <c r="AH352" s="192">
        <v>0</v>
      </c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</row>
    <row r="353" spans="1:60" outlineLevel="1" x14ac:dyDescent="0.2">
      <c r="A353" s="195"/>
      <c r="B353" s="196"/>
      <c r="C353" s="239" t="s">
        <v>540</v>
      </c>
      <c r="D353" s="204"/>
      <c r="E353" s="205">
        <v>10.920000000000002</v>
      </c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98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 t="s">
        <v>153</v>
      </c>
      <c r="AH353" s="192">
        <v>0</v>
      </c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</row>
    <row r="354" spans="1:60" ht="22.5" outlineLevel="1" x14ac:dyDescent="0.2">
      <c r="A354" s="216">
        <v>118</v>
      </c>
      <c r="B354" s="217" t="s">
        <v>548</v>
      </c>
      <c r="C354" s="238" t="s">
        <v>549</v>
      </c>
      <c r="D354" s="218" t="s">
        <v>163</v>
      </c>
      <c r="E354" s="219">
        <v>32.550000000000004</v>
      </c>
      <c r="F354" s="220"/>
      <c r="G354" s="221">
        <f>ROUND(E354*F354,2)</f>
        <v>0</v>
      </c>
      <c r="H354" s="220"/>
      <c r="I354" s="221">
        <f>ROUND(E354*H354,2)</f>
        <v>0</v>
      </c>
      <c r="J354" s="220"/>
      <c r="K354" s="221">
        <f>ROUND(E354*J354,2)</f>
        <v>0</v>
      </c>
      <c r="L354" s="221">
        <v>15</v>
      </c>
      <c r="M354" s="221">
        <f>G354*(1+L354/100)</f>
        <v>0</v>
      </c>
      <c r="N354" s="221">
        <v>1.9200000000000002E-2</v>
      </c>
      <c r="O354" s="221">
        <f>ROUND(E354*N354,2)</f>
        <v>0.62</v>
      </c>
      <c r="P354" s="221">
        <v>0</v>
      </c>
      <c r="Q354" s="221">
        <f>ROUND(E354*P354,2)</f>
        <v>0</v>
      </c>
      <c r="R354" s="221" t="s">
        <v>357</v>
      </c>
      <c r="S354" s="221" t="s">
        <v>149</v>
      </c>
      <c r="T354" s="222" t="s">
        <v>150</v>
      </c>
      <c r="U354" s="198">
        <v>0</v>
      </c>
      <c r="V354" s="198">
        <f>ROUND(E354*U354,2)</f>
        <v>0</v>
      </c>
      <c r="W354" s="198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 t="s">
        <v>358</v>
      </c>
      <c r="AH354" s="192"/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</row>
    <row r="355" spans="1:60" outlineLevel="1" x14ac:dyDescent="0.2">
      <c r="A355" s="195"/>
      <c r="B355" s="196"/>
      <c r="C355" s="239" t="s">
        <v>550</v>
      </c>
      <c r="D355" s="204"/>
      <c r="E355" s="205">
        <v>32.550000000000004</v>
      </c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 t="s">
        <v>153</v>
      </c>
      <c r="AH355" s="192">
        <v>0</v>
      </c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</row>
    <row r="356" spans="1:60" outlineLevel="1" x14ac:dyDescent="0.2">
      <c r="A356" s="195">
        <v>119</v>
      </c>
      <c r="B356" s="196" t="s">
        <v>551</v>
      </c>
      <c r="C356" s="245" t="s">
        <v>552</v>
      </c>
      <c r="D356" s="197" t="s">
        <v>0</v>
      </c>
      <c r="E356" s="234"/>
      <c r="F356" s="203"/>
      <c r="G356" s="198">
        <f>ROUND(E356*F356,2)</f>
        <v>0</v>
      </c>
      <c r="H356" s="203"/>
      <c r="I356" s="198">
        <f>ROUND(E356*H356,2)</f>
        <v>0</v>
      </c>
      <c r="J356" s="203"/>
      <c r="K356" s="198">
        <f>ROUND(E356*J356,2)</f>
        <v>0</v>
      </c>
      <c r="L356" s="198">
        <v>15</v>
      </c>
      <c r="M356" s="198">
        <f>G356*(1+L356/100)</f>
        <v>0</v>
      </c>
      <c r="N356" s="198">
        <v>0</v>
      </c>
      <c r="O356" s="198">
        <f>ROUND(E356*N356,2)</f>
        <v>0</v>
      </c>
      <c r="P356" s="198">
        <v>0</v>
      </c>
      <c r="Q356" s="198">
        <f>ROUND(E356*P356,2)</f>
        <v>0</v>
      </c>
      <c r="R356" s="198" t="s">
        <v>538</v>
      </c>
      <c r="S356" s="198" t="s">
        <v>149</v>
      </c>
      <c r="T356" s="198" t="s">
        <v>150</v>
      </c>
      <c r="U356" s="198">
        <v>0</v>
      </c>
      <c r="V356" s="198">
        <f>ROUND(E356*U356,2)</f>
        <v>0</v>
      </c>
      <c r="W356" s="198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 t="s">
        <v>370</v>
      </c>
      <c r="AH356" s="192"/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</row>
    <row r="357" spans="1:60" outlineLevel="1" x14ac:dyDescent="0.2">
      <c r="A357" s="195"/>
      <c r="B357" s="196"/>
      <c r="C357" s="246" t="s">
        <v>535</v>
      </c>
      <c r="D357" s="235"/>
      <c r="E357" s="235"/>
      <c r="F357" s="235"/>
      <c r="G357" s="235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 t="s">
        <v>158</v>
      </c>
      <c r="AH357" s="192"/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</row>
    <row r="358" spans="1:60" x14ac:dyDescent="0.2">
      <c r="A358" s="210" t="s">
        <v>143</v>
      </c>
      <c r="B358" s="211" t="s">
        <v>101</v>
      </c>
      <c r="C358" s="237" t="s">
        <v>102</v>
      </c>
      <c r="D358" s="212"/>
      <c r="E358" s="213"/>
      <c r="F358" s="214"/>
      <c r="G358" s="214">
        <f>SUMIF(AG359:AG362,"&lt;&gt;NOR",G359:G362)</f>
        <v>0</v>
      </c>
      <c r="H358" s="214"/>
      <c r="I358" s="214">
        <f>SUM(I359:I362)</f>
        <v>0</v>
      </c>
      <c r="J358" s="214"/>
      <c r="K358" s="214">
        <f>SUM(K359:K362)</f>
        <v>0</v>
      </c>
      <c r="L358" s="214"/>
      <c r="M358" s="214">
        <f>SUM(M359:M362)</f>
        <v>0</v>
      </c>
      <c r="N358" s="214"/>
      <c r="O358" s="214">
        <f>SUM(O359:O362)</f>
        <v>0.01</v>
      </c>
      <c r="P358" s="214"/>
      <c r="Q358" s="214">
        <f>SUM(Q359:Q362)</f>
        <v>0</v>
      </c>
      <c r="R358" s="214"/>
      <c r="S358" s="214"/>
      <c r="T358" s="215"/>
      <c r="U358" s="209"/>
      <c r="V358" s="209">
        <f>SUM(V359:V362)</f>
        <v>2.92</v>
      </c>
      <c r="W358" s="209"/>
      <c r="AG358" t="s">
        <v>144</v>
      </c>
    </row>
    <row r="359" spans="1:60" ht="22.5" outlineLevel="1" x14ac:dyDescent="0.2">
      <c r="A359" s="216">
        <v>120</v>
      </c>
      <c r="B359" s="217" t="s">
        <v>553</v>
      </c>
      <c r="C359" s="238" t="s">
        <v>554</v>
      </c>
      <c r="D359" s="218" t="s">
        <v>172</v>
      </c>
      <c r="E359" s="219">
        <v>19.200000000000003</v>
      </c>
      <c r="F359" s="220"/>
      <c r="G359" s="221">
        <f>ROUND(E359*F359,2)</f>
        <v>0</v>
      </c>
      <c r="H359" s="220"/>
      <c r="I359" s="221">
        <f>ROUND(E359*H359,2)</f>
        <v>0</v>
      </c>
      <c r="J359" s="220"/>
      <c r="K359" s="221">
        <f>ROUND(E359*J359,2)</f>
        <v>0</v>
      </c>
      <c r="L359" s="221">
        <v>15</v>
      </c>
      <c r="M359" s="221">
        <f>G359*(1+L359/100)</f>
        <v>0</v>
      </c>
      <c r="N359" s="221">
        <v>4.4000000000000002E-4</v>
      </c>
      <c r="O359" s="221">
        <f>ROUND(E359*N359,2)</f>
        <v>0.01</v>
      </c>
      <c r="P359" s="221">
        <v>0</v>
      </c>
      <c r="Q359" s="221">
        <f>ROUND(E359*P359,2)</f>
        <v>0</v>
      </c>
      <c r="R359" s="221" t="s">
        <v>555</v>
      </c>
      <c r="S359" s="221" t="s">
        <v>149</v>
      </c>
      <c r="T359" s="222" t="s">
        <v>150</v>
      </c>
      <c r="U359" s="198">
        <v>0.15200000000000002</v>
      </c>
      <c r="V359" s="198">
        <f>ROUND(E359*U359,2)</f>
        <v>2.92</v>
      </c>
      <c r="W359" s="198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 t="s">
        <v>317</v>
      </c>
      <c r="AH359" s="192"/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</row>
    <row r="360" spans="1:60" outlineLevel="1" x14ac:dyDescent="0.2">
      <c r="A360" s="195"/>
      <c r="B360" s="196"/>
      <c r="C360" s="239" t="s">
        <v>556</v>
      </c>
      <c r="D360" s="204"/>
      <c r="E360" s="205">
        <v>19.200000000000003</v>
      </c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 t="s">
        <v>153</v>
      </c>
      <c r="AH360" s="192">
        <v>0</v>
      </c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</row>
    <row r="361" spans="1:60" outlineLevel="1" x14ac:dyDescent="0.2">
      <c r="A361" s="195">
        <v>121</v>
      </c>
      <c r="B361" s="196" t="s">
        <v>557</v>
      </c>
      <c r="C361" s="245" t="s">
        <v>558</v>
      </c>
      <c r="D361" s="197" t="s">
        <v>0</v>
      </c>
      <c r="E361" s="234"/>
      <c r="F361" s="203"/>
      <c r="G361" s="198">
        <f>ROUND(E361*F361,2)</f>
        <v>0</v>
      </c>
      <c r="H361" s="203"/>
      <c r="I361" s="198">
        <f>ROUND(E361*H361,2)</f>
        <v>0</v>
      </c>
      <c r="J361" s="203"/>
      <c r="K361" s="198">
        <f>ROUND(E361*J361,2)</f>
        <v>0</v>
      </c>
      <c r="L361" s="198">
        <v>15</v>
      </c>
      <c r="M361" s="198">
        <f>G361*(1+L361/100)</f>
        <v>0</v>
      </c>
      <c r="N361" s="198">
        <v>0</v>
      </c>
      <c r="O361" s="198">
        <f>ROUND(E361*N361,2)</f>
        <v>0</v>
      </c>
      <c r="P361" s="198">
        <v>0</v>
      </c>
      <c r="Q361" s="198">
        <f>ROUND(E361*P361,2)</f>
        <v>0</v>
      </c>
      <c r="R361" s="198" t="s">
        <v>555</v>
      </c>
      <c r="S361" s="198" t="s">
        <v>149</v>
      </c>
      <c r="T361" s="198" t="s">
        <v>150</v>
      </c>
      <c r="U361" s="198">
        <v>0</v>
      </c>
      <c r="V361" s="198">
        <f>ROUND(E361*U361,2)</f>
        <v>0</v>
      </c>
      <c r="W361" s="198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 t="s">
        <v>370</v>
      </c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</row>
    <row r="362" spans="1:60" outlineLevel="1" x14ac:dyDescent="0.2">
      <c r="A362" s="195"/>
      <c r="B362" s="196"/>
      <c r="C362" s="246" t="s">
        <v>535</v>
      </c>
      <c r="D362" s="235"/>
      <c r="E362" s="235"/>
      <c r="F362" s="235"/>
      <c r="G362" s="235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 t="s">
        <v>158</v>
      </c>
      <c r="AH362" s="192"/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</row>
    <row r="363" spans="1:60" x14ac:dyDescent="0.2">
      <c r="A363" s="210" t="s">
        <v>143</v>
      </c>
      <c r="B363" s="211" t="s">
        <v>103</v>
      </c>
      <c r="C363" s="237" t="s">
        <v>104</v>
      </c>
      <c r="D363" s="212"/>
      <c r="E363" s="213"/>
      <c r="F363" s="214"/>
      <c r="G363" s="214">
        <f>SUMIF(AG364:AG367,"&lt;&gt;NOR",G364:G367)</f>
        <v>0</v>
      </c>
      <c r="H363" s="214"/>
      <c r="I363" s="214">
        <f>SUM(I364:I367)</f>
        <v>0</v>
      </c>
      <c r="J363" s="214"/>
      <c r="K363" s="214">
        <f>SUM(K364:K367)</f>
        <v>0</v>
      </c>
      <c r="L363" s="214"/>
      <c r="M363" s="214">
        <f>SUM(M364:M367)</f>
        <v>0</v>
      </c>
      <c r="N363" s="214"/>
      <c r="O363" s="214">
        <f>SUM(O364:O367)</f>
        <v>0</v>
      </c>
      <c r="P363" s="214"/>
      <c r="Q363" s="214">
        <f>SUM(Q364:Q367)</f>
        <v>0</v>
      </c>
      <c r="R363" s="214"/>
      <c r="S363" s="214"/>
      <c r="T363" s="215"/>
      <c r="U363" s="209"/>
      <c r="V363" s="209">
        <f>SUM(V364:V367)</f>
        <v>0</v>
      </c>
      <c r="W363" s="209"/>
      <c r="AG363" t="s">
        <v>144</v>
      </c>
    </row>
    <row r="364" spans="1:60" outlineLevel="1" x14ac:dyDescent="0.2">
      <c r="A364" s="216">
        <v>122</v>
      </c>
      <c r="B364" s="217" t="s">
        <v>559</v>
      </c>
      <c r="C364" s="238" t="s">
        <v>560</v>
      </c>
      <c r="D364" s="218" t="s">
        <v>163</v>
      </c>
      <c r="E364" s="219">
        <v>8.4</v>
      </c>
      <c r="F364" s="220"/>
      <c r="G364" s="221">
        <f>ROUND(E364*F364,2)</f>
        <v>0</v>
      </c>
      <c r="H364" s="220"/>
      <c r="I364" s="221">
        <f>ROUND(E364*H364,2)</f>
        <v>0</v>
      </c>
      <c r="J364" s="220"/>
      <c r="K364" s="221">
        <f>ROUND(E364*J364,2)</f>
        <v>0</v>
      </c>
      <c r="L364" s="221">
        <v>15</v>
      </c>
      <c r="M364" s="221">
        <f>G364*(1+L364/100)</f>
        <v>0</v>
      </c>
      <c r="N364" s="221">
        <v>0</v>
      </c>
      <c r="O364" s="221">
        <f>ROUND(E364*N364,2)</f>
        <v>0</v>
      </c>
      <c r="P364" s="221">
        <v>0</v>
      </c>
      <c r="Q364" s="221">
        <f>ROUND(E364*P364,2)</f>
        <v>0</v>
      </c>
      <c r="R364" s="221"/>
      <c r="S364" s="221" t="s">
        <v>353</v>
      </c>
      <c r="T364" s="222" t="s">
        <v>150</v>
      </c>
      <c r="U364" s="198">
        <v>0</v>
      </c>
      <c r="V364" s="198">
        <f>ROUND(E364*U364,2)</f>
        <v>0</v>
      </c>
      <c r="W364" s="198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 t="s">
        <v>317</v>
      </c>
      <c r="AH364" s="192"/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</row>
    <row r="365" spans="1:60" outlineLevel="1" x14ac:dyDescent="0.2">
      <c r="A365" s="195"/>
      <c r="B365" s="196"/>
      <c r="C365" s="239" t="s">
        <v>561</v>
      </c>
      <c r="D365" s="204"/>
      <c r="E365" s="205">
        <v>8.4</v>
      </c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 t="s">
        <v>153</v>
      </c>
      <c r="AH365" s="192">
        <v>0</v>
      </c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</row>
    <row r="366" spans="1:60" outlineLevel="1" x14ac:dyDescent="0.2">
      <c r="A366" s="195">
        <v>123</v>
      </c>
      <c r="B366" s="196" t="s">
        <v>562</v>
      </c>
      <c r="C366" s="245" t="s">
        <v>563</v>
      </c>
      <c r="D366" s="197" t="s">
        <v>0</v>
      </c>
      <c r="E366" s="234"/>
      <c r="F366" s="203"/>
      <c r="G366" s="198">
        <f>ROUND(E366*F366,2)</f>
        <v>0</v>
      </c>
      <c r="H366" s="203"/>
      <c r="I366" s="198">
        <f>ROUND(E366*H366,2)</f>
        <v>0</v>
      </c>
      <c r="J366" s="203"/>
      <c r="K366" s="198">
        <f>ROUND(E366*J366,2)</f>
        <v>0</v>
      </c>
      <c r="L366" s="198">
        <v>15</v>
      </c>
      <c r="M366" s="198">
        <f>G366*(1+L366/100)</f>
        <v>0</v>
      </c>
      <c r="N366" s="198">
        <v>0</v>
      </c>
      <c r="O366" s="198">
        <f>ROUND(E366*N366,2)</f>
        <v>0</v>
      </c>
      <c r="P366" s="198">
        <v>0</v>
      </c>
      <c r="Q366" s="198">
        <f>ROUND(E366*P366,2)</f>
        <v>0</v>
      </c>
      <c r="R366" s="198" t="s">
        <v>555</v>
      </c>
      <c r="S366" s="198" t="s">
        <v>149</v>
      </c>
      <c r="T366" s="198" t="s">
        <v>150</v>
      </c>
      <c r="U366" s="198">
        <v>0</v>
      </c>
      <c r="V366" s="198">
        <f>ROUND(E366*U366,2)</f>
        <v>0</v>
      </c>
      <c r="W366" s="198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 t="s">
        <v>370</v>
      </c>
      <c r="AH366" s="192"/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</row>
    <row r="367" spans="1:60" outlineLevel="1" x14ac:dyDescent="0.2">
      <c r="A367" s="195"/>
      <c r="B367" s="196"/>
      <c r="C367" s="246" t="s">
        <v>401</v>
      </c>
      <c r="D367" s="235"/>
      <c r="E367" s="235"/>
      <c r="F367" s="235"/>
      <c r="G367" s="235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 t="s">
        <v>158</v>
      </c>
      <c r="AH367" s="192"/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</row>
    <row r="368" spans="1:60" x14ac:dyDescent="0.2">
      <c r="A368" s="210" t="s">
        <v>143</v>
      </c>
      <c r="B368" s="211" t="s">
        <v>105</v>
      </c>
      <c r="C368" s="237" t="s">
        <v>106</v>
      </c>
      <c r="D368" s="212"/>
      <c r="E368" s="213"/>
      <c r="F368" s="214"/>
      <c r="G368" s="214">
        <f>SUMIF(AG369:AG390,"&lt;&gt;NOR",G369:G390)</f>
        <v>0</v>
      </c>
      <c r="H368" s="214"/>
      <c r="I368" s="214">
        <f>SUM(I369:I390)</f>
        <v>0</v>
      </c>
      <c r="J368" s="214"/>
      <c r="K368" s="214">
        <f>SUM(K369:K390)</f>
        <v>0</v>
      </c>
      <c r="L368" s="214"/>
      <c r="M368" s="214">
        <f>SUM(M369:M390)</f>
        <v>0</v>
      </c>
      <c r="N368" s="214"/>
      <c r="O368" s="214">
        <f>SUM(O369:O390)</f>
        <v>2.15</v>
      </c>
      <c r="P368" s="214"/>
      <c r="Q368" s="214">
        <f>SUM(Q369:Q390)</f>
        <v>0</v>
      </c>
      <c r="R368" s="214"/>
      <c r="S368" s="214"/>
      <c r="T368" s="215"/>
      <c r="U368" s="209"/>
      <c r="V368" s="209">
        <f>SUM(V369:V390)</f>
        <v>146.32</v>
      </c>
      <c r="W368" s="209"/>
      <c r="AG368" t="s">
        <v>144</v>
      </c>
    </row>
    <row r="369" spans="1:60" ht="33.75" outlineLevel="1" x14ac:dyDescent="0.2">
      <c r="A369" s="216">
        <v>124</v>
      </c>
      <c r="B369" s="217" t="s">
        <v>564</v>
      </c>
      <c r="C369" s="238" t="s">
        <v>565</v>
      </c>
      <c r="D369" s="218" t="s">
        <v>163</v>
      </c>
      <c r="E369" s="219">
        <v>44</v>
      </c>
      <c r="F369" s="220"/>
      <c r="G369" s="221">
        <f>ROUND(E369*F369,2)</f>
        <v>0</v>
      </c>
      <c r="H369" s="220"/>
      <c r="I369" s="221">
        <f>ROUND(E369*H369,2)</f>
        <v>0</v>
      </c>
      <c r="J369" s="220"/>
      <c r="K369" s="221">
        <f>ROUND(E369*J369,2)</f>
        <v>0</v>
      </c>
      <c r="L369" s="221">
        <v>15</v>
      </c>
      <c r="M369" s="221">
        <f>G369*(1+L369/100)</f>
        <v>0</v>
      </c>
      <c r="N369" s="221">
        <v>1.1E-4</v>
      </c>
      <c r="O369" s="221">
        <f>ROUND(E369*N369,2)</f>
        <v>0</v>
      </c>
      <c r="P369" s="221">
        <v>0</v>
      </c>
      <c r="Q369" s="221">
        <f>ROUND(E369*P369,2)</f>
        <v>0</v>
      </c>
      <c r="R369" s="221" t="s">
        <v>538</v>
      </c>
      <c r="S369" s="221" t="s">
        <v>149</v>
      </c>
      <c r="T369" s="222" t="s">
        <v>150</v>
      </c>
      <c r="U369" s="198">
        <v>0</v>
      </c>
      <c r="V369" s="198">
        <f>ROUND(E369*U369,2)</f>
        <v>0</v>
      </c>
      <c r="W369" s="198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 t="s">
        <v>317</v>
      </c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</row>
    <row r="370" spans="1:60" outlineLevel="1" x14ac:dyDescent="0.2">
      <c r="A370" s="195"/>
      <c r="B370" s="196"/>
      <c r="C370" s="239" t="s">
        <v>321</v>
      </c>
      <c r="D370" s="204"/>
      <c r="E370" s="205">
        <v>28.16</v>
      </c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 t="s">
        <v>153</v>
      </c>
      <c r="AH370" s="192">
        <v>0</v>
      </c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</row>
    <row r="371" spans="1:60" outlineLevel="1" x14ac:dyDescent="0.2">
      <c r="A371" s="195"/>
      <c r="B371" s="196"/>
      <c r="C371" s="239" t="s">
        <v>322</v>
      </c>
      <c r="D371" s="204"/>
      <c r="E371" s="205">
        <v>15.840000000000002</v>
      </c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98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 t="s">
        <v>153</v>
      </c>
      <c r="AH371" s="192">
        <v>0</v>
      </c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</row>
    <row r="372" spans="1:60" ht="33.75" outlineLevel="1" x14ac:dyDescent="0.2">
      <c r="A372" s="216">
        <v>125</v>
      </c>
      <c r="B372" s="217" t="s">
        <v>566</v>
      </c>
      <c r="C372" s="238" t="s">
        <v>567</v>
      </c>
      <c r="D372" s="218" t="s">
        <v>172</v>
      </c>
      <c r="E372" s="219">
        <v>26.400000000000002</v>
      </c>
      <c r="F372" s="220"/>
      <c r="G372" s="221">
        <f>ROUND(E372*F372,2)</f>
        <v>0</v>
      </c>
      <c r="H372" s="220"/>
      <c r="I372" s="221">
        <f>ROUND(E372*H372,2)</f>
        <v>0</v>
      </c>
      <c r="J372" s="220"/>
      <c r="K372" s="221">
        <f>ROUND(E372*J372,2)</f>
        <v>0</v>
      </c>
      <c r="L372" s="221">
        <v>15</v>
      </c>
      <c r="M372" s="221">
        <f>G372*(1+L372/100)</f>
        <v>0</v>
      </c>
      <c r="N372" s="221">
        <v>3.0000000000000001E-5</v>
      </c>
      <c r="O372" s="221">
        <f>ROUND(E372*N372,2)</f>
        <v>0</v>
      </c>
      <c r="P372" s="221">
        <v>0</v>
      </c>
      <c r="Q372" s="221">
        <f>ROUND(E372*P372,2)</f>
        <v>0</v>
      </c>
      <c r="R372" s="221" t="s">
        <v>538</v>
      </c>
      <c r="S372" s="221" t="s">
        <v>149</v>
      </c>
      <c r="T372" s="222" t="s">
        <v>150</v>
      </c>
      <c r="U372" s="198">
        <v>0</v>
      </c>
      <c r="V372" s="198">
        <f>ROUND(E372*U372,2)</f>
        <v>0</v>
      </c>
      <c r="W372" s="198"/>
      <c r="X372" s="192"/>
      <c r="Y372" s="192"/>
      <c r="Z372" s="192"/>
      <c r="AA372" s="192"/>
      <c r="AB372" s="192"/>
      <c r="AC372" s="192"/>
      <c r="AD372" s="192"/>
      <c r="AE372" s="192"/>
      <c r="AF372" s="192"/>
      <c r="AG372" s="192" t="s">
        <v>232</v>
      </c>
      <c r="AH372" s="192"/>
      <c r="AI372" s="192"/>
      <c r="AJ372" s="192"/>
      <c r="AK372" s="192"/>
      <c r="AL372" s="192"/>
      <c r="AM372" s="192"/>
      <c r="AN372" s="192"/>
      <c r="AO372" s="192"/>
      <c r="AP372" s="192"/>
      <c r="AQ372" s="192"/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2"/>
      <c r="BB372" s="192"/>
      <c r="BC372" s="192"/>
      <c r="BD372" s="192"/>
      <c r="BE372" s="192"/>
      <c r="BF372" s="192"/>
      <c r="BG372" s="192"/>
      <c r="BH372" s="192"/>
    </row>
    <row r="373" spans="1:60" outlineLevel="1" x14ac:dyDescent="0.2">
      <c r="A373" s="195"/>
      <c r="B373" s="196"/>
      <c r="C373" s="239" t="s">
        <v>327</v>
      </c>
      <c r="D373" s="204"/>
      <c r="E373" s="205">
        <v>8.8000000000000007</v>
      </c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98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 t="s">
        <v>153</v>
      </c>
      <c r="AH373" s="192">
        <v>0</v>
      </c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</row>
    <row r="374" spans="1:60" outlineLevel="1" x14ac:dyDescent="0.2">
      <c r="A374" s="195"/>
      <c r="B374" s="196"/>
      <c r="C374" s="239" t="s">
        <v>328</v>
      </c>
      <c r="D374" s="204"/>
      <c r="E374" s="205">
        <v>17.600000000000001</v>
      </c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 t="s">
        <v>153</v>
      </c>
      <c r="AH374" s="192">
        <v>0</v>
      </c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</row>
    <row r="375" spans="1:60" ht="22.5" outlineLevel="1" x14ac:dyDescent="0.2">
      <c r="A375" s="216">
        <v>126</v>
      </c>
      <c r="B375" s="217" t="s">
        <v>568</v>
      </c>
      <c r="C375" s="238" t="s">
        <v>569</v>
      </c>
      <c r="D375" s="218" t="s">
        <v>163</v>
      </c>
      <c r="E375" s="219">
        <v>127.14</v>
      </c>
      <c r="F375" s="220"/>
      <c r="G375" s="221">
        <f>ROUND(E375*F375,2)</f>
        <v>0</v>
      </c>
      <c r="H375" s="220"/>
      <c r="I375" s="221">
        <f>ROUND(E375*H375,2)</f>
        <v>0</v>
      </c>
      <c r="J375" s="220"/>
      <c r="K375" s="221">
        <f>ROUND(E375*J375,2)</f>
        <v>0</v>
      </c>
      <c r="L375" s="221">
        <v>15</v>
      </c>
      <c r="M375" s="221">
        <f>G375*(1+L375/100)</f>
        <v>0</v>
      </c>
      <c r="N375" s="221">
        <v>3.98E-3</v>
      </c>
      <c r="O375" s="221">
        <f>ROUND(E375*N375,2)</f>
        <v>0.51</v>
      </c>
      <c r="P375" s="221">
        <v>0</v>
      </c>
      <c r="Q375" s="221">
        <f>ROUND(E375*P375,2)</f>
        <v>0</v>
      </c>
      <c r="R375" s="221" t="s">
        <v>538</v>
      </c>
      <c r="S375" s="221" t="s">
        <v>149</v>
      </c>
      <c r="T375" s="222" t="s">
        <v>150</v>
      </c>
      <c r="U375" s="198">
        <v>1.0746000000000002</v>
      </c>
      <c r="V375" s="198">
        <f>ROUND(E375*U375,2)</f>
        <v>136.62</v>
      </c>
      <c r="W375" s="198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 t="s">
        <v>317</v>
      </c>
      <c r="AH375" s="192"/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</row>
    <row r="376" spans="1:60" outlineLevel="1" x14ac:dyDescent="0.2">
      <c r="A376" s="195"/>
      <c r="B376" s="196"/>
      <c r="C376" s="239" t="s">
        <v>570</v>
      </c>
      <c r="D376" s="204"/>
      <c r="E376" s="205">
        <v>40.480000000000004</v>
      </c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 t="s">
        <v>153</v>
      </c>
      <c r="AH376" s="192">
        <v>0</v>
      </c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</row>
    <row r="377" spans="1:60" outlineLevel="1" x14ac:dyDescent="0.2">
      <c r="A377" s="195"/>
      <c r="B377" s="196"/>
      <c r="C377" s="239" t="s">
        <v>571</v>
      </c>
      <c r="D377" s="204"/>
      <c r="E377" s="205">
        <v>44.88</v>
      </c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98"/>
      <c r="X377" s="192"/>
      <c r="Y377" s="192"/>
      <c r="Z377" s="192"/>
      <c r="AA377" s="192"/>
      <c r="AB377" s="192"/>
      <c r="AC377" s="192"/>
      <c r="AD377" s="192"/>
      <c r="AE377" s="192"/>
      <c r="AF377" s="192"/>
      <c r="AG377" s="192" t="s">
        <v>153</v>
      </c>
      <c r="AH377" s="192">
        <v>0</v>
      </c>
      <c r="AI377" s="192"/>
      <c r="AJ377" s="192"/>
      <c r="AK377" s="192"/>
      <c r="AL377" s="192"/>
      <c r="AM377" s="192"/>
      <c r="AN377" s="192"/>
      <c r="AO377" s="192"/>
      <c r="AP377" s="192"/>
      <c r="AQ377" s="192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2"/>
      <c r="BB377" s="192"/>
      <c r="BC377" s="192"/>
      <c r="BD377" s="192"/>
      <c r="BE377" s="192"/>
      <c r="BF377" s="192"/>
      <c r="BG377" s="192"/>
      <c r="BH377" s="192"/>
    </row>
    <row r="378" spans="1:60" outlineLevel="1" x14ac:dyDescent="0.2">
      <c r="A378" s="195"/>
      <c r="B378" s="196"/>
      <c r="C378" s="239" t="s">
        <v>572</v>
      </c>
      <c r="D378" s="204"/>
      <c r="E378" s="205">
        <v>38.720000000000006</v>
      </c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98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 t="s">
        <v>153</v>
      </c>
      <c r="AH378" s="192">
        <v>0</v>
      </c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</row>
    <row r="379" spans="1:60" outlineLevel="1" x14ac:dyDescent="0.2">
      <c r="A379" s="195"/>
      <c r="B379" s="196"/>
      <c r="C379" s="239" t="s">
        <v>573</v>
      </c>
      <c r="D379" s="204"/>
      <c r="E379" s="205">
        <v>1.2000000000000002</v>
      </c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 t="s">
        <v>153</v>
      </c>
      <c r="AH379" s="192">
        <v>0</v>
      </c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</row>
    <row r="380" spans="1:60" outlineLevel="1" x14ac:dyDescent="0.2">
      <c r="A380" s="195"/>
      <c r="B380" s="196"/>
      <c r="C380" s="239" t="s">
        <v>237</v>
      </c>
      <c r="D380" s="204"/>
      <c r="E380" s="205">
        <v>1.36</v>
      </c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 t="s">
        <v>153</v>
      </c>
      <c r="AH380" s="192">
        <v>0</v>
      </c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</row>
    <row r="381" spans="1:60" outlineLevel="1" x14ac:dyDescent="0.2">
      <c r="A381" s="195"/>
      <c r="B381" s="196"/>
      <c r="C381" s="239" t="s">
        <v>294</v>
      </c>
      <c r="D381" s="204"/>
      <c r="E381" s="205">
        <v>0.5</v>
      </c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 t="s">
        <v>153</v>
      </c>
      <c r="AH381" s="192">
        <v>0</v>
      </c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</row>
    <row r="382" spans="1:60" outlineLevel="1" x14ac:dyDescent="0.2">
      <c r="A382" s="216">
        <v>127</v>
      </c>
      <c r="B382" s="217" t="s">
        <v>574</v>
      </c>
      <c r="C382" s="238" t="s">
        <v>575</v>
      </c>
      <c r="D382" s="218" t="s">
        <v>172</v>
      </c>
      <c r="E382" s="219">
        <v>80.800000000000011</v>
      </c>
      <c r="F382" s="220"/>
      <c r="G382" s="221">
        <f>ROUND(E382*F382,2)</f>
        <v>0</v>
      </c>
      <c r="H382" s="220"/>
      <c r="I382" s="221">
        <f>ROUND(E382*H382,2)</f>
        <v>0</v>
      </c>
      <c r="J382" s="220"/>
      <c r="K382" s="221">
        <f>ROUND(E382*J382,2)</f>
        <v>0</v>
      </c>
      <c r="L382" s="221">
        <v>15</v>
      </c>
      <c r="M382" s="221">
        <f>G382*(1+L382/100)</f>
        <v>0</v>
      </c>
      <c r="N382" s="221">
        <v>1E-4</v>
      </c>
      <c r="O382" s="221">
        <f>ROUND(E382*N382,2)</f>
        <v>0.01</v>
      </c>
      <c r="P382" s="221">
        <v>0</v>
      </c>
      <c r="Q382" s="221">
        <f>ROUND(E382*P382,2)</f>
        <v>0</v>
      </c>
      <c r="R382" s="221" t="s">
        <v>538</v>
      </c>
      <c r="S382" s="221" t="s">
        <v>149</v>
      </c>
      <c r="T382" s="222" t="s">
        <v>150</v>
      </c>
      <c r="U382" s="198">
        <v>0.12000000000000001</v>
      </c>
      <c r="V382" s="198">
        <f>ROUND(E382*U382,2)</f>
        <v>9.6999999999999993</v>
      </c>
      <c r="W382" s="198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 t="s">
        <v>317</v>
      </c>
      <c r="AH382" s="192"/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</row>
    <row r="383" spans="1:60" outlineLevel="1" x14ac:dyDescent="0.2">
      <c r="A383" s="195"/>
      <c r="B383" s="196"/>
      <c r="C383" s="239" t="s">
        <v>576</v>
      </c>
      <c r="D383" s="204"/>
      <c r="E383" s="205"/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 t="s">
        <v>153</v>
      </c>
      <c r="AH383" s="192">
        <v>0</v>
      </c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</row>
    <row r="384" spans="1:60" outlineLevel="1" x14ac:dyDescent="0.2">
      <c r="A384" s="195"/>
      <c r="B384" s="196"/>
      <c r="C384" s="239" t="s">
        <v>577</v>
      </c>
      <c r="D384" s="204"/>
      <c r="E384" s="205">
        <v>24</v>
      </c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98"/>
      <c r="X384" s="192"/>
      <c r="Y384" s="192"/>
      <c r="Z384" s="192"/>
      <c r="AA384" s="192"/>
      <c r="AB384" s="192"/>
      <c r="AC384" s="192"/>
      <c r="AD384" s="192"/>
      <c r="AE384" s="192"/>
      <c r="AF384" s="192"/>
      <c r="AG384" s="192" t="s">
        <v>153</v>
      </c>
      <c r="AH384" s="192">
        <v>0</v>
      </c>
      <c r="AI384" s="192"/>
      <c r="AJ384" s="192"/>
      <c r="AK384" s="192"/>
      <c r="AL384" s="192"/>
      <c r="AM384" s="192"/>
      <c r="AN384" s="192"/>
      <c r="AO384" s="192"/>
      <c r="AP384" s="192"/>
      <c r="AQ384" s="192"/>
      <c r="AR384" s="192"/>
      <c r="AS384" s="192"/>
      <c r="AT384" s="192"/>
      <c r="AU384" s="192"/>
      <c r="AV384" s="192"/>
      <c r="AW384" s="192"/>
      <c r="AX384" s="192"/>
      <c r="AY384" s="192"/>
      <c r="AZ384" s="192"/>
      <c r="BA384" s="192"/>
      <c r="BB384" s="192"/>
      <c r="BC384" s="192"/>
      <c r="BD384" s="192"/>
      <c r="BE384" s="192"/>
      <c r="BF384" s="192"/>
      <c r="BG384" s="192"/>
      <c r="BH384" s="192"/>
    </row>
    <row r="385" spans="1:60" outlineLevel="1" x14ac:dyDescent="0.2">
      <c r="A385" s="195"/>
      <c r="B385" s="196"/>
      <c r="C385" s="239" t="s">
        <v>578</v>
      </c>
      <c r="D385" s="204"/>
      <c r="E385" s="205">
        <v>26.8</v>
      </c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98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 t="s">
        <v>153</v>
      </c>
      <c r="AH385" s="192">
        <v>0</v>
      </c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</row>
    <row r="386" spans="1:60" outlineLevel="1" x14ac:dyDescent="0.2">
      <c r="A386" s="195"/>
      <c r="B386" s="196"/>
      <c r="C386" s="239" t="s">
        <v>579</v>
      </c>
      <c r="D386" s="204"/>
      <c r="E386" s="205">
        <v>24</v>
      </c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 t="s">
        <v>153</v>
      </c>
      <c r="AH386" s="192">
        <v>0</v>
      </c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</row>
    <row r="387" spans="1:60" outlineLevel="1" x14ac:dyDescent="0.2">
      <c r="A387" s="195"/>
      <c r="B387" s="196"/>
      <c r="C387" s="239" t="s">
        <v>580</v>
      </c>
      <c r="D387" s="204"/>
      <c r="E387" s="205">
        <v>6</v>
      </c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98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 t="s">
        <v>153</v>
      </c>
      <c r="AH387" s="192">
        <v>0</v>
      </c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</row>
    <row r="388" spans="1:60" ht="22.5" outlineLevel="1" x14ac:dyDescent="0.2">
      <c r="A388" s="216">
        <v>128</v>
      </c>
      <c r="B388" s="217" t="s">
        <v>581</v>
      </c>
      <c r="C388" s="238" t="s">
        <v>582</v>
      </c>
      <c r="D388" s="218" t="s">
        <v>163</v>
      </c>
      <c r="E388" s="219">
        <v>133.49700000000001</v>
      </c>
      <c r="F388" s="220"/>
      <c r="G388" s="221">
        <f>ROUND(E388*F388,2)</f>
        <v>0</v>
      </c>
      <c r="H388" s="220"/>
      <c r="I388" s="221">
        <f>ROUND(E388*H388,2)</f>
        <v>0</v>
      </c>
      <c r="J388" s="220"/>
      <c r="K388" s="221">
        <f>ROUND(E388*J388,2)</f>
        <v>0</v>
      </c>
      <c r="L388" s="221">
        <v>15</v>
      </c>
      <c r="M388" s="221">
        <f>G388*(1+L388/100)</f>
        <v>0</v>
      </c>
      <c r="N388" s="221">
        <v>1.2200000000000001E-2</v>
      </c>
      <c r="O388" s="221">
        <f>ROUND(E388*N388,2)</f>
        <v>1.63</v>
      </c>
      <c r="P388" s="221">
        <v>0</v>
      </c>
      <c r="Q388" s="221">
        <f>ROUND(E388*P388,2)</f>
        <v>0</v>
      </c>
      <c r="R388" s="221" t="s">
        <v>357</v>
      </c>
      <c r="S388" s="221" t="s">
        <v>149</v>
      </c>
      <c r="T388" s="222" t="s">
        <v>150</v>
      </c>
      <c r="U388" s="198">
        <v>0</v>
      </c>
      <c r="V388" s="198">
        <f>ROUND(E388*U388,2)</f>
        <v>0</v>
      </c>
      <c r="W388" s="198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 t="s">
        <v>358</v>
      </c>
      <c r="AH388" s="192"/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</row>
    <row r="389" spans="1:60" outlineLevel="1" x14ac:dyDescent="0.2">
      <c r="A389" s="195"/>
      <c r="B389" s="196"/>
      <c r="C389" s="239" t="s">
        <v>583</v>
      </c>
      <c r="D389" s="204"/>
      <c r="E389" s="205">
        <v>133.49700000000001</v>
      </c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98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 t="s">
        <v>153</v>
      </c>
      <c r="AH389" s="192">
        <v>5</v>
      </c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</row>
    <row r="390" spans="1:60" outlineLevel="1" x14ac:dyDescent="0.2">
      <c r="A390" s="195">
        <v>129</v>
      </c>
      <c r="B390" s="196" t="s">
        <v>584</v>
      </c>
      <c r="C390" s="245" t="s">
        <v>585</v>
      </c>
      <c r="D390" s="197" t="s">
        <v>0</v>
      </c>
      <c r="E390" s="234"/>
      <c r="F390" s="203"/>
      <c r="G390" s="198">
        <f>ROUND(E390*F390,2)</f>
        <v>0</v>
      </c>
      <c r="H390" s="203"/>
      <c r="I390" s="198">
        <f>ROUND(E390*H390,2)</f>
        <v>0</v>
      </c>
      <c r="J390" s="203"/>
      <c r="K390" s="198">
        <f>ROUND(E390*J390,2)</f>
        <v>0</v>
      </c>
      <c r="L390" s="198">
        <v>15</v>
      </c>
      <c r="M390" s="198">
        <f>G390*(1+L390/100)</f>
        <v>0</v>
      </c>
      <c r="N390" s="198">
        <v>0</v>
      </c>
      <c r="O390" s="198">
        <f>ROUND(E390*N390,2)</f>
        <v>0</v>
      </c>
      <c r="P390" s="198">
        <v>0</v>
      </c>
      <c r="Q390" s="198">
        <f>ROUND(E390*P390,2)</f>
        <v>0</v>
      </c>
      <c r="R390" s="198" t="s">
        <v>538</v>
      </c>
      <c r="S390" s="198" t="s">
        <v>149</v>
      </c>
      <c r="T390" s="198" t="s">
        <v>150</v>
      </c>
      <c r="U390" s="198">
        <v>0</v>
      </c>
      <c r="V390" s="198">
        <f>ROUND(E390*U390,2)</f>
        <v>0</v>
      </c>
      <c r="W390" s="198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 t="s">
        <v>370</v>
      </c>
      <c r="AH390" s="192"/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</row>
    <row r="391" spans="1:60" x14ac:dyDescent="0.2">
      <c r="A391" s="210" t="s">
        <v>143</v>
      </c>
      <c r="B391" s="211" t="s">
        <v>107</v>
      </c>
      <c r="C391" s="237" t="s">
        <v>108</v>
      </c>
      <c r="D391" s="212"/>
      <c r="E391" s="213"/>
      <c r="F391" s="214"/>
      <c r="G391" s="214">
        <f>SUMIF(AG392:AG396,"&lt;&gt;NOR",G392:G396)</f>
        <v>0</v>
      </c>
      <c r="H391" s="214"/>
      <c r="I391" s="214">
        <f>SUM(I392:I396)</f>
        <v>0</v>
      </c>
      <c r="J391" s="214"/>
      <c r="K391" s="214">
        <f>SUM(K392:K396)</f>
        <v>0</v>
      </c>
      <c r="L391" s="214"/>
      <c r="M391" s="214">
        <f>SUM(M392:M396)</f>
        <v>0</v>
      </c>
      <c r="N391" s="214"/>
      <c r="O391" s="214">
        <f>SUM(O392:O396)</f>
        <v>0.01</v>
      </c>
      <c r="P391" s="214"/>
      <c r="Q391" s="214">
        <f>SUM(Q392:Q396)</f>
        <v>0</v>
      </c>
      <c r="R391" s="214"/>
      <c r="S391" s="214"/>
      <c r="T391" s="215"/>
      <c r="U391" s="209"/>
      <c r="V391" s="209">
        <f>SUM(V392:V396)</f>
        <v>6.53</v>
      </c>
      <c r="W391" s="209"/>
      <c r="AG391" t="s">
        <v>144</v>
      </c>
    </row>
    <row r="392" spans="1:60" outlineLevel="1" x14ac:dyDescent="0.2">
      <c r="A392" s="216">
        <v>130</v>
      </c>
      <c r="B392" s="217" t="s">
        <v>586</v>
      </c>
      <c r="C392" s="238" t="s">
        <v>587</v>
      </c>
      <c r="D392" s="218" t="s">
        <v>163</v>
      </c>
      <c r="E392" s="219">
        <v>22.752000000000002</v>
      </c>
      <c r="F392" s="220"/>
      <c r="G392" s="221">
        <f>ROUND(E392*F392,2)</f>
        <v>0</v>
      </c>
      <c r="H392" s="220"/>
      <c r="I392" s="221">
        <f>ROUND(E392*H392,2)</f>
        <v>0</v>
      </c>
      <c r="J392" s="220"/>
      <c r="K392" s="221">
        <f>ROUND(E392*J392,2)</f>
        <v>0</v>
      </c>
      <c r="L392" s="221">
        <v>15</v>
      </c>
      <c r="M392" s="221">
        <f>G392*(1+L392/100)</f>
        <v>0</v>
      </c>
      <c r="N392" s="221">
        <v>2.4000000000000001E-4</v>
      </c>
      <c r="O392" s="221">
        <f>ROUND(E392*N392,2)</f>
        <v>0.01</v>
      </c>
      <c r="P392" s="221">
        <v>0</v>
      </c>
      <c r="Q392" s="221">
        <f>ROUND(E392*P392,2)</f>
        <v>0</v>
      </c>
      <c r="R392" s="221" t="s">
        <v>588</v>
      </c>
      <c r="S392" s="221" t="s">
        <v>149</v>
      </c>
      <c r="T392" s="222" t="s">
        <v>150</v>
      </c>
      <c r="U392" s="198">
        <v>0.28700000000000003</v>
      </c>
      <c r="V392" s="198">
        <f>ROUND(E392*U392,2)</f>
        <v>6.53</v>
      </c>
      <c r="W392" s="198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 t="s">
        <v>317</v>
      </c>
      <c r="AH392" s="192"/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</row>
    <row r="393" spans="1:60" outlineLevel="1" x14ac:dyDescent="0.2">
      <c r="A393" s="195"/>
      <c r="B393" s="196"/>
      <c r="C393" s="239" t="s">
        <v>589</v>
      </c>
      <c r="D393" s="204"/>
      <c r="E393" s="205"/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98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 t="s">
        <v>153</v>
      </c>
      <c r="AH393" s="192">
        <v>0</v>
      </c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</row>
    <row r="394" spans="1:60" outlineLevel="1" x14ac:dyDescent="0.2">
      <c r="A394" s="195"/>
      <c r="B394" s="196"/>
      <c r="C394" s="239" t="s">
        <v>590</v>
      </c>
      <c r="D394" s="204"/>
      <c r="E394" s="205">
        <v>3.7120000000000002</v>
      </c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 t="s">
        <v>153</v>
      </c>
      <c r="AH394" s="192">
        <v>0</v>
      </c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</row>
    <row r="395" spans="1:60" outlineLevel="1" x14ac:dyDescent="0.2">
      <c r="A395" s="195"/>
      <c r="B395" s="196"/>
      <c r="C395" s="239" t="s">
        <v>591</v>
      </c>
      <c r="D395" s="204"/>
      <c r="E395" s="205">
        <v>15.168000000000001</v>
      </c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 t="s">
        <v>153</v>
      </c>
      <c r="AH395" s="192">
        <v>0</v>
      </c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</row>
    <row r="396" spans="1:60" outlineLevel="1" x14ac:dyDescent="0.2">
      <c r="A396" s="195"/>
      <c r="B396" s="196"/>
      <c r="C396" s="239" t="s">
        <v>592</v>
      </c>
      <c r="D396" s="204"/>
      <c r="E396" s="205">
        <v>3.8720000000000003</v>
      </c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98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 t="s">
        <v>153</v>
      </c>
      <c r="AH396" s="192">
        <v>0</v>
      </c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</row>
    <row r="397" spans="1:60" x14ac:dyDescent="0.2">
      <c r="A397" s="210" t="s">
        <v>143</v>
      </c>
      <c r="B397" s="211" t="s">
        <v>109</v>
      </c>
      <c r="C397" s="237" t="s">
        <v>110</v>
      </c>
      <c r="D397" s="212"/>
      <c r="E397" s="213"/>
      <c r="F397" s="214"/>
      <c r="G397" s="214">
        <f>SUMIF(AG398:AG403,"&lt;&gt;NOR",G398:G403)</f>
        <v>0</v>
      </c>
      <c r="H397" s="214"/>
      <c r="I397" s="214">
        <f>SUM(I398:I403)</f>
        <v>0</v>
      </c>
      <c r="J397" s="214"/>
      <c r="K397" s="214">
        <f>SUM(K398:K403)</f>
        <v>0</v>
      </c>
      <c r="L397" s="214"/>
      <c r="M397" s="214">
        <f>SUM(M398:M403)</f>
        <v>0</v>
      </c>
      <c r="N397" s="214"/>
      <c r="O397" s="214">
        <f>SUM(O398:O403)</f>
        <v>0</v>
      </c>
      <c r="P397" s="214"/>
      <c r="Q397" s="214">
        <f>SUM(Q398:Q403)</f>
        <v>0</v>
      </c>
      <c r="R397" s="214"/>
      <c r="S397" s="214"/>
      <c r="T397" s="215"/>
      <c r="U397" s="209"/>
      <c r="V397" s="209">
        <f>SUM(V398:V403)</f>
        <v>4.7300000000000004</v>
      </c>
      <c r="W397" s="209"/>
      <c r="AG397" t="s">
        <v>144</v>
      </c>
    </row>
    <row r="398" spans="1:60" outlineLevel="1" x14ac:dyDescent="0.2">
      <c r="A398" s="216">
        <v>131</v>
      </c>
      <c r="B398" s="217" t="s">
        <v>593</v>
      </c>
      <c r="C398" s="238" t="s">
        <v>594</v>
      </c>
      <c r="D398" s="218" t="s">
        <v>163</v>
      </c>
      <c r="E398" s="219">
        <v>67.910000000000011</v>
      </c>
      <c r="F398" s="220"/>
      <c r="G398" s="221">
        <f>ROUND(E398*F398,2)</f>
        <v>0</v>
      </c>
      <c r="H398" s="220"/>
      <c r="I398" s="221">
        <f>ROUND(E398*H398,2)</f>
        <v>0</v>
      </c>
      <c r="J398" s="220"/>
      <c r="K398" s="221">
        <f>ROUND(E398*J398,2)</f>
        <v>0</v>
      </c>
      <c r="L398" s="221">
        <v>15</v>
      </c>
      <c r="M398" s="221">
        <f>G398*(1+L398/100)</f>
        <v>0</v>
      </c>
      <c r="N398" s="221">
        <v>0</v>
      </c>
      <c r="O398" s="221">
        <f>ROUND(E398*N398,2)</f>
        <v>0</v>
      </c>
      <c r="P398" s="221">
        <v>0</v>
      </c>
      <c r="Q398" s="221">
        <f>ROUND(E398*P398,2)</f>
        <v>0</v>
      </c>
      <c r="R398" s="221" t="s">
        <v>595</v>
      </c>
      <c r="S398" s="221" t="s">
        <v>149</v>
      </c>
      <c r="T398" s="222" t="s">
        <v>150</v>
      </c>
      <c r="U398" s="198">
        <v>6.9710000000000008E-2</v>
      </c>
      <c r="V398" s="198">
        <f>ROUND(E398*U398,2)</f>
        <v>4.7300000000000004</v>
      </c>
      <c r="W398" s="198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 t="s">
        <v>317</v>
      </c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</row>
    <row r="399" spans="1:60" outlineLevel="1" x14ac:dyDescent="0.2">
      <c r="A399" s="195"/>
      <c r="B399" s="196"/>
      <c r="C399" s="239" t="s">
        <v>596</v>
      </c>
      <c r="D399" s="204"/>
      <c r="E399" s="205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 t="s">
        <v>153</v>
      </c>
      <c r="AH399" s="192">
        <v>0</v>
      </c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</row>
    <row r="400" spans="1:60" outlineLevel="1" x14ac:dyDescent="0.2">
      <c r="A400" s="195"/>
      <c r="B400" s="196"/>
      <c r="C400" s="239" t="s">
        <v>191</v>
      </c>
      <c r="D400" s="204"/>
      <c r="E400" s="205">
        <v>19.110000000000003</v>
      </c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98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 t="s">
        <v>153</v>
      </c>
      <c r="AH400" s="192">
        <v>0</v>
      </c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</row>
    <row r="401" spans="1:60" outlineLevel="1" x14ac:dyDescent="0.2">
      <c r="A401" s="195"/>
      <c r="B401" s="196"/>
      <c r="C401" s="239" t="s">
        <v>597</v>
      </c>
      <c r="D401" s="204"/>
      <c r="E401" s="205"/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 t="s">
        <v>153</v>
      </c>
      <c r="AH401" s="192">
        <v>0</v>
      </c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</row>
    <row r="402" spans="1:60" outlineLevel="1" x14ac:dyDescent="0.2">
      <c r="A402" s="195"/>
      <c r="B402" s="196"/>
      <c r="C402" s="239" t="s">
        <v>207</v>
      </c>
      <c r="D402" s="204"/>
      <c r="E402" s="205">
        <v>38.400000000000006</v>
      </c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 t="s">
        <v>153</v>
      </c>
      <c r="AH402" s="192">
        <v>0</v>
      </c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</row>
    <row r="403" spans="1:60" outlineLevel="1" x14ac:dyDescent="0.2">
      <c r="A403" s="195"/>
      <c r="B403" s="196"/>
      <c r="C403" s="239" t="s">
        <v>208</v>
      </c>
      <c r="D403" s="204"/>
      <c r="E403" s="205">
        <v>10.4</v>
      </c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 t="s">
        <v>153</v>
      </c>
      <c r="AH403" s="192">
        <v>0</v>
      </c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</row>
    <row r="404" spans="1:60" x14ac:dyDescent="0.2">
      <c r="A404" s="210" t="s">
        <v>143</v>
      </c>
      <c r="B404" s="211" t="s">
        <v>111</v>
      </c>
      <c r="C404" s="237" t="s">
        <v>112</v>
      </c>
      <c r="D404" s="212"/>
      <c r="E404" s="213"/>
      <c r="F404" s="214"/>
      <c r="G404" s="214">
        <f>SUMIF(AG405:AG424,"&lt;&gt;NOR",G405:G424)</f>
        <v>0</v>
      </c>
      <c r="H404" s="214"/>
      <c r="I404" s="214">
        <f>SUM(I405:I424)</f>
        <v>0</v>
      </c>
      <c r="J404" s="214"/>
      <c r="K404" s="214">
        <f>SUM(K405:K424)</f>
        <v>0</v>
      </c>
      <c r="L404" s="214"/>
      <c r="M404" s="214">
        <f>SUM(M405:M424)</f>
        <v>0</v>
      </c>
      <c r="N404" s="214"/>
      <c r="O404" s="214">
        <f>SUM(O405:O424)</f>
        <v>0.05</v>
      </c>
      <c r="P404" s="214"/>
      <c r="Q404" s="214">
        <f>SUM(Q405:Q424)</f>
        <v>0</v>
      </c>
      <c r="R404" s="214"/>
      <c r="S404" s="214"/>
      <c r="T404" s="215"/>
      <c r="U404" s="209"/>
      <c r="V404" s="209">
        <f>SUM(V405:V424)</f>
        <v>48.15</v>
      </c>
      <c r="W404" s="209"/>
      <c r="AG404" t="s">
        <v>144</v>
      </c>
    </row>
    <row r="405" spans="1:60" ht="22.5" outlineLevel="1" x14ac:dyDescent="0.2">
      <c r="A405" s="216">
        <v>132</v>
      </c>
      <c r="B405" s="217" t="s">
        <v>598</v>
      </c>
      <c r="C405" s="238" t="s">
        <v>599</v>
      </c>
      <c r="D405" s="218" t="s">
        <v>147</v>
      </c>
      <c r="E405" s="219">
        <v>38</v>
      </c>
      <c r="F405" s="220"/>
      <c r="G405" s="221">
        <f>ROUND(E405*F405,2)</f>
        <v>0</v>
      </c>
      <c r="H405" s="220"/>
      <c r="I405" s="221">
        <f>ROUND(E405*H405,2)</f>
        <v>0</v>
      </c>
      <c r="J405" s="220"/>
      <c r="K405" s="221">
        <f>ROUND(E405*J405,2)</f>
        <v>0</v>
      </c>
      <c r="L405" s="221">
        <v>15</v>
      </c>
      <c r="M405" s="221">
        <f>G405*(1+L405/100)</f>
        <v>0</v>
      </c>
      <c r="N405" s="221">
        <v>9.0000000000000006E-5</v>
      </c>
      <c r="O405" s="221">
        <f>ROUND(E405*N405,2)</f>
        <v>0</v>
      </c>
      <c r="P405" s="221">
        <v>0</v>
      </c>
      <c r="Q405" s="221">
        <f>ROUND(E405*P405,2)</f>
        <v>0</v>
      </c>
      <c r="R405" s="221" t="s">
        <v>111</v>
      </c>
      <c r="S405" s="221" t="s">
        <v>149</v>
      </c>
      <c r="T405" s="222" t="s">
        <v>150</v>
      </c>
      <c r="U405" s="198">
        <v>0.39017000000000002</v>
      </c>
      <c r="V405" s="198">
        <f>ROUND(E405*U405,2)</f>
        <v>14.83</v>
      </c>
      <c r="W405" s="198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 t="s">
        <v>600</v>
      </c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</row>
    <row r="406" spans="1:60" outlineLevel="1" x14ac:dyDescent="0.2">
      <c r="A406" s="195"/>
      <c r="B406" s="196"/>
      <c r="C406" s="239" t="s">
        <v>601</v>
      </c>
      <c r="D406" s="204"/>
      <c r="E406" s="205">
        <v>38</v>
      </c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 t="s">
        <v>153</v>
      </c>
      <c r="AH406" s="192">
        <v>0</v>
      </c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</row>
    <row r="407" spans="1:60" ht="22.5" outlineLevel="1" x14ac:dyDescent="0.2">
      <c r="A407" s="216">
        <v>133</v>
      </c>
      <c r="B407" s="217" t="s">
        <v>602</v>
      </c>
      <c r="C407" s="238" t="s">
        <v>603</v>
      </c>
      <c r="D407" s="218" t="s">
        <v>147</v>
      </c>
      <c r="E407" s="219">
        <v>6</v>
      </c>
      <c r="F407" s="220"/>
      <c r="G407" s="221">
        <f>ROUND(E407*F407,2)</f>
        <v>0</v>
      </c>
      <c r="H407" s="220"/>
      <c r="I407" s="221">
        <f>ROUND(E407*H407,2)</f>
        <v>0</v>
      </c>
      <c r="J407" s="220"/>
      <c r="K407" s="221">
        <f>ROUND(E407*J407,2)</f>
        <v>0</v>
      </c>
      <c r="L407" s="221">
        <v>15</v>
      </c>
      <c r="M407" s="221">
        <f>G407*(1+L407/100)</f>
        <v>0</v>
      </c>
      <c r="N407" s="221">
        <v>0</v>
      </c>
      <c r="O407" s="221">
        <f>ROUND(E407*N407,2)</f>
        <v>0</v>
      </c>
      <c r="P407" s="221">
        <v>0</v>
      </c>
      <c r="Q407" s="221">
        <f>ROUND(E407*P407,2)</f>
        <v>0</v>
      </c>
      <c r="R407" s="221" t="s">
        <v>111</v>
      </c>
      <c r="S407" s="221" t="s">
        <v>149</v>
      </c>
      <c r="T407" s="222" t="s">
        <v>150</v>
      </c>
      <c r="U407" s="198">
        <v>0.40083000000000002</v>
      </c>
      <c r="V407" s="198">
        <f>ROUND(E407*U407,2)</f>
        <v>2.4</v>
      </c>
      <c r="W407" s="198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 t="s">
        <v>600</v>
      </c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</row>
    <row r="408" spans="1:60" outlineLevel="1" x14ac:dyDescent="0.2">
      <c r="A408" s="195"/>
      <c r="B408" s="196"/>
      <c r="C408" s="239" t="s">
        <v>604</v>
      </c>
      <c r="D408" s="204"/>
      <c r="E408" s="205">
        <v>6</v>
      </c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 t="s">
        <v>153</v>
      </c>
      <c r="AH408" s="192">
        <v>0</v>
      </c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</row>
    <row r="409" spans="1:60" ht="22.5" outlineLevel="1" x14ac:dyDescent="0.2">
      <c r="A409" s="216">
        <v>134</v>
      </c>
      <c r="B409" s="217" t="s">
        <v>605</v>
      </c>
      <c r="C409" s="238" t="s">
        <v>606</v>
      </c>
      <c r="D409" s="218" t="s">
        <v>147</v>
      </c>
      <c r="E409" s="219">
        <v>8</v>
      </c>
      <c r="F409" s="220"/>
      <c r="G409" s="221">
        <f>ROUND(E409*F409,2)</f>
        <v>0</v>
      </c>
      <c r="H409" s="220"/>
      <c r="I409" s="221">
        <f>ROUND(E409*H409,2)</f>
        <v>0</v>
      </c>
      <c r="J409" s="220"/>
      <c r="K409" s="221">
        <f>ROUND(E409*J409,2)</f>
        <v>0</v>
      </c>
      <c r="L409" s="221">
        <v>15</v>
      </c>
      <c r="M409" s="221">
        <f>G409*(1+L409/100)</f>
        <v>0</v>
      </c>
      <c r="N409" s="221">
        <v>1.1E-4</v>
      </c>
      <c r="O409" s="221">
        <f>ROUND(E409*N409,2)</f>
        <v>0</v>
      </c>
      <c r="P409" s="221">
        <v>0</v>
      </c>
      <c r="Q409" s="221">
        <f>ROUND(E409*P409,2)</f>
        <v>0</v>
      </c>
      <c r="R409" s="221" t="s">
        <v>111</v>
      </c>
      <c r="S409" s="221" t="s">
        <v>149</v>
      </c>
      <c r="T409" s="222" t="s">
        <v>150</v>
      </c>
      <c r="U409" s="198">
        <v>0.13</v>
      </c>
      <c r="V409" s="198">
        <f>ROUND(E409*U409,2)</f>
        <v>1.04</v>
      </c>
      <c r="W409" s="198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 t="s">
        <v>600</v>
      </c>
      <c r="AH409" s="192"/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</row>
    <row r="410" spans="1:60" outlineLevel="1" x14ac:dyDescent="0.2">
      <c r="A410" s="195"/>
      <c r="B410" s="196"/>
      <c r="C410" s="239" t="s">
        <v>481</v>
      </c>
      <c r="D410" s="204"/>
      <c r="E410" s="205">
        <v>8</v>
      </c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2"/>
      <c r="Y410" s="192"/>
      <c r="Z410" s="192"/>
      <c r="AA410" s="192"/>
      <c r="AB410" s="192"/>
      <c r="AC410" s="192"/>
      <c r="AD410" s="192"/>
      <c r="AE410" s="192"/>
      <c r="AF410" s="192"/>
      <c r="AG410" s="192" t="s">
        <v>153</v>
      </c>
      <c r="AH410" s="192">
        <v>0</v>
      </c>
      <c r="AI410" s="192"/>
      <c r="AJ410" s="192"/>
      <c r="AK410" s="192"/>
      <c r="AL410" s="192"/>
      <c r="AM410" s="192"/>
      <c r="AN410" s="192"/>
      <c r="AO410" s="192"/>
      <c r="AP410" s="192"/>
      <c r="AQ410" s="192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2"/>
      <c r="BB410" s="192"/>
      <c r="BC410" s="192"/>
      <c r="BD410" s="192"/>
      <c r="BE410" s="192"/>
      <c r="BF410" s="192"/>
      <c r="BG410" s="192"/>
      <c r="BH410" s="192"/>
    </row>
    <row r="411" spans="1:60" ht="22.5" outlineLevel="1" x14ac:dyDescent="0.2">
      <c r="A411" s="216">
        <v>135</v>
      </c>
      <c r="B411" s="217" t="s">
        <v>607</v>
      </c>
      <c r="C411" s="238" t="s">
        <v>608</v>
      </c>
      <c r="D411" s="218" t="s">
        <v>147</v>
      </c>
      <c r="E411" s="219">
        <v>12</v>
      </c>
      <c r="F411" s="220"/>
      <c r="G411" s="221">
        <f>ROUND(E411*F411,2)</f>
        <v>0</v>
      </c>
      <c r="H411" s="220"/>
      <c r="I411" s="221">
        <f>ROUND(E411*H411,2)</f>
        <v>0</v>
      </c>
      <c r="J411" s="220"/>
      <c r="K411" s="221">
        <f>ROUND(E411*J411,2)</f>
        <v>0</v>
      </c>
      <c r="L411" s="221">
        <v>15</v>
      </c>
      <c r="M411" s="221">
        <f>G411*(1+L411/100)</f>
        <v>0</v>
      </c>
      <c r="N411" s="221">
        <v>1.1E-4</v>
      </c>
      <c r="O411" s="221">
        <f>ROUND(E411*N411,2)</f>
        <v>0</v>
      </c>
      <c r="P411" s="221">
        <v>0</v>
      </c>
      <c r="Q411" s="221">
        <f>ROUND(E411*P411,2)</f>
        <v>0</v>
      </c>
      <c r="R411" s="221" t="s">
        <v>111</v>
      </c>
      <c r="S411" s="221" t="s">
        <v>149</v>
      </c>
      <c r="T411" s="222" t="s">
        <v>150</v>
      </c>
      <c r="U411" s="198">
        <v>0.15620000000000001</v>
      </c>
      <c r="V411" s="198">
        <f>ROUND(E411*U411,2)</f>
        <v>1.87</v>
      </c>
      <c r="W411" s="198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 t="s">
        <v>600</v>
      </c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</row>
    <row r="412" spans="1:60" outlineLevel="1" x14ac:dyDescent="0.2">
      <c r="A412" s="195"/>
      <c r="B412" s="196"/>
      <c r="C412" s="239" t="s">
        <v>609</v>
      </c>
      <c r="D412" s="204"/>
      <c r="E412" s="205">
        <v>12</v>
      </c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98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 t="s">
        <v>153</v>
      </c>
      <c r="AH412" s="192">
        <v>0</v>
      </c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</row>
    <row r="413" spans="1:60" ht="22.5" outlineLevel="1" x14ac:dyDescent="0.2">
      <c r="A413" s="216">
        <v>136</v>
      </c>
      <c r="B413" s="217" t="s">
        <v>610</v>
      </c>
      <c r="C413" s="238" t="s">
        <v>611</v>
      </c>
      <c r="D413" s="218" t="s">
        <v>147</v>
      </c>
      <c r="E413" s="219">
        <v>18</v>
      </c>
      <c r="F413" s="220"/>
      <c r="G413" s="221">
        <f>ROUND(E413*F413,2)</f>
        <v>0</v>
      </c>
      <c r="H413" s="220"/>
      <c r="I413" s="221">
        <f>ROUND(E413*H413,2)</f>
        <v>0</v>
      </c>
      <c r="J413" s="220"/>
      <c r="K413" s="221">
        <f>ROUND(E413*J413,2)</f>
        <v>0</v>
      </c>
      <c r="L413" s="221">
        <v>15</v>
      </c>
      <c r="M413" s="221">
        <f>G413*(1+L413/100)</f>
        <v>0</v>
      </c>
      <c r="N413" s="221">
        <v>9.0000000000000006E-5</v>
      </c>
      <c r="O413" s="221">
        <f>ROUND(E413*N413,2)</f>
        <v>0</v>
      </c>
      <c r="P413" s="221">
        <v>0</v>
      </c>
      <c r="Q413" s="221">
        <f>ROUND(E413*P413,2)</f>
        <v>0</v>
      </c>
      <c r="R413" s="221" t="s">
        <v>111</v>
      </c>
      <c r="S413" s="221" t="s">
        <v>149</v>
      </c>
      <c r="T413" s="222" t="s">
        <v>150</v>
      </c>
      <c r="U413" s="198">
        <v>0.24750000000000003</v>
      </c>
      <c r="V413" s="198">
        <f>ROUND(E413*U413,2)</f>
        <v>4.46</v>
      </c>
      <c r="W413" s="198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 t="s">
        <v>600</v>
      </c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</row>
    <row r="414" spans="1:60" outlineLevel="1" x14ac:dyDescent="0.2">
      <c r="A414" s="195"/>
      <c r="B414" s="196"/>
      <c r="C414" s="239" t="s">
        <v>609</v>
      </c>
      <c r="D414" s="204"/>
      <c r="E414" s="205">
        <v>12</v>
      </c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98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 t="s">
        <v>153</v>
      </c>
      <c r="AH414" s="192">
        <v>0</v>
      </c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</row>
    <row r="415" spans="1:60" outlineLevel="1" x14ac:dyDescent="0.2">
      <c r="A415" s="195"/>
      <c r="B415" s="196"/>
      <c r="C415" s="239" t="s">
        <v>337</v>
      </c>
      <c r="D415" s="204"/>
      <c r="E415" s="205">
        <v>6</v>
      </c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 t="s">
        <v>153</v>
      </c>
      <c r="AH415" s="192">
        <v>0</v>
      </c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</row>
    <row r="416" spans="1:60" ht="22.5" outlineLevel="1" x14ac:dyDescent="0.2">
      <c r="A416" s="216">
        <v>137</v>
      </c>
      <c r="B416" s="217" t="s">
        <v>612</v>
      </c>
      <c r="C416" s="238" t="s">
        <v>613</v>
      </c>
      <c r="D416" s="218" t="s">
        <v>172</v>
      </c>
      <c r="E416" s="219">
        <v>160</v>
      </c>
      <c r="F416" s="220"/>
      <c r="G416" s="221">
        <f>ROUND(E416*F416,2)</f>
        <v>0</v>
      </c>
      <c r="H416" s="220"/>
      <c r="I416" s="221">
        <f>ROUND(E416*H416,2)</f>
        <v>0</v>
      </c>
      <c r="J416" s="220"/>
      <c r="K416" s="221">
        <f>ROUND(E416*J416,2)</f>
        <v>0</v>
      </c>
      <c r="L416" s="221">
        <v>15</v>
      </c>
      <c r="M416" s="221">
        <f>G416*(1+L416/100)</f>
        <v>0</v>
      </c>
      <c r="N416" s="221">
        <v>1.6000000000000001E-4</v>
      </c>
      <c r="O416" s="221">
        <f>ROUND(E416*N416,2)</f>
        <v>0.03</v>
      </c>
      <c r="P416" s="221">
        <v>0</v>
      </c>
      <c r="Q416" s="221">
        <f>ROUND(E416*P416,2)</f>
        <v>0</v>
      </c>
      <c r="R416" s="221" t="s">
        <v>111</v>
      </c>
      <c r="S416" s="221" t="s">
        <v>149</v>
      </c>
      <c r="T416" s="222" t="s">
        <v>150</v>
      </c>
      <c r="U416" s="198">
        <v>7.0000000000000007E-2</v>
      </c>
      <c r="V416" s="198">
        <f>ROUND(E416*U416,2)</f>
        <v>11.2</v>
      </c>
      <c r="W416" s="198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 t="s">
        <v>600</v>
      </c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</row>
    <row r="417" spans="1:60" outlineLevel="1" x14ac:dyDescent="0.2">
      <c r="A417" s="195"/>
      <c r="B417" s="196"/>
      <c r="C417" s="239" t="s">
        <v>614</v>
      </c>
      <c r="D417" s="204"/>
      <c r="E417" s="205">
        <v>160</v>
      </c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 t="s">
        <v>153</v>
      </c>
      <c r="AH417" s="192">
        <v>0</v>
      </c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</row>
    <row r="418" spans="1:60" ht="22.5" outlineLevel="1" x14ac:dyDescent="0.2">
      <c r="A418" s="216">
        <v>138</v>
      </c>
      <c r="B418" s="217" t="s">
        <v>615</v>
      </c>
      <c r="C418" s="238" t="s">
        <v>616</v>
      </c>
      <c r="D418" s="218" t="s">
        <v>172</v>
      </c>
      <c r="E418" s="219">
        <v>105</v>
      </c>
      <c r="F418" s="220"/>
      <c r="G418" s="221">
        <f>ROUND(E418*F418,2)</f>
        <v>0</v>
      </c>
      <c r="H418" s="220"/>
      <c r="I418" s="221">
        <f>ROUND(E418*H418,2)</f>
        <v>0</v>
      </c>
      <c r="J418" s="220"/>
      <c r="K418" s="221">
        <f>ROUND(E418*J418,2)</f>
        <v>0</v>
      </c>
      <c r="L418" s="221">
        <v>15</v>
      </c>
      <c r="M418" s="221">
        <f>G418*(1+L418/100)</f>
        <v>0</v>
      </c>
      <c r="N418" s="221">
        <v>2.1000000000000001E-4</v>
      </c>
      <c r="O418" s="221">
        <f>ROUND(E418*N418,2)</f>
        <v>0.02</v>
      </c>
      <c r="P418" s="221">
        <v>0</v>
      </c>
      <c r="Q418" s="221">
        <f>ROUND(E418*P418,2)</f>
        <v>0</v>
      </c>
      <c r="R418" s="221" t="s">
        <v>111</v>
      </c>
      <c r="S418" s="221" t="s">
        <v>149</v>
      </c>
      <c r="T418" s="222" t="s">
        <v>150</v>
      </c>
      <c r="U418" s="198">
        <v>7.0000000000000007E-2</v>
      </c>
      <c r="V418" s="198">
        <f>ROUND(E418*U418,2)</f>
        <v>7.35</v>
      </c>
      <c r="W418" s="198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 t="s">
        <v>600</v>
      </c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</row>
    <row r="419" spans="1:60" outlineLevel="1" x14ac:dyDescent="0.2">
      <c r="A419" s="195"/>
      <c r="B419" s="196"/>
      <c r="C419" s="239" t="s">
        <v>617</v>
      </c>
      <c r="D419" s="204"/>
      <c r="E419" s="205">
        <v>80</v>
      </c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 t="s">
        <v>153</v>
      </c>
      <c r="AH419" s="192">
        <v>0</v>
      </c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</row>
    <row r="420" spans="1:60" outlineLevel="1" x14ac:dyDescent="0.2">
      <c r="A420" s="195"/>
      <c r="B420" s="196"/>
      <c r="C420" s="239" t="s">
        <v>618</v>
      </c>
      <c r="D420" s="204"/>
      <c r="E420" s="205">
        <v>25</v>
      </c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 t="s">
        <v>153</v>
      </c>
      <c r="AH420" s="192">
        <v>0</v>
      </c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</row>
    <row r="421" spans="1:60" outlineLevel="1" x14ac:dyDescent="0.2">
      <c r="A421" s="225">
        <v>139</v>
      </c>
      <c r="B421" s="226" t="s">
        <v>619</v>
      </c>
      <c r="C421" s="241" t="s">
        <v>620</v>
      </c>
      <c r="D421" s="227" t="s">
        <v>449</v>
      </c>
      <c r="E421" s="228">
        <v>5</v>
      </c>
      <c r="F421" s="229"/>
      <c r="G421" s="230">
        <f>ROUND(E421*F421,2)</f>
        <v>0</v>
      </c>
      <c r="H421" s="229"/>
      <c r="I421" s="230">
        <f>ROUND(E421*H421,2)</f>
        <v>0</v>
      </c>
      <c r="J421" s="229"/>
      <c r="K421" s="230">
        <f>ROUND(E421*J421,2)</f>
        <v>0</v>
      </c>
      <c r="L421" s="230">
        <v>15</v>
      </c>
      <c r="M421" s="230">
        <f>G421*(1+L421/100)</f>
        <v>0</v>
      </c>
      <c r="N421" s="230">
        <v>0</v>
      </c>
      <c r="O421" s="230">
        <f>ROUND(E421*N421,2)</f>
        <v>0</v>
      </c>
      <c r="P421" s="230">
        <v>0</v>
      </c>
      <c r="Q421" s="230">
        <f>ROUND(E421*P421,2)</f>
        <v>0</v>
      </c>
      <c r="R421" s="230"/>
      <c r="S421" s="230" t="s">
        <v>149</v>
      </c>
      <c r="T421" s="231" t="s">
        <v>150</v>
      </c>
      <c r="U421" s="198">
        <v>1</v>
      </c>
      <c r="V421" s="198">
        <f>ROUND(E421*U421,2)</f>
        <v>5</v>
      </c>
      <c r="W421" s="198"/>
      <c r="X421" s="192"/>
      <c r="Y421" s="192"/>
      <c r="Z421" s="192"/>
      <c r="AA421" s="192"/>
      <c r="AB421" s="192"/>
      <c r="AC421" s="192"/>
      <c r="AD421" s="192"/>
      <c r="AE421" s="192"/>
      <c r="AF421" s="192"/>
      <c r="AG421" s="192" t="s">
        <v>232</v>
      </c>
      <c r="AH421" s="192"/>
      <c r="AI421" s="192"/>
      <c r="AJ421" s="192"/>
      <c r="AK421" s="192"/>
      <c r="AL421" s="192"/>
      <c r="AM421" s="192"/>
      <c r="AN421" s="192"/>
      <c r="AO421" s="192"/>
      <c r="AP421" s="192"/>
      <c r="AQ421" s="192"/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2"/>
      <c r="BB421" s="192"/>
      <c r="BC421" s="192"/>
      <c r="BD421" s="192"/>
      <c r="BE421" s="192"/>
      <c r="BF421" s="192"/>
      <c r="BG421" s="192"/>
      <c r="BH421" s="192"/>
    </row>
    <row r="422" spans="1:60" outlineLevel="1" x14ac:dyDescent="0.2">
      <c r="A422" s="225">
        <v>140</v>
      </c>
      <c r="B422" s="226" t="s">
        <v>621</v>
      </c>
      <c r="C422" s="241" t="s">
        <v>622</v>
      </c>
      <c r="D422" s="227" t="s">
        <v>623</v>
      </c>
      <c r="E422" s="228">
        <v>2</v>
      </c>
      <c r="F422" s="229"/>
      <c r="G422" s="230">
        <f>ROUND(E422*F422,2)</f>
        <v>0</v>
      </c>
      <c r="H422" s="229"/>
      <c r="I422" s="230">
        <f>ROUND(E422*H422,2)</f>
        <v>0</v>
      </c>
      <c r="J422" s="229"/>
      <c r="K422" s="230">
        <f>ROUND(E422*J422,2)</f>
        <v>0</v>
      </c>
      <c r="L422" s="230">
        <v>15</v>
      </c>
      <c r="M422" s="230">
        <f>G422*(1+L422/100)</f>
        <v>0</v>
      </c>
      <c r="N422" s="230">
        <v>0</v>
      </c>
      <c r="O422" s="230">
        <f>ROUND(E422*N422,2)</f>
        <v>0</v>
      </c>
      <c r="P422" s="230">
        <v>0</v>
      </c>
      <c r="Q422" s="230">
        <f>ROUND(E422*P422,2)</f>
        <v>0</v>
      </c>
      <c r="R422" s="230"/>
      <c r="S422" s="230" t="s">
        <v>353</v>
      </c>
      <c r="T422" s="231" t="s">
        <v>150</v>
      </c>
      <c r="U422" s="198">
        <v>0</v>
      </c>
      <c r="V422" s="198">
        <f>ROUND(E422*U422,2)</f>
        <v>0</v>
      </c>
      <c r="W422" s="198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 t="s">
        <v>151</v>
      </c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</row>
    <row r="423" spans="1:60" ht="22.5" outlineLevel="1" x14ac:dyDescent="0.2">
      <c r="A423" s="216">
        <v>141</v>
      </c>
      <c r="B423" s="217" t="s">
        <v>624</v>
      </c>
      <c r="C423" s="238" t="s">
        <v>625</v>
      </c>
      <c r="D423" s="218" t="s">
        <v>626</v>
      </c>
      <c r="E423" s="219">
        <v>25</v>
      </c>
      <c r="F423" s="220"/>
      <c r="G423" s="221">
        <f>ROUND(E423*F423,2)</f>
        <v>0</v>
      </c>
      <c r="H423" s="220"/>
      <c r="I423" s="221">
        <f>ROUND(E423*H423,2)</f>
        <v>0</v>
      </c>
      <c r="J423" s="220"/>
      <c r="K423" s="221">
        <f>ROUND(E423*J423,2)</f>
        <v>0</v>
      </c>
      <c r="L423" s="221">
        <v>15</v>
      </c>
      <c r="M423" s="221">
        <f>G423*(1+L423/100)</f>
        <v>0</v>
      </c>
      <c r="N423" s="221">
        <v>0</v>
      </c>
      <c r="O423" s="221">
        <f>ROUND(E423*N423,2)</f>
        <v>0</v>
      </c>
      <c r="P423" s="221">
        <v>0</v>
      </c>
      <c r="Q423" s="221">
        <f>ROUND(E423*P423,2)</f>
        <v>0</v>
      </c>
      <c r="R423" s="221"/>
      <c r="S423" s="221" t="s">
        <v>353</v>
      </c>
      <c r="T423" s="222" t="s">
        <v>150</v>
      </c>
      <c r="U423" s="198">
        <v>0</v>
      </c>
      <c r="V423" s="198">
        <f>ROUND(E423*U423,2)</f>
        <v>0</v>
      </c>
      <c r="W423" s="198"/>
      <c r="X423" s="192"/>
      <c r="Y423" s="192"/>
      <c r="Z423" s="192"/>
      <c r="AA423" s="192"/>
      <c r="AB423" s="192"/>
      <c r="AC423" s="192"/>
      <c r="AD423" s="192"/>
      <c r="AE423" s="192"/>
      <c r="AF423" s="192"/>
      <c r="AG423" s="192" t="s">
        <v>627</v>
      </c>
      <c r="AH423" s="192"/>
      <c r="AI423" s="192"/>
      <c r="AJ423" s="192"/>
      <c r="AK423" s="192"/>
      <c r="AL423" s="192"/>
      <c r="AM423" s="192"/>
      <c r="AN423" s="192"/>
      <c r="AO423" s="192"/>
      <c r="AP423" s="192"/>
      <c r="AQ423" s="192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2"/>
      <c r="BB423" s="192"/>
      <c r="BC423" s="192"/>
      <c r="BD423" s="192"/>
      <c r="BE423" s="192"/>
      <c r="BF423" s="192"/>
      <c r="BG423" s="192"/>
      <c r="BH423" s="192"/>
    </row>
    <row r="424" spans="1:60" outlineLevel="1" x14ac:dyDescent="0.2">
      <c r="A424" s="195"/>
      <c r="B424" s="196"/>
      <c r="C424" s="239" t="s">
        <v>618</v>
      </c>
      <c r="D424" s="204"/>
      <c r="E424" s="205">
        <v>25</v>
      </c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8"/>
      <c r="U424" s="198"/>
      <c r="V424" s="198"/>
      <c r="W424" s="198"/>
      <c r="X424" s="192"/>
      <c r="Y424" s="192"/>
      <c r="Z424" s="192"/>
      <c r="AA424" s="192"/>
      <c r="AB424" s="192"/>
      <c r="AC424" s="192"/>
      <c r="AD424" s="192"/>
      <c r="AE424" s="192"/>
      <c r="AF424" s="192"/>
      <c r="AG424" s="192" t="s">
        <v>153</v>
      </c>
      <c r="AH424" s="192">
        <v>0</v>
      </c>
      <c r="AI424" s="192"/>
      <c r="AJ424" s="192"/>
      <c r="AK424" s="192"/>
      <c r="AL424" s="192"/>
      <c r="AM424" s="192"/>
      <c r="AN424" s="192"/>
      <c r="AO424" s="192"/>
      <c r="AP424" s="192"/>
      <c r="AQ424" s="192"/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2"/>
      <c r="BB424" s="192"/>
      <c r="BC424" s="192"/>
      <c r="BD424" s="192"/>
      <c r="BE424" s="192"/>
      <c r="BF424" s="192"/>
      <c r="BG424" s="192"/>
      <c r="BH424" s="192"/>
    </row>
    <row r="425" spans="1:60" x14ac:dyDescent="0.2">
      <c r="A425" s="210" t="s">
        <v>143</v>
      </c>
      <c r="B425" s="211" t="s">
        <v>113</v>
      </c>
      <c r="C425" s="237" t="s">
        <v>114</v>
      </c>
      <c r="D425" s="212"/>
      <c r="E425" s="213"/>
      <c r="F425" s="214"/>
      <c r="G425" s="214">
        <f>SUMIF(AG426:AG435,"&lt;&gt;NOR",G426:G435)</f>
        <v>0</v>
      </c>
      <c r="H425" s="214"/>
      <c r="I425" s="214">
        <f>SUM(I426:I435)</f>
        <v>0</v>
      </c>
      <c r="J425" s="214"/>
      <c r="K425" s="214">
        <f>SUM(K426:K435)</f>
        <v>0</v>
      </c>
      <c r="L425" s="214"/>
      <c r="M425" s="214">
        <f>SUM(M426:M435)</f>
        <v>0</v>
      </c>
      <c r="N425" s="214"/>
      <c r="O425" s="214">
        <f>SUM(O426:O435)</f>
        <v>0</v>
      </c>
      <c r="P425" s="214"/>
      <c r="Q425" s="214">
        <f>SUM(Q426:Q435)</f>
        <v>0</v>
      </c>
      <c r="R425" s="214"/>
      <c r="S425" s="214"/>
      <c r="T425" s="215"/>
      <c r="U425" s="209"/>
      <c r="V425" s="209">
        <f>SUM(V426:V435)</f>
        <v>90.390000000000015</v>
      </c>
      <c r="W425" s="209"/>
      <c r="AG425" t="s">
        <v>144</v>
      </c>
    </row>
    <row r="426" spans="1:60" outlineLevel="1" x14ac:dyDescent="0.2">
      <c r="A426" s="225">
        <v>142</v>
      </c>
      <c r="B426" s="226" t="s">
        <v>628</v>
      </c>
      <c r="C426" s="241" t="s">
        <v>629</v>
      </c>
      <c r="D426" s="227" t="s">
        <v>311</v>
      </c>
      <c r="E426" s="228">
        <v>39.347190000000005</v>
      </c>
      <c r="F426" s="229"/>
      <c r="G426" s="230">
        <f>ROUND(E426*F426,2)</f>
        <v>0</v>
      </c>
      <c r="H426" s="229"/>
      <c r="I426" s="230">
        <f>ROUND(E426*H426,2)</f>
        <v>0</v>
      </c>
      <c r="J426" s="229"/>
      <c r="K426" s="230">
        <f>ROUND(E426*J426,2)</f>
        <v>0</v>
      </c>
      <c r="L426" s="230">
        <v>15</v>
      </c>
      <c r="M426" s="230">
        <f>G426*(1+L426/100)</f>
        <v>0</v>
      </c>
      <c r="N426" s="230">
        <v>0</v>
      </c>
      <c r="O426" s="230">
        <f>ROUND(E426*N426,2)</f>
        <v>0</v>
      </c>
      <c r="P426" s="230">
        <v>0</v>
      </c>
      <c r="Q426" s="230">
        <f>ROUND(E426*P426,2)</f>
        <v>0</v>
      </c>
      <c r="R426" s="230" t="s">
        <v>257</v>
      </c>
      <c r="S426" s="230" t="s">
        <v>149</v>
      </c>
      <c r="T426" s="231" t="s">
        <v>150</v>
      </c>
      <c r="U426" s="198">
        <v>0.55000000000000004</v>
      </c>
      <c r="V426" s="198">
        <f>ROUND(E426*U426,2)</f>
        <v>21.64</v>
      </c>
      <c r="W426" s="198"/>
      <c r="X426" s="192"/>
      <c r="Y426" s="192"/>
      <c r="Z426" s="192"/>
      <c r="AA426" s="192"/>
      <c r="AB426" s="192"/>
      <c r="AC426" s="192"/>
      <c r="AD426" s="192"/>
      <c r="AE426" s="192"/>
      <c r="AF426" s="192"/>
      <c r="AG426" s="192" t="s">
        <v>630</v>
      </c>
      <c r="AH426" s="192"/>
      <c r="AI426" s="192"/>
      <c r="AJ426" s="192"/>
      <c r="AK426" s="192"/>
      <c r="AL426" s="192"/>
      <c r="AM426" s="192"/>
      <c r="AN426" s="192"/>
      <c r="AO426" s="192"/>
      <c r="AP426" s="192"/>
      <c r="AQ426" s="192"/>
      <c r="AR426" s="192"/>
      <c r="AS426" s="192"/>
      <c r="AT426" s="192"/>
      <c r="AU426" s="192"/>
      <c r="AV426" s="192"/>
      <c r="AW426" s="192"/>
      <c r="AX426" s="192"/>
      <c r="AY426" s="192"/>
      <c r="AZ426" s="192"/>
      <c r="BA426" s="192"/>
      <c r="BB426" s="192"/>
      <c r="BC426" s="192"/>
      <c r="BD426" s="192"/>
      <c r="BE426" s="192"/>
      <c r="BF426" s="192"/>
      <c r="BG426" s="192"/>
      <c r="BH426" s="192"/>
    </row>
    <row r="427" spans="1:60" outlineLevel="1" x14ac:dyDescent="0.2">
      <c r="A427" s="225">
        <v>143</v>
      </c>
      <c r="B427" s="226" t="s">
        <v>631</v>
      </c>
      <c r="C427" s="241" t="s">
        <v>632</v>
      </c>
      <c r="D427" s="227" t="s">
        <v>311</v>
      </c>
      <c r="E427" s="228">
        <v>39.347190000000005</v>
      </c>
      <c r="F427" s="229"/>
      <c r="G427" s="230">
        <f>ROUND(E427*F427,2)</f>
        <v>0</v>
      </c>
      <c r="H427" s="229"/>
      <c r="I427" s="230">
        <f>ROUND(E427*H427,2)</f>
        <v>0</v>
      </c>
      <c r="J427" s="229"/>
      <c r="K427" s="230">
        <f>ROUND(E427*J427,2)</f>
        <v>0</v>
      </c>
      <c r="L427" s="230">
        <v>15</v>
      </c>
      <c r="M427" s="230">
        <f>G427*(1+L427/100)</f>
        <v>0</v>
      </c>
      <c r="N427" s="230">
        <v>0</v>
      </c>
      <c r="O427" s="230">
        <f>ROUND(E427*N427,2)</f>
        <v>0</v>
      </c>
      <c r="P427" s="230">
        <v>0</v>
      </c>
      <c r="Q427" s="230">
        <f>ROUND(E427*P427,2)</f>
        <v>0</v>
      </c>
      <c r="R427" s="230" t="s">
        <v>257</v>
      </c>
      <c r="S427" s="230" t="s">
        <v>149</v>
      </c>
      <c r="T427" s="231" t="s">
        <v>150</v>
      </c>
      <c r="U427" s="198">
        <v>0.49000000000000005</v>
      </c>
      <c r="V427" s="198">
        <f>ROUND(E427*U427,2)</f>
        <v>19.28</v>
      </c>
      <c r="W427" s="198"/>
      <c r="X427" s="192"/>
      <c r="Y427" s="192"/>
      <c r="Z427" s="192"/>
      <c r="AA427" s="192"/>
      <c r="AB427" s="192"/>
      <c r="AC427" s="192"/>
      <c r="AD427" s="192"/>
      <c r="AE427" s="192"/>
      <c r="AF427" s="192"/>
      <c r="AG427" s="192" t="s">
        <v>630</v>
      </c>
      <c r="AH427" s="192"/>
      <c r="AI427" s="192"/>
      <c r="AJ427" s="192"/>
      <c r="AK427" s="192"/>
      <c r="AL427" s="192"/>
      <c r="AM427" s="192"/>
      <c r="AN427" s="192"/>
      <c r="AO427" s="192"/>
      <c r="AP427" s="192"/>
      <c r="AQ427" s="192"/>
      <c r="AR427" s="192"/>
      <c r="AS427" s="192"/>
      <c r="AT427" s="192"/>
      <c r="AU427" s="192"/>
      <c r="AV427" s="192"/>
      <c r="AW427" s="192"/>
      <c r="AX427" s="192"/>
      <c r="AY427" s="192"/>
      <c r="AZ427" s="192"/>
      <c r="BA427" s="192"/>
      <c r="BB427" s="192"/>
      <c r="BC427" s="192"/>
      <c r="BD427" s="192"/>
      <c r="BE427" s="192"/>
      <c r="BF427" s="192"/>
      <c r="BG427" s="192"/>
      <c r="BH427" s="192"/>
    </row>
    <row r="428" spans="1:60" outlineLevel="1" x14ac:dyDescent="0.2">
      <c r="A428" s="225">
        <v>144</v>
      </c>
      <c r="B428" s="226" t="s">
        <v>633</v>
      </c>
      <c r="C428" s="241" t="s">
        <v>634</v>
      </c>
      <c r="D428" s="227" t="s">
        <v>311</v>
      </c>
      <c r="E428" s="228">
        <v>1141.0684100000001</v>
      </c>
      <c r="F428" s="229"/>
      <c r="G428" s="230">
        <f>ROUND(E428*F428,2)</f>
        <v>0</v>
      </c>
      <c r="H428" s="229"/>
      <c r="I428" s="230">
        <f>ROUND(E428*H428,2)</f>
        <v>0</v>
      </c>
      <c r="J428" s="229"/>
      <c r="K428" s="230">
        <f>ROUND(E428*J428,2)</f>
        <v>0</v>
      </c>
      <c r="L428" s="230">
        <v>15</v>
      </c>
      <c r="M428" s="230">
        <f>G428*(1+L428/100)</f>
        <v>0</v>
      </c>
      <c r="N428" s="230">
        <v>0</v>
      </c>
      <c r="O428" s="230">
        <f>ROUND(E428*N428,2)</f>
        <v>0</v>
      </c>
      <c r="P428" s="230">
        <v>0</v>
      </c>
      <c r="Q428" s="230">
        <f>ROUND(E428*P428,2)</f>
        <v>0</v>
      </c>
      <c r="R428" s="230" t="s">
        <v>257</v>
      </c>
      <c r="S428" s="230" t="s">
        <v>149</v>
      </c>
      <c r="T428" s="231" t="s">
        <v>150</v>
      </c>
      <c r="U428" s="198">
        <v>0</v>
      </c>
      <c r="V428" s="198">
        <f>ROUND(E428*U428,2)</f>
        <v>0</v>
      </c>
      <c r="W428" s="198"/>
      <c r="X428" s="192"/>
      <c r="Y428" s="192"/>
      <c r="Z428" s="192"/>
      <c r="AA428" s="192"/>
      <c r="AB428" s="192"/>
      <c r="AC428" s="192"/>
      <c r="AD428" s="192"/>
      <c r="AE428" s="192"/>
      <c r="AF428" s="192"/>
      <c r="AG428" s="192" t="s">
        <v>630</v>
      </c>
      <c r="AH428" s="192"/>
      <c r="AI428" s="192"/>
      <c r="AJ428" s="192"/>
      <c r="AK428" s="192"/>
      <c r="AL428" s="192"/>
      <c r="AM428" s="192"/>
      <c r="AN428" s="192"/>
      <c r="AO428" s="192"/>
      <c r="AP428" s="192"/>
      <c r="AQ428" s="192"/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2"/>
      <c r="BB428" s="192"/>
      <c r="BC428" s="192"/>
      <c r="BD428" s="192"/>
      <c r="BE428" s="192"/>
      <c r="BF428" s="192"/>
      <c r="BG428" s="192"/>
      <c r="BH428" s="192"/>
    </row>
    <row r="429" spans="1:60" outlineLevel="1" x14ac:dyDescent="0.2">
      <c r="A429" s="225">
        <v>145</v>
      </c>
      <c r="B429" s="226" t="s">
        <v>635</v>
      </c>
      <c r="C429" s="241" t="s">
        <v>636</v>
      </c>
      <c r="D429" s="227" t="s">
        <v>311</v>
      </c>
      <c r="E429" s="228">
        <v>39.347190000000005</v>
      </c>
      <c r="F429" s="229"/>
      <c r="G429" s="230">
        <f>ROUND(E429*F429,2)</f>
        <v>0</v>
      </c>
      <c r="H429" s="229"/>
      <c r="I429" s="230">
        <f>ROUND(E429*H429,2)</f>
        <v>0</v>
      </c>
      <c r="J429" s="229"/>
      <c r="K429" s="230">
        <f>ROUND(E429*J429,2)</f>
        <v>0</v>
      </c>
      <c r="L429" s="230">
        <v>15</v>
      </c>
      <c r="M429" s="230">
        <f>G429*(1+L429/100)</f>
        <v>0</v>
      </c>
      <c r="N429" s="230">
        <v>0</v>
      </c>
      <c r="O429" s="230">
        <f>ROUND(E429*N429,2)</f>
        <v>0</v>
      </c>
      <c r="P429" s="230">
        <v>0</v>
      </c>
      <c r="Q429" s="230">
        <f>ROUND(E429*P429,2)</f>
        <v>0</v>
      </c>
      <c r="R429" s="230" t="s">
        <v>257</v>
      </c>
      <c r="S429" s="230" t="s">
        <v>149</v>
      </c>
      <c r="T429" s="231" t="s">
        <v>150</v>
      </c>
      <c r="U429" s="198">
        <v>0.94200000000000006</v>
      </c>
      <c r="V429" s="198">
        <f>ROUND(E429*U429,2)</f>
        <v>37.07</v>
      </c>
      <c r="W429" s="198"/>
      <c r="X429" s="192"/>
      <c r="Y429" s="192"/>
      <c r="Z429" s="192"/>
      <c r="AA429" s="192"/>
      <c r="AB429" s="192"/>
      <c r="AC429" s="192"/>
      <c r="AD429" s="192"/>
      <c r="AE429" s="192"/>
      <c r="AF429" s="192"/>
      <c r="AG429" s="192" t="s">
        <v>630</v>
      </c>
      <c r="AH429" s="192"/>
      <c r="AI429" s="192"/>
      <c r="AJ429" s="192"/>
      <c r="AK429" s="192"/>
      <c r="AL429" s="192"/>
      <c r="AM429" s="192"/>
      <c r="AN429" s="192"/>
      <c r="AO429" s="192"/>
      <c r="AP429" s="192"/>
      <c r="AQ429" s="192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2"/>
      <c r="BB429" s="192"/>
      <c r="BC429" s="192"/>
      <c r="BD429" s="192"/>
      <c r="BE429" s="192"/>
      <c r="BF429" s="192"/>
      <c r="BG429" s="192"/>
      <c r="BH429" s="192"/>
    </row>
    <row r="430" spans="1:60" ht="22.5" outlineLevel="1" x14ac:dyDescent="0.2">
      <c r="A430" s="225">
        <v>146</v>
      </c>
      <c r="B430" s="226" t="s">
        <v>637</v>
      </c>
      <c r="C430" s="241" t="s">
        <v>638</v>
      </c>
      <c r="D430" s="227" t="s">
        <v>311</v>
      </c>
      <c r="E430" s="228">
        <v>78.694370000000006</v>
      </c>
      <c r="F430" s="229"/>
      <c r="G430" s="230">
        <f>ROUND(E430*F430,2)</f>
        <v>0</v>
      </c>
      <c r="H430" s="229"/>
      <c r="I430" s="230">
        <f>ROUND(E430*H430,2)</f>
        <v>0</v>
      </c>
      <c r="J430" s="229"/>
      <c r="K430" s="230">
        <f>ROUND(E430*J430,2)</f>
        <v>0</v>
      </c>
      <c r="L430" s="230">
        <v>15</v>
      </c>
      <c r="M430" s="230">
        <f>G430*(1+L430/100)</f>
        <v>0</v>
      </c>
      <c r="N430" s="230">
        <v>0</v>
      </c>
      <c r="O430" s="230">
        <f>ROUND(E430*N430,2)</f>
        <v>0</v>
      </c>
      <c r="P430" s="230">
        <v>0</v>
      </c>
      <c r="Q430" s="230">
        <f>ROUND(E430*P430,2)</f>
        <v>0</v>
      </c>
      <c r="R430" s="230" t="s">
        <v>257</v>
      </c>
      <c r="S430" s="230" t="s">
        <v>149</v>
      </c>
      <c r="T430" s="231" t="s">
        <v>150</v>
      </c>
      <c r="U430" s="198">
        <v>0.10500000000000001</v>
      </c>
      <c r="V430" s="198">
        <f>ROUND(E430*U430,2)</f>
        <v>8.26</v>
      </c>
      <c r="W430" s="198"/>
      <c r="X430" s="192"/>
      <c r="Y430" s="192"/>
      <c r="Z430" s="192"/>
      <c r="AA430" s="192"/>
      <c r="AB430" s="192"/>
      <c r="AC430" s="192"/>
      <c r="AD430" s="192"/>
      <c r="AE430" s="192"/>
      <c r="AF430" s="192"/>
      <c r="AG430" s="192" t="s">
        <v>630</v>
      </c>
      <c r="AH430" s="192"/>
      <c r="AI430" s="192"/>
      <c r="AJ430" s="192"/>
      <c r="AK430" s="192"/>
      <c r="AL430" s="192"/>
      <c r="AM430" s="192"/>
      <c r="AN430" s="192"/>
      <c r="AO430" s="192"/>
      <c r="AP430" s="192"/>
      <c r="AQ430" s="192"/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2"/>
      <c r="BB430" s="192"/>
      <c r="BC430" s="192"/>
      <c r="BD430" s="192"/>
      <c r="BE430" s="192"/>
      <c r="BF430" s="192"/>
      <c r="BG430" s="192"/>
      <c r="BH430" s="192"/>
    </row>
    <row r="431" spans="1:60" outlineLevel="1" x14ac:dyDescent="0.2">
      <c r="A431" s="225">
        <v>147</v>
      </c>
      <c r="B431" s="226" t="s">
        <v>639</v>
      </c>
      <c r="C431" s="241" t="s">
        <v>640</v>
      </c>
      <c r="D431" s="227" t="s">
        <v>311</v>
      </c>
      <c r="E431" s="228">
        <v>39.347190000000005</v>
      </c>
      <c r="F431" s="229"/>
      <c r="G431" s="230">
        <f>ROUND(E431*F431,2)</f>
        <v>0</v>
      </c>
      <c r="H431" s="229"/>
      <c r="I431" s="230">
        <f>ROUND(E431*H431,2)</f>
        <v>0</v>
      </c>
      <c r="J431" s="229"/>
      <c r="K431" s="230">
        <f>ROUND(E431*J431,2)</f>
        <v>0</v>
      </c>
      <c r="L431" s="230">
        <v>15</v>
      </c>
      <c r="M431" s="230">
        <f>G431*(1+L431/100)</f>
        <v>0</v>
      </c>
      <c r="N431" s="230">
        <v>0</v>
      </c>
      <c r="O431" s="230">
        <f>ROUND(E431*N431,2)</f>
        <v>0</v>
      </c>
      <c r="P431" s="230">
        <v>0</v>
      </c>
      <c r="Q431" s="230">
        <f>ROUND(E431*P431,2)</f>
        <v>0</v>
      </c>
      <c r="R431" s="230" t="s">
        <v>257</v>
      </c>
      <c r="S431" s="230" t="s">
        <v>149</v>
      </c>
      <c r="T431" s="231" t="s">
        <v>150</v>
      </c>
      <c r="U431" s="198">
        <v>0</v>
      </c>
      <c r="V431" s="198">
        <f>ROUND(E431*U431,2)</f>
        <v>0</v>
      </c>
      <c r="W431" s="198"/>
      <c r="X431" s="192"/>
      <c r="Y431" s="192"/>
      <c r="Z431" s="192"/>
      <c r="AA431" s="192"/>
      <c r="AB431" s="192"/>
      <c r="AC431" s="192"/>
      <c r="AD431" s="192"/>
      <c r="AE431" s="192"/>
      <c r="AF431" s="192"/>
      <c r="AG431" s="192" t="s">
        <v>630</v>
      </c>
      <c r="AH431" s="192"/>
      <c r="AI431" s="192"/>
      <c r="AJ431" s="192"/>
      <c r="AK431" s="192"/>
      <c r="AL431" s="192"/>
      <c r="AM431" s="192"/>
      <c r="AN431" s="192"/>
      <c r="AO431" s="192"/>
      <c r="AP431" s="192"/>
      <c r="AQ431" s="192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2"/>
      <c r="BB431" s="192"/>
      <c r="BC431" s="192"/>
      <c r="BD431" s="192"/>
      <c r="BE431" s="192"/>
      <c r="BF431" s="192"/>
      <c r="BG431" s="192"/>
      <c r="BH431" s="192"/>
    </row>
    <row r="432" spans="1:60" ht="22.5" outlineLevel="1" x14ac:dyDescent="0.2">
      <c r="A432" s="216">
        <v>148</v>
      </c>
      <c r="B432" s="217" t="s">
        <v>641</v>
      </c>
      <c r="C432" s="238" t="s">
        <v>642</v>
      </c>
      <c r="D432" s="218" t="s">
        <v>311</v>
      </c>
      <c r="E432" s="219">
        <v>39.347190000000005</v>
      </c>
      <c r="F432" s="220"/>
      <c r="G432" s="221">
        <f>ROUND(E432*F432,2)</f>
        <v>0</v>
      </c>
      <c r="H432" s="220"/>
      <c r="I432" s="221">
        <f>ROUND(E432*H432,2)</f>
        <v>0</v>
      </c>
      <c r="J432" s="220"/>
      <c r="K432" s="221">
        <f>ROUND(E432*J432,2)</f>
        <v>0</v>
      </c>
      <c r="L432" s="221">
        <v>15</v>
      </c>
      <c r="M432" s="221">
        <f>G432*(1+L432/100)</f>
        <v>0</v>
      </c>
      <c r="N432" s="221">
        <v>0</v>
      </c>
      <c r="O432" s="221">
        <f>ROUND(E432*N432,2)</f>
        <v>0</v>
      </c>
      <c r="P432" s="221">
        <v>0</v>
      </c>
      <c r="Q432" s="221">
        <f>ROUND(E432*P432,2)</f>
        <v>0</v>
      </c>
      <c r="R432" s="221" t="s">
        <v>643</v>
      </c>
      <c r="S432" s="221" t="s">
        <v>149</v>
      </c>
      <c r="T432" s="222" t="s">
        <v>150</v>
      </c>
      <c r="U432" s="198">
        <v>9.9000000000000005E-2</v>
      </c>
      <c r="V432" s="198">
        <f>ROUND(E432*U432,2)</f>
        <v>3.9</v>
      </c>
      <c r="W432" s="198"/>
      <c r="X432" s="192"/>
      <c r="Y432" s="192"/>
      <c r="Z432" s="192"/>
      <c r="AA432" s="192"/>
      <c r="AB432" s="192"/>
      <c r="AC432" s="192"/>
      <c r="AD432" s="192"/>
      <c r="AE432" s="192"/>
      <c r="AF432" s="192"/>
      <c r="AG432" s="192" t="s">
        <v>630</v>
      </c>
      <c r="AH432" s="192"/>
      <c r="AI432" s="192"/>
      <c r="AJ432" s="192"/>
      <c r="AK432" s="192"/>
      <c r="AL432" s="192"/>
      <c r="AM432" s="192"/>
      <c r="AN432" s="192"/>
      <c r="AO432" s="192"/>
      <c r="AP432" s="192"/>
      <c r="AQ432" s="192"/>
      <c r="AR432" s="192"/>
      <c r="AS432" s="192"/>
      <c r="AT432" s="192"/>
      <c r="AU432" s="192"/>
      <c r="AV432" s="192"/>
      <c r="AW432" s="192"/>
      <c r="AX432" s="192"/>
      <c r="AY432" s="192"/>
      <c r="AZ432" s="192"/>
      <c r="BA432" s="192"/>
      <c r="BB432" s="192"/>
      <c r="BC432" s="192"/>
      <c r="BD432" s="192"/>
      <c r="BE432" s="192"/>
      <c r="BF432" s="192"/>
      <c r="BG432" s="192"/>
      <c r="BH432" s="192"/>
    </row>
    <row r="433" spans="1:60" outlineLevel="1" x14ac:dyDescent="0.2">
      <c r="A433" s="195"/>
      <c r="B433" s="196"/>
      <c r="C433" s="240" t="s">
        <v>644</v>
      </c>
      <c r="D433" s="223"/>
      <c r="E433" s="223"/>
      <c r="F433" s="223"/>
      <c r="G433" s="223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98"/>
      <c r="X433" s="192"/>
      <c r="Y433" s="192"/>
      <c r="Z433" s="192"/>
      <c r="AA433" s="192"/>
      <c r="AB433" s="192"/>
      <c r="AC433" s="192"/>
      <c r="AD433" s="192"/>
      <c r="AE433" s="192"/>
      <c r="AF433" s="192"/>
      <c r="AG433" s="192" t="s">
        <v>158</v>
      </c>
      <c r="AH433" s="192"/>
      <c r="AI433" s="192"/>
      <c r="AJ433" s="192"/>
      <c r="AK433" s="192"/>
      <c r="AL433" s="192"/>
      <c r="AM433" s="192"/>
      <c r="AN433" s="192"/>
      <c r="AO433" s="192"/>
      <c r="AP433" s="192"/>
      <c r="AQ433" s="192"/>
      <c r="AR433" s="192"/>
      <c r="AS433" s="192"/>
      <c r="AT433" s="192"/>
      <c r="AU433" s="192"/>
      <c r="AV433" s="192"/>
      <c r="AW433" s="192"/>
      <c r="AX433" s="192"/>
      <c r="AY433" s="192"/>
      <c r="AZ433" s="192"/>
      <c r="BA433" s="192"/>
      <c r="BB433" s="192"/>
      <c r="BC433" s="192"/>
      <c r="BD433" s="192"/>
      <c r="BE433" s="192"/>
      <c r="BF433" s="192"/>
      <c r="BG433" s="192"/>
      <c r="BH433" s="192"/>
    </row>
    <row r="434" spans="1:60" outlineLevel="1" x14ac:dyDescent="0.2">
      <c r="A434" s="216">
        <v>149</v>
      </c>
      <c r="B434" s="217" t="s">
        <v>645</v>
      </c>
      <c r="C434" s="238" t="s">
        <v>646</v>
      </c>
      <c r="D434" s="218" t="s">
        <v>311</v>
      </c>
      <c r="E434" s="219">
        <v>39.347190000000005</v>
      </c>
      <c r="F434" s="220"/>
      <c r="G434" s="221">
        <f>ROUND(E434*F434,2)</f>
        <v>0</v>
      </c>
      <c r="H434" s="220"/>
      <c r="I434" s="221">
        <f>ROUND(E434*H434,2)</f>
        <v>0</v>
      </c>
      <c r="J434" s="220"/>
      <c r="K434" s="221">
        <f>ROUND(E434*J434,2)</f>
        <v>0</v>
      </c>
      <c r="L434" s="221">
        <v>15</v>
      </c>
      <c r="M434" s="221">
        <f>G434*(1+L434/100)</f>
        <v>0</v>
      </c>
      <c r="N434" s="221">
        <v>0</v>
      </c>
      <c r="O434" s="221">
        <f>ROUND(E434*N434,2)</f>
        <v>0</v>
      </c>
      <c r="P434" s="221">
        <v>0</v>
      </c>
      <c r="Q434" s="221">
        <f>ROUND(E434*P434,2)</f>
        <v>0</v>
      </c>
      <c r="R434" s="221" t="s">
        <v>647</v>
      </c>
      <c r="S434" s="221" t="s">
        <v>149</v>
      </c>
      <c r="T434" s="222" t="s">
        <v>150</v>
      </c>
      <c r="U434" s="198">
        <v>6.0000000000000001E-3</v>
      </c>
      <c r="V434" s="198">
        <f>ROUND(E434*U434,2)</f>
        <v>0.24</v>
      </c>
      <c r="W434" s="198"/>
      <c r="X434" s="192"/>
      <c r="Y434" s="192"/>
      <c r="Z434" s="192"/>
      <c r="AA434" s="192"/>
      <c r="AB434" s="192"/>
      <c r="AC434" s="192"/>
      <c r="AD434" s="192"/>
      <c r="AE434" s="192"/>
      <c r="AF434" s="192"/>
      <c r="AG434" s="192" t="s">
        <v>630</v>
      </c>
      <c r="AH434" s="192"/>
      <c r="AI434" s="192"/>
      <c r="AJ434" s="192"/>
      <c r="AK434" s="192"/>
      <c r="AL434" s="192"/>
      <c r="AM434" s="192"/>
      <c r="AN434" s="192"/>
      <c r="AO434" s="192"/>
      <c r="AP434" s="192"/>
      <c r="AQ434" s="192"/>
      <c r="AR434" s="192"/>
      <c r="AS434" s="192"/>
      <c r="AT434" s="192"/>
      <c r="AU434" s="192"/>
      <c r="AV434" s="192"/>
      <c r="AW434" s="192"/>
      <c r="AX434" s="192"/>
      <c r="AY434" s="192"/>
      <c r="AZ434" s="192"/>
      <c r="BA434" s="192"/>
      <c r="BB434" s="192"/>
      <c r="BC434" s="192"/>
      <c r="BD434" s="192"/>
      <c r="BE434" s="192"/>
      <c r="BF434" s="192"/>
      <c r="BG434" s="192"/>
      <c r="BH434" s="192"/>
    </row>
    <row r="435" spans="1:60" outlineLevel="1" x14ac:dyDescent="0.2">
      <c r="A435" s="195"/>
      <c r="B435" s="196"/>
      <c r="C435" s="240" t="s">
        <v>648</v>
      </c>
      <c r="D435" s="223"/>
      <c r="E435" s="223"/>
      <c r="F435" s="223"/>
      <c r="G435" s="223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198"/>
      <c r="W435" s="198"/>
      <c r="X435" s="192"/>
      <c r="Y435" s="192"/>
      <c r="Z435" s="192"/>
      <c r="AA435" s="192"/>
      <c r="AB435" s="192"/>
      <c r="AC435" s="192"/>
      <c r="AD435" s="192"/>
      <c r="AE435" s="192"/>
      <c r="AF435" s="192"/>
      <c r="AG435" s="192" t="s">
        <v>158</v>
      </c>
      <c r="AH435" s="192"/>
      <c r="AI435" s="192"/>
      <c r="AJ435" s="192"/>
      <c r="AK435" s="192"/>
      <c r="AL435" s="192"/>
      <c r="AM435" s="192"/>
      <c r="AN435" s="192"/>
      <c r="AO435" s="192"/>
      <c r="AP435" s="192"/>
      <c r="AQ435" s="192"/>
      <c r="AR435" s="192"/>
      <c r="AS435" s="192"/>
      <c r="AT435" s="192"/>
      <c r="AU435" s="192"/>
      <c r="AV435" s="192"/>
      <c r="AW435" s="192"/>
      <c r="AX435" s="192"/>
      <c r="AY435" s="192"/>
      <c r="AZ435" s="192"/>
      <c r="BA435" s="192"/>
      <c r="BB435" s="192"/>
      <c r="BC435" s="192"/>
      <c r="BD435" s="192"/>
      <c r="BE435" s="192"/>
      <c r="BF435" s="192"/>
      <c r="BG435" s="192"/>
      <c r="BH435" s="192"/>
    </row>
    <row r="436" spans="1:60" x14ac:dyDescent="0.2">
      <c r="A436" s="210" t="s">
        <v>143</v>
      </c>
      <c r="B436" s="211" t="s">
        <v>116</v>
      </c>
      <c r="C436" s="237" t="s">
        <v>27</v>
      </c>
      <c r="D436" s="212"/>
      <c r="E436" s="213"/>
      <c r="F436" s="214"/>
      <c r="G436" s="214">
        <f>SUMIF(AG437:AG437,"&lt;&gt;NOR",G437:G437)</f>
        <v>0</v>
      </c>
      <c r="H436" s="214"/>
      <c r="I436" s="214">
        <f>SUM(I437:I437)</f>
        <v>0</v>
      </c>
      <c r="J436" s="214"/>
      <c r="K436" s="214">
        <f>SUM(K437:K437)</f>
        <v>0</v>
      </c>
      <c r="L436" s="214"/>
      <c r="M436" s="214">
        <f>SUM(M437:M437)</f>
        <v>0</v>
      </c>
      <c r="N436" s="214"/>
      <c r="O436" s="214">
        <f>SUM(O437:O437)</f>
        <v>0</v>
      </c>
      <c r="P436" s="214"/>
      <c r="Q436" s="214">
        <f>SUM(Q437:Q437)</f>
        <v>0</v>
      </c>
      <c r="R436" s="214"/>
      <c r="S436" s="214"/>
      <c r="T436" s="215"/>
      <c r="U436" s="209"/>
      <c r="V436" s="209">
        <f>SUM(V437:V437)</f>
        <v>0</v>
      </c>
      <c r="W436" s="209"/>
      <c r="AG436" t="s">
        <v>144</v>
      </c>
    </row>
    <row r="437" spans="1:60" outlineLevel="1" x14ac:dyDescent="0.2">
      <c r="A437" s="216">
        <v>150</v>
      </c>
      <c r="B437" s="217" t="s">
        <v>649</v>
      </c>
      <c r="C437" s="238" t="s">
        <v>650</v>
      </c>
      <c r="D437" s="218" t="s">
        <v>651</v>
      </c>
      <c r="E437" s="219">
        <v>1</v>
      </c>
      <c r="F437" s="220"/>
      <c r="G437" s="221">
        <f>ROUND(E437*F437,2)</f>
        <v>0</v>
      </c>
      <c r="H437" s="220"/>
      <c r="I437" s="221">
        <f>ROUND(E437*H437,2)</f>
        <v>0</v>
      </c>
      <c r="J437" s="220"/>
      <c r="K437" s="221">
        <f>ROUND(E437*J437,2)</f>
        <v>0</v>
      </c>
      <c r="L437" s="221">
        <v>15</v>
      </c>
      <c r="M437" s="221">
        <f>G437*(1+L437/100)</f>
        <v>0</v>
      </c>
      <c r="N437" s="221">
        <v>0</v>
      </c>
      <c r="O437" s="221">
        <f>ROUND(E437*N437,2)</f>
        <v>0</v>
      </c>
      <c r="P437" s="221">
        <v>0</v>
      </c>
      <c r="Q437" s="221">
        <f>ROUND(E437*P437,2)</f>
        <v>0</v>
      </c>
      <c r="R437" s="221"/>
      <c r="S437" s="221" t="s">
        <v>149</v>
      </c>
      <c r="T437" s="222" t="s">
        <v>150</v>
      </c>
      <c r="U437" s="198">
        <v>0</v>
      </c>
      <c r="V437" s="198">
        <f>ROUND(E437*U437,2)</f>
        <v>0</v>
      </c>
      <c r="W437" s="198"/>
      <c r="X437" s="192"/>
      <c r="Y437" s="192"/>
      <c r="Z437" s="192"/>
      <c r="AA437" s="192"/>
      <c r="AB437" s="192"/>
      <c r="AC437" s="192"/>
      <c r="AD437" s="192"/>
      <c r="AE437" s="192"/>
      <c r="AF437" s="192"/>
      <c r="AG437" s="192" t="s">
        <v>652</v>
      </c>
      <c r="AH437" s="192"/>
      <c r="AI437" s="192"/>
      <c r="AJ437" s="192"/>
      <c r="AK437" s="192"/>
      <c r="AL437" s="192"/>
      <c r="AM437" s="192"/>
      <c r="AN437" s="192"/>
      <c r="AO437" s="192"/>
      <c r="AP437" s="192"/>
      <c r="AQ437" s="192"/>
      <c r="AR437" s="192"/>
      <c r="AS437" s="192"/>
      <c r="AT437" s="192"/>
      <c r="AU437" s="192"/>
      <c r="AV437" s="192"/>
      <c r="AW437" s="192"/>
      <c r="AX437" s="192"/>
      <c r="AY437" s="192"/>
      <c r="AZ437" s="192"/>
      <c r="BA437" s="192"/>
      <c r="BB437" s="192"/>
      <c r="BC437" s="192"/>
      <c r="BD437" s="192"/>
      <c r="BE437" s="192"/>
      <c r="BF437" s="192"/>
      <c r="BG437" s="192"/>
      <c r="BH437" s="192"/>
    </row>
    <row r="438" spans="1:60" x14ac:dyDescent="0.2">
      <c r="A438" s="3"/>
      <c r="B438" s="4"/>
      <c r="C438" s="247"/>
      <c r="D438" s="6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AE438">
        <v>15</v>
      </c>
      <c r="AF438">
        <v>21</v>
      </c>
    </row>
    <row r="439" spans="1:60" x14ac:dyDescent="0.2">
      <c r="A439" s="199"/>
      <c r="B439" s="200" t="s">
        <v>29</v>
      </c>
      <c r="C439" s="248"/>
      <c r="D439" s="201"/>
      <c r="E439" s="202"/>
      <c r="F439" s="202"/>
      <c r="G439" s="236">
        <f>G8+G34+G84+G90+G94+G98+G120+G147+G150+G170+G207+G233+G279+G287+G303+G307+G316+G341+G358+G363+G368+G391+G397+G404+G425+G436</f>
        <v>0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AE439">
        <f>SUMIF(L7:L437,AE438,G7:G437)</f>
        <v>0</v>
      </c>
      <c r="AF439">
        <f>SUMIF(L7:L437,AF438,G7:G437)</f>
        <v>0</v>
      </c>
      <c r="AG439" t="s">
        <v>653</v>
      </c>
    </row>
    <row r="440" spans="1:60" x14ac:dyDescent="0.2">
      <c r="C440" s="249"/>
      <c r="D440" s="10"/>
      <c r="AG440" t="s">
        <v>661</v>
      </c>
    </row>
    <row r="441" spans="1:60" x14ac:dyDescent="0.2">
      <c r="D441" s="10"/>
    </row>
    <row r="442" spans="1:60" x14ac:dyDescent="0.2">
      <c r="D442" s="10"/>
    </row>
    <row r="443" spans="1:60" x14ac:dyDescent="0.2">
      <c r="D443" s="10"/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LCYpsBijN84a2PrkFc9Hq2aq0ln35yFQQkSxOswSNX3vj2ogvRVF9YM4c2ER+H5vJ8FbIIQORfsD3bCwMC69A==" saltValue="FFXjVnYjGNOsh8gKkZ9xLg==" spinCount="100000" sheet="1"/>
  <mergeCells count="63">
    <mergeCell ref="C367:G367"/>
    <mergeCell ref="C433:G433"/>
    <mergeCell ref="C435:G435"/>
    <mergeCell ref="C309:G309"/>
    <mergeCell ref="C332:G332"/>
    <mergeCell ref="C335:G335"/>
    <mergeCell ref="C340:G340"/>
    <mergeCell ref="C357:G357"/>
    <mergeCell ref="C362:G362"/>
    <mergeCell ref="C220:G220"/>
    <mergeCell ref="C232:G232"/>
    <mergeCell ref="C278:G278"/>
    <mergeCell ref="C286:G286"/>
    <mergeCell ref="C299:G299"/>
    <mergeCell ref="C300:G300"/>
    <mergeCell ref="C201:G201"/>
    <mergeCell ref="C203:G203"/>
    <mergeCell ref="C206:G206"/>
    <mergeCell ref="C211:G211"/>
    <mergeCell ref="C214:G214"/>
    <mergeCell ref="C217:G217"/>
    <mergeCell ref="C195:G195"/>
    <mergeCell ref="C196:G196"/>
    <mergeCell ref="C197:G197"/>
    <mergeCell ref="C198:G198"/>
    <mergeCell ref="C199:G199"/>
    <mergeCell ref="C200:G200"/>
    <mergeCell ref="C177:G177"/>
    <mergeCell ref="C180:G180"/>
    <mergeCell ref="C184:G184"/>
    <mergeCell ref="C189:G189"/>
    <mergeCell ref="C191:G191"/>
    <mergeCell ref="C194:G194"/>
    <mergeCell ref="C115:G115"/>
    <mergeCell ref="C122:G122"/>
    <mergeCell ref="C135:G135"/>
    <mergeCell ref="C149:G149"/>
    <mergeCell ref="C169:G169"/>
    <mergeCell ref="C174:G174"/>
    <mergeCell ref="C75:G75"/>
    <mergeCell ref="C78:G78"/>
    <mergeCell ref="C88:G88"/>
    <mergeCell ref="C92:G92"/>
    <mergeCell ref="C100:G100"/>
    <mergeCell ref="C105:G105"/>
    <mergeCell ref="C53:G53"/>
    <mergeCell ref="C57:G57"/>
    <mergeCell ref="C61:G61"/>
    <mergeCell ref="C64:G64"/>
    <mergeCell ref="C67:G67"/>
    <mergeCell ref="C70:G70"/>
    <mergeCell ref="C19:G19"/>
    <mergeCell ref="C25:G25"/>
    <mergeCell ref="C28:G28"/>
    <mergeCell ref="C36:G36"/>
    <mergeCell ref="C39:G39"/>
    <mergeCell ref="C46:G46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E4D8-D762-417E-B326-0FCE2C4B694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78" t="s">
        <v>118</v>
      </c>
      <c r="B1" s="178"/>
      <c r="C1" s="178"/>
      <c r="D1" s="178"/>
      <c r="E1" s="178"/>
      <c r="F1" s="178"/>
      <c r="G1" s="178"/>
      <c r="AG1" t="s">
        <v>119</v>
      </c>
    </row>
    <row r="2" spans="1:60" ht="24.95" customHeight="1" x14ac:dyDescent="0.2">
      <c r="A2" s="66" t="s">
        <v>7</v>
      </c>
      <c r="B2" s="65" t="s">
        <v>43</v>
      </c>
      <c r="C2" s="181" t="s">
        <v>44</v>
      </c>
      <c r="D2" s="179"/>
      <c r="E2" s="179"/>
      <c r="F2" s="179"/>
      <c r="G2" s="180"/>
      <c r="AG2" t="s">
        <v>120</v>
      </c>
    </row>
    <row r="3" spans="1:60" ht="24.95" customHeight="1" x14ac:dyDescent="0.2">
      <c r="A3" s="66" t="s">
        <v>8</v>
      </c>
      <c r="B3" s="65" t="s">
        <v>50</v>
      </c>
      <c r="C3" s="181" t="s">
        <v>51</v>
      </c>
      <c r="D3" s="179"/>
      <c r="E3" s="179"/>
      <c r="F3" s="179"/>
      <c r="G3" s="180"/>
      <c r="AC3" s="116" t="s">
        <v>120</v>
      </c>
      <c r="AG3" t="s">
        <v>121</v>
      </c>
    </row>
    <row r="4" spans="1:60" ht="24.95" customHeight="1" x14ac:dyDescent="0.2">
      <c r="A4" s="182" t="s">
        <v>9</v>
      </c>
      <c r="B4" s="183" t="s">
        <v>48</v>
      </c>
      <c r="C4" s="184" t="s">
        <v>52</v>
      </c>
      <c r="D4" s="185"/>
      <c r="E4" s="185"/>
      <c r="F4" s="185"/>
      <c r="G4" s="186"/>
      <c r="AG4" t="s">
        <v>122</v>
      </c>
    </row>
    <row r="5" spans="1:60" x14ac:dyDescent="0.2">
      <c r="D5" s="10"/>
    </row>
    <row r="6" spans="1:60" ht="38.25" x14ac:dyDescent="0.2">
      <c r="A6" s="188" t="s">
        <v>123</v>
      </c>
      <c r="B6" s="190" t="s">
        <v>124</v>
      </c>
      <c r="C6" s="190" t="s">
        <v>125</v>
      </c>
      <c r="D6" s="189" t="s">
        <v>126</v>
      </c>
      <c r="E6" s="188" t="s">
        <v>127</v>
      </c>
      <c r="F6" s="187" t="s">
        <v>128</v>
      </c>
      <c r="G6" s="188" t="s">
        <v>29</v>
      </c>
      <c r="H6" s="191" t="s">
        <v>30</v>
      </c>
      <c r="I6" s="191" t="s">
        <v>129</v>
      </c>
      <c r="J6" s="191" t="s">
        <v>31</v>
      </c>
      <c r="K6" s="191" t="s">
        <v>130</v>
      </c>
      <c r="L6" s="191" t="s">
        <v>131</v>
      </c>
      <c r="M6" s="191" t="s">
        <v>132</v>
      </c>
      <c r="N6" s="191" t="s">
        <v>133</v>
      </c>
      <c r="O6" s="191" t="s">
        <v>134</v>
      </c>
      <c r="P6" s="191" t="s">
        <v>135</v>
      </c>
      <c r="Q6" s="191" t="s">
        <v>136</v>
      </c>
      <c r="R6" s="191" t="s">
        <v>137</v>
      </c>
      <c r="S6" s="191" t="s">
        <v>138</v>
      </c>
      <c r="T6" s="191" t="s">
        <v>139</v>
      </c>
      <c r="U6" s="191" t="s">
        <v>140</v>
      </c>
      <c r="V6" s="191" t="s">
        <v>141</v>
      </c>
      <c r="W6" s="191" t="s">
        <v>142</v>
      </c>
    </row>
    <row r="7" spans="1:60" hidden="1" x14ac:dyDescent="0.2">
      <c r="A7" s="3"/>
      <c r="B7" s="4"/>
      <c r="C7" s="4"/>
      <c r="D7" s="6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60" x14ac:dyDescent="0.2">
      <c r="A8" s="210" t="s">
        <v>143</v>
      </c>
      <c r="B8" s="211" t="s">
        <v>62</v>
      </c>
      <c r="C8" s="237" t="s">
        <v>63</v>
      </c>
      <c r="D8" s="212"/>
      <c r="E8" s="213"/>
      <c r="F8" s="214"/>
      <c r="G8" s="214">
        <f>SUMIF(AG9:AG32,"&lt;&gt;NOR",G9:G32)</f>
        <v>0</v>
      </c>
      <c r="H8" s="214"/>
      <c r="I8" s="214">
        <f>SUM(I9:I32)</f>
        <v>0</v>
      </c>
      <c r="J8" s="214"/>
      <c r="K8" s="214">
        <f>SUM(K9:K32)</f>
        <v>0</v>
      </c>
      <c r="L8" s="214"/>
      <c r="M8" s="214">
        <f>SUM(M9:M32)</f>
        <v>0</v>
      </c>
      <c r="N8" s="214"/>
      <c r="O8" s="214">
        <f>SUM(O9:O32)</f>
        <v>7.9599999999999991</v>
      </c>
      <c r="P8" s="214"/>
      <c r="Q8" s="214">
        <f>SUM(Q9:Q32)</f>
        <v>0</v>
      </c>
      <c r="R8" s="214"/>
      <c r="S8" s="214"/>
      <c r="T8" s="215"/>
      <c r="U8" s="209"/>
      <c r="V8" s="209">
        <f>SUM(V9:V32)</f>
        <v>86.190000000000012</v>
      </c>
      <c r="W8" s="209"/>
      <c r="AG8" t="s">
        <v>144</v>
      </c>
    </row>
    <row r="9" spans="1:60" ht="22.5" outlineLevel="1" x14ac:dyDescent="0.2">
      <c r="A9" s="216">
        <v>1</v>
      </c>
      <c r="B9" s="217" t="s">
        <v>145</v>
      </c>
      <c r="C9" s="238" t="s">
        <v>146</v>
      </c>
      <c r="D9" s="218" t="s">
        <v>147</v>
      </c>
      <c r="E9" s="219">
        <v>22</v>
      </c>
      <c r="F9" s="220"/>
      <c r="G9" s="221">
        <f>ROUND(E9*F9,2)</f>
        <v>0</v>
      </c>
      <c r="H9" s="220"/>
      <c r="I9" s="221">
        <f>ROUND(E9*H9,2)</f>
        <v>0</v>
      </c>
      <c r="J9" s="220"/>
      <c r="K9" s="221">
        <f>ROUND(E9*J9,2)</f>
        <v>0</v>
      </c>
      <c r="L9" s="221">
        <v>15</v>
      </c>
      <c r="M9" s="221">
        <f>G9*(1+L9/100)</f>
        <v>0</v>
      </c>
      <c r="N9" s="221">
        <v>2.0840000000000001E-2</v>
      </c>
      <c r="O9" s="221">
        <f>ROUND(E9*N9,2)</f>
        <v>0.46</v>
      </c>
      <c r="P9" s="221">
        <v>0</v>
      </c>
      <c r="Q9" s="221">
        <f>ROUND(E9*P9,2)</f>
        <v>0</v>
      </c>
      <c r="R9" s="221" t="s">
        <v>148</v>
      </c>
      <c r="S9" s="221" t="s">
        <v>149</v>
      </c>
      <c r="T9" s="222" t="s">
        <v>150</v>
      </c>
      <c r="U9" s="198">
        <v>0.3175</v>
      </c>
      <c r="V9" s="198">
        <f>ROUND(E9*U9,2)</f>
        <v>6.99</v>
      </c>
      <c r="W9" s="198"/>
      <c r="X9" s="192"/>
      <c r="Y9" s="192"/>
      <c r="Z9" s="192"/>
      <c r="AA9" s="192"/>
      <c r="AB9" s="192"/>
      <c r="AC9" s="192"/>
      <c r="AD9" s="192"/>
      <c r="AE9" s="192"/>
      <c r="AF9" s="192"/>
      <c r="AG9" s="192" t="s">
        <v>151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spans="1:60" outlineLevel="1" x14ac:dyDescent="0.2">
      <c r="A10" s="195"/>
      <c r="B10" s="196"/>
      <c r="C10" s="239" t="s">
        <v>662</v>
      </c>
      <c r="D10" s="204"/>
      <c r="E10" s="205">
        <v>4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2"/>
      <c r="Y10" s="192"/>
      <c r="Z10" s="192"/>
      <c r="AA10" s="192"/>
      <c r="AB10" s="192"/>
      <c r="AC10" s="192"/>
      <c r="AD10" s="192"/>
      <c r="AE10" s="192"/>
      <c r="AF10" s="192"/>
      <c r="AG10" s="192" t="s">
        <v>153</v>
      </c>
      <c r="AH10" s="192">
        <v>0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spans="1:60" outlineLevel="1" x14ac:dyDescent="0.2">
      <c r="A11" s="195"/>
      <c r="B11" s="196"/>
      <c r="C11" s="239" t="s">
        <v>663</v>
      </c>
      <c r="D11" s="204"/>
      <c r="E11" s="205">
        <v>18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2"/>
      <c r="Y11" s="192"/>
      <c r="Z11" s="192"/>
      <c r="AA11" s="192"/>
      <c r="AB11" s="192"/>
      <c r="AC11" s="192"/>
      <c r="AD11" s="192"/>
      <c r="AE11" s="192"/>
      <c r="AF11" s="192"/>
      <c r="AG11" s="192" t="s">
        <v>153</v>
      </c>
      <c r="AH11" s="192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spans="1:60" ht="22.5" outlineLevel="1" x14ac:dyDescent="0.2">
      <c r="A12" s="216">
        <v>2</v>
      </c>
      <c r="B12" s="217" t="s">
        <v>154</v>
      </c>
      <c r="C12" s="238" t="s">
        <v>155</v>
      </c>
      <c r="D12" s="218" t="s">
        <v>147</v>
      </c>
      <c r="E12" s="219">
        <v>14</v>
      </c>
      <c r="F12" s="220"/>
      <c r="G12" s="221">
        <f>ROUND(E12*F12,2)</f>
        <v>0</v>
      </c>
      <c r="H12" s="220"/>
      <c r="I12" s="221">
        <f>ROUND(E12*H12,2)</f>
        <v>0</v>
      </c>
      <c r="J12" s="220"/>
      <c r="K12" s="221">
        <f>ROUND(E12*J12,2)</f>
        <v>0</v>
      </c>
      <c r="L12" s="221">
        <v>15</v>
      </c>
      <c r="M12" s="221">
        <f>G12*(1+L12/100)</f>
        <v>0</v>
      </c>
      <c r="N12" s="221">
        <v>2.2850000000000002E-2</v>
      </c>
      <c r="O12" s="221">
        <f>ROUND(E12*N12,2)</f>
        <v>0.32</v>
      </c>
      <c r="P12" s="221">
        <v>0</v>
      </c>
      <c r="Q12" s="221">
        <f>ROUND(E12*P12,2)</f>
        <v>0</v>
      </c>
      <c r="R12" s="221" t="s">
        <v>156</v>
      </c>
      <c r="S12" s="221" t="s">
        <v>149</v>
      </c>
      <c r="T12" s="222" t="s">
        <v>150</v>
      </c>
      <c r="U12" s="198">
        <v>0.36220000000000002</v>
      </c>
      <c r="V12" s="198">
        <f>ROUND(E12*U12,2)</f>
        <v>5.07</v>
      </c>
      <c r="W12" s="198"/>
      <c r="X12" s="192"/>
      <c r="Y12" s="192"/>
      <c r="Z12" s="192"/>
      <c r="AA12" s="192"/>
      <c r="AB12" s="192"/>
      <c r="AC12" s="192"/>
      <c r="AD12" s="192"/>
      <c r="AE12" s="192"/>
      <c r="AF12" s="192"/>
      <c r="AG12" s="192" t="s">
        <v>151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spans="1:60" outlineLevel="1" x14ac:dyDescent="0.2">
      <c r="A13" s="195"/>
      <c r="B13" s="196"/>
      <c r="C13" s="240" t="s">
        <v>157</v>
      </c>
      <c r="D13" s="223"/>
      <c r="E13" s="223"/>
      <c r="F13" s="223"/>
      <c r="G13" s="223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2"/>
      <c r="Y13" s="192"/>
      <c r="Z13" s="192"/>
      <c r="AA13" s="192"/>
      <c r="AB13" s="192"/>
      <c r="AC13" s="192"/>
      <c r="AD13" s="192"/>
      <c r="AE13" s="192"/>
      <c r="AF13" s="192"/>
      <c r="AG13" s="192" t="s">
        <v>158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spans="1:60" outlineLevel="1" x14ac:dyDescent="0.2">
      <c r="A14" s="195"/>
      <c r="B14" s="196"/>
      <c r="C14" s="239" t="s">
        <v>664</v>
      </c>
      <c r="D14" s="204"/>
      <c r="E14" s="205">
        <v>14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2"/>
      <c r="Y14" s="192"/>
      <c r="Z14" s="192"/>
      <c r="AA14" s="192"/>
      <c r="AB14" s="192"/>
      <c r="AC14" s="192"/>
      <c r="AD14" s="192"/>
      <c r="AE14" s="192"/>
      <c r="AF14" s="192"/>
      <c r="AG14" s="192" t="s">
        <v>153</v>
      </c>
      <c r="AH14" s="192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spans="1:60" ht="22.5" outlineLevel="1" x14ac:dyDescent="0.2">
      <c r="A15" s="216">
        <v>3</v>
      </c>
      <c r="B15" s="217" t="s">
        <v>161</v>
      </c>
      <c r="C15" s="238" t="s">
        <v>162</v>
      </c>
      <c r="D15" s="218" t="s">
        <v>163</v>
      </c>
      <c r="E15" s="219">
        <v>3.6</v>
      </c>
      <c r="F15" s="220"/>
      <c r="G15" s="221">
        <f>ROUND(E15*F15,2)</f>
        <v>0</v>
      </c>
      <c r="H15" s="220"/>
      <c r="I15" s="221">
        <f>ROUND(E15*H15,2)</f>
        <v>0</v>
      </c>
      <c r="J15" s="220"/>
      <c r="K15" s="221">
        <f>ROUND(E15*J15,2)</f>
        <v>0</v>
      </c>
      <c r="L15" s="221">
        <v>15</v>
      </c>
      <c r="M15" s="221">
        <f>G15*(1+L15/100)</f>
        <v>0</v>
      </c>
      <c r="N15" s="221">
        <v>8.7610000000000007E-2</v>
      </c>
      <c r="O15" s="221">
        <f>ROUND(E15*N15,2)</f>
        <v>0.32</v>
      </c>
      <c r="P15" s="221">
        <v>0</v>
      </c>
      <c r="Q15" s="221">
        <f>ROUND(E15*P15,2)</f>
        <v>0</v>
      </c>
      <c r="R15" s="221" t="s">
        <v>148</v>
      </c>
      <c r="S15" s="221" t="s">
        <v>164</v>
      </c>
      <c r="T15" s="222" t="s">
        <v>150</v>
      </c>
      <c r="U15" s="198">
        <v>0.52090000000000003</v>
      </c>
      <c r="V15" s="198">
        <f>ROUND(E15*U15,2)</f>
        <v>1.88</v>
      </c>
      <c r="W15" s="198"/>
      <c r="X15" s="192"/>
      <c r="Y15" s="192"/>
      <c r="Z15" s="192"/>
      <c r="AA15" s="192"/>
      <c r="AB15" s="192"/>
      <c r="AC15" s="192"/>
      <c r="AD15" s="192"/>
      <c r="AE15" s="192"/>
      <c r="AF15" s="192"/>
      <c r="AG15" s="192" t="s">
        <v>151</v>
      </c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spans="1:60" ht="22.5" outlineLevel="1" x14ac:dyDescent="0.2">
      <c r="A16" s="195"/>
      <c r="B16" s="196"/>
      <c r="C16" s="240" t="s">
        <v>165</v>
      </c>
      <c r="D16" s="223"/>
      <c r="E16" s="223"/>
      <c r="F16" s="223"/>
      <c r="G16" s="223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2"/>
      <c r="Y16" s="192"/>
      <c r="Z16" s="192"/>
      <c r="AA16" s="192"/>
      <c r="AB16" s="192"/>
      <c r="AC16" s="192"/>
      <c r="AD16" s="192"/>
      <c r="AE16" s="192"/>
      <c r="AF16" s="192"/>
      <c r="AG16" s="192" t="s">
        <v>158</v>
      </c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224" t="str">
        <f>C16</f>
        <v>jednoduché nebo příčky zděné do svislé dřevěné, cihelné, betonové nebo ocelové konstrukce na jakoukoliv maltu vápenocementovou (MVC) nebo cementovou (MC),</v>
      </c>
      <c r="BB16" s="192"/>
      <c r="BC16" s="192"/>
      <c r="BD16" s="192"/>
      <c r="BE16" s="192"/>
      <c r="BF16" s="192"/>
      <c r="BG16" s="192"/>
      <c r="BH16" s="192"/>
    </row>
    <row r="17" spans="1:60" outlineLevel="1" x14ac:dyDescent="0.2">
      <c r="A17" s="195"/>
      <c r="B17" s="196"/>
      <c r="C17" s="239" t="s">
        <v>665</v>
      </c>
      <c r="D17" s="204"/>
      <c r="E17" s="205">
        <v>3.6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2"/>
      <c r="Y17" s="192"/>
      <c r="Z17" s="192"/>
      <c r="AA17" s="192"/>
      <c r="AB17" s="192"/>
      <c r="AC17" s="192"/>
      <c r="AD17" s="192"/>
      <c r="AE17" s="192"/>
      <c r="AF17" s="192"/>
      <c r="AG17" s="192" t="s">
        <v>153</v>
      </c>
      <c r="AH17" s="192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spans="1:60" ht="22.5" outlineLevel="1" x14ac:dyDescent="0.2">
      <c r="A18" s="216">
        <v>4</v>
      </c>
      <c r="B18" s="217" t="s">
        <v>167</v>
      </c>
      <c r="C18" s="238" t="s">
        <v>168</v>
      </c>
      <c r="D18" s="218" t="s">
        <v>163</v>
      </c>
      <c r="E18" s="219">
        <v>58.800000000000004</v>
      </c>
      <c r="F18" s="220"/>
      <c r="G18" s="221">
        <f>ROUND(E18*F18,2)</f>
        <v>0</v>
      </c>
      <c r="H18" s="220"/>
      <c r="I18" s="221">
        <f>ROUND(E18*H18,2)</f>
        <v>0</v>
      </c>
      <c r="J18" s="220"/>
      <c r="K18" s="221">
        <f>ROUND(E18*J18,2)</f>
        <v>0</v>
      </c>
      <c r="L18" s="221">
        <v>15</v>
      </c>
      <c r="M18" s="221">
        <f>G18*(1+L18/100)</f>
        <v>0</v>
      </c>
      <c r="N18" s="221">
        <v>0.10638</v>
      </c>
      <c r="O18" s="221">
        <f>ROUND(E18*N18,2)</f>
        <v>6.26</v>
      </c>
      <c r="P18" s="221">
        <v>0</v>
      </c>
      <c r="Q18" s="221">
        <f>ROUND(E18*P18,2)</f>
        <v>0</v>
      </c>
      <c r="R18" s="221" t="s">
        <v>148</v>
      </c>
      <c r="S18" s="221" t="s">
        <v>149</v>
      </c>
      <c r="T18" s="222" t="s">
        <v>150</v>
      </c>
      <c r="U18" s="198">
        <v>0.55675000000000008</v>
      </c>
      <c r="V18" s="198">
        <f>ROUND(E18*U18,2)</f>
        <v>32.74</v>
      </c>
      <c r="W18" s="198"/>
      <c r="X18" s="192"/>
      <c r="Y18" s="192"/>
      <c r="Z18" s="192"/>
      <c r="AA18" s="192"/>
      <c r="AB18" s="192"/>
      <c r="AC18" s="192"/>
      <c r="AD18" s="192"/>
      <c r="AE18" s="192"/>
      <c r="AF18" s="192"/>
      <c r="AG18" s="192" t="s">
        <v>151</v>
      </c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spans="1:60" ht="22.5" outlineLevel="1" x14ac:dyDescent="0.2">
      <c r="A19" s="195"/>
      <c r="B19" s="196"/>
      <c r="C19" s="240" t="s">
        <v>165</v>
      </c>
      <c r="D19" s="223"/>
      <c r="E19" s="223"/>
      <c r="F19" s="223"/>
      <c r="G19" s="223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2"/>
      <c r="Y19" s="192"/>
      <c r="Z19" s="192"/>
      <c r="AA19" s="192"/>
      <c r="AB19" s="192"/>
      <c r="AC19" s="192"/>
      <c r="AD19" s="192"/>
      <c r="AE19" s="192"/>
      <c r="AF19" s="192"/>
      <c r="AG19" s="192" t="s">
        <v>158</v>
      </c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224" t="str">
        <f>C19</f>
        <v>jednoduché nebo příčky zděné do svislé dřevěné, cihelné, betonové nebo ocelové konstrukce na jakoukoliv maltu vápenocementovou (MVC) nebo cementovou (MC),</v>
      </c>
      <c r="BB19" s="192"/>
      <c r="BC19" s="192"/>
      <c r="BD19" s="192"/>
      <c r="BE19" s="192"/>
      <c r="BF19" s="192"/>
      <c r="BG19" s="192"/>
      <c r="BH19" s="192"/>
    </row>
    <row r="20" spans="1:60" outlineLevel="1" x14ac:dyDescent="0.2">
      <c r="A20" s="195"/>
      <c r="B20" s="196"/>
      <c r="C20" s="239" t="s">
        <v>666</v>
      </c>
      <c r="D20" s="204"/>
      <c r="E20" s="205">
        <v>58.800000000000004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2"/>
      <c r="Y20" s="192"/>
      <c r="Z20" s="192"/>
      <c r="AA20" s="192"/>
      <c r="AB20" s="192"/>
      <c r="AC20" s="192"/>
      <c r="AD20" s="192"/>
      <c r="AE20" s="192"/>
      <c r="AF20" s="192"/>
      <c r="AG20" s="192" t="s">
        <v>153</v>
      </c>
      <c r="AH20" s="192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spans="1:60" outlineLevel="1" x14ac:dyDescent="0.2">
      <c r="A21" s="216">
        <v>5</v>
      </c>
      <c r="B21" s="217" t="s">
        <v>170</v>
      </c>
      <c r="C21" s="238" t="s">
        <v>171</v>
      </c>
      <c r="D21" s="218" t="s">
        <v>172</v>
      </c>
      <c r="E21" s="219">
        <v>26.8</v>
      </c>
      <c r="F21" s="220"/>
      <c r="G21" s="221">
        <f>ROUND(E21*F21,2)</f>
        <v>0</v>
      </c>
      <c r="H21" s="220"/>
      <c r="I21" s="221">
        <f>ROUND(E21*H21,2)</f>
        <v>0</v>
      </c>
      <c r="J21" s="220"/>
      <c r="K21" s="221">
        <f>ROUND(E21*J21,2)</f>
        <v>0</v>
      </c>
      <c r="L21" s="221">
        <v>15</v>
      </c>
      <c r="M21" s="221">
        <f>G21*(1+L21/100)</f>
        <v>0</v>
      </c>
      <c r="N21" s="221">
        <v>8.0000000000000007E-5</v>
      </c>
      <c r="O21" s="221">
        <f>ROUND(E21*N21,2)</f>
        <v>0</v>
      </c>
      <c r="P21" s="221">
        <v>0</v>
      </c>
      <c r="Q21" s="221">
        <f>ROUND(E21*P21,2)</f>
        <v>0</v>
      </c>
      <c r="R21" s="221" t="s">
        <v>156</v>
      </c>
      <c r="S21" s="221" t="s">
        <v>149</v>
      </c>
      <c r="T21" s="222" t="s">
        <v>150</v>
      </c>
      <c r="U21" s="198">
        <v>0.18000000000000002</v>
      </c>
      <c r="V21" s="198">
        <f>ROUND(E21*U21,2)</f>
        <v>4.82</v>
      </c>
      <c r="W21" s="198"/>
      <c r="X21" s="192"/>
      <c r="Y21" s="192"/>
      <c r="Z21" s="192"/>
      <c r="AA21" s="192"/>
      <c r="AB21" s="192"/>
      <c r="AC21" s="192"/>
      <c r="AD21" s="192"/>
      <c r="AE21" s="192"/>
      <c r="AF21" s="192"/>
      <c r="AG21" s="192" t="s">
        <v>151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spans="1:60" outlineLevel="1" x14ac:dyDescent="0.2">
      <c r="A22" s="195"/>
      <c r="B22" s="196"/>
      <c r="C22" s="239" t="s">
        <v>667</v>
      </c>
      <c r="D22" s="204"/>
      <c r="E22" s="205">
        <v>26.8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2"/>
      <c r="Y22" s="192"/>
      <c r="Z22" s="192"/>
      <c r="AA22" s="192"/>
      <c r="AB22" s="192"/>
      <c r="AC22" s="192"/>
      <c r="AD22" s="192"/>
      <c r="AE22" s="192"/>
      <c r="AF22" s="192"/>
      <c r="AG22" s="192" t="s">
        <v>153</v>
      </c>
      <c r="AH22" s="192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spans="1:60" outlineLevel="1" x14ac:dyDescent="0.2">
      <c r="A23" s="216">
        <v>6</v>
      </c>
      <c r="B23" s="217" t="s">
        <v>175</v>
      </c>
      <c r="C23" s="238" t="s">
        <v>176</v>
      </c>
      <c r="D23" s="218" t="s">
        <v>172</v>
      </c>
      <c r="E23" s="219">
        <v>24</v>
      </c>
      <c r="F23" s="220"/>
      <c r="G23" s="221">
        <f>ROUND(E23*F23,2)</f>
        <v>0</v>
      </c>
      <c r="H23" s="220"/>
      <c r="I23" s="221">
        <f>ROUND(E23*H23,2)</f>
        <v>0</v>
      </c>
      <c r="J23" s="220"/>
      <c r="K23" s="221">
        <f>ROUND(E23*J23,2)</f>
        <v>0</v>
      </c>
      <c r="L23" s="221">
        <v>15</v>
      </c>
      <c r="M23" s="221">
        <f>G23*(1+L23/100)</f>
        <v>0</v>
      </c>
      <c r="N23" s="221">
        <v>1.0200000000000001E-3</v>
      </c>
      <c r="O23" s="221">
        <f>ROUND(E23*N23,2)</f>
        <v>0.02</v>
      </c>
      <c r="P23" s="221">
        <v>0</v>
      </c>
      <c r="Q23" s="221">
        <f>ROUND(E23*P23,2)</f>
        <v>0</v>
      </c>
      <c r="R23" s="221" t="s">
        <v>148</v>
      </c>
      <c r="S23" s="221" t="s">
        <v>149</v>
      </c>
      <c r="T23" s="222" t="s">
        <v>150</v>
      </c>
      <c r="U23" s="198">
        <v>0.223</v>
      </c>
      <c r="V23" s="198">
        <f>ROUND(E23*U23,2)</f>
        <v>5.35</v>
      </c>
      <c r="W23" s="198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151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spans="1:60" outlineLevel="1" x14ac:dyDescent="0.2">
      <c r="A24" s="195"/>
      <c r="B24" s="196"/>
      <c r="C24" s="240" t="s">
        <v>177</v>
      </c>
      <c r="D24" s="223"/>
      <c r="E24" s="223"/>
      <c r="F24" s="223"/>
      <c r="G24" s="223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2"/>
      <c r="Y24" s="192"/>
      <c r="Z24" s="192"/>
      <c r="AA24" s="192"/>
      <c r="AB24" s="192"/>
      <c r="AC24" s="192"/>
      <c r="AD24" s="192"/>
      <c r="AE24" s="192"/>
      <c r="AF24" s="192"/>
      <c r="AG24" s="192" t="s">
        <v>158</v>
      </c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spans="1:60" outlineLevel="1" x14ac:dyDescent="0.2">
      <c r="A25" s="195"/>
      <c r="B25" s="196"/>
      <c r="C25" s="239" t="s">
        <v>668</v>
      </c>
      <c r="D25" s="204"/>
      <c r="E25" s="205">
        <v>24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2"/>
      <c r="Y25" s="192"/>
      <c r="Z25" s="192"/>
      <c r="AA25" s="192"/>
      <c r="AB25" s="192"/>
      <c r="AC25" s="192"/>
      <c r="AD25" s="192"/>
      <c r="AE25" s="192"/>
      <c r="AF25" s="192"/>
      <c r="AG25" s="192" t="s">
        <v>153</v>
      </c>
      <c r="AH25" s="192">
        <v>0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spans="1:60" ht="33.75" outlineLevel="1" x14ac:dyDescent="0.2">
      <c r="A26" s="216">
        <v>7</v>
      </c>
      <c r="B26" s="217" t="s">
        <v>179</v>
      </c>
      <c r="C26" s="238" t="s">
        <v>180</v>
      </c>
      <c r="D26" s="218" t="s">
        <v>163</v>
      </c>
      <c r="E26" s="219">
        <v>14.680000000000001</v>
      </c>
      <c r="F26" s="220"/>
      <c r="G26" s="221">
        <f>ROUND(E26*F26,2)</f>
        <v>0</v>
      </c>
      <c r="H26" s="220"/>
      <c r="I26" s="221">
        <f>ROUND(E26*H26,2)</f>
        <v>0</v>
      </c>
      <c r="J26" s="220"/>
      <c r="K26" s="221">
        <f>ROUND(E26*J26,2)</f>
        <v>0</v>
      </c>
      <c r="L26" s="221">
        <v>15</v>
      </c>
      <c r="M26" s="221">
        <f>G26*(1+L26/100)</f>
        <v>0</v>
      </c>
      <c r="N26" s="221">
        <v>2.5930000000000002E-2</v>
      </c>
      <c r="O26" s="221">
        <f>ROUND(E26*N26,2)</f>
        <v>0.38</v>
      </c>
      <c r="P26" s="221">
        <v>0</v>
      </c>
      <c r="Q26" s="221">
        <f>ROUND(E26*P26,2)</f>
        <v>0</v>
      </c>
      <c r="R26" s="221" t="s">
        <v>148</v>
      </c>
      <c r="S26" s="221" t="s">
        <v>164</v>
      </c>
      <c r="T26" s="222" t="s">
        <v>150</v>
      </c>
      <c r="U26" s="198">
        <v>0.89100000000000001</v>
      </c>
      <c r="V26" s="198">
        <f>ROUND(E26*U26,2)</f>
        <v>13.08</v>
      </c>
      <c r="W26" s="198"/>
      <c r="X26" s="192"/>
      <c r="Y26" s="192"/>
      <c r="Z26" s="192"/>
      <c r="AA26" s="192"/>
      <c r="AB26" s="192"/>
      <c r="AC26" s="192"/>
      <c r="AD26" s="192"/>
      <c r="AE26" s="192"/>
      <c r="AF26" s="192"/>
      <c r="AG26" s="192" t="s">
        <v>151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spans="1:60" outlineLevel="1" x14ac:dyDescent="0.2">
      <c r="A27" s="195"/>
      <c r="B27" s="196"/>
      <c r="C27" s="240" t="s">
        <v>181</v>
      </c>
      <c r="D27" s="223"/>
      <c r="E27" s="223"/>
      <c r="F27" s="223"/>
      <c r="G27" s="223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2"/>
      <c r="Y27" s="192"/>
      <c r="Z27" s="192"/>
      <c r="AA27" s="192"/>
      <c r="AB27" s="192"/>
      <c r="AC27" s="192"/>
      <c r="AD27" s="192"/>
      <c r="AE27" s="192"/>
      <c r="AF27" s="192"/>
      <c r="AG27" s="192" t="s">
        <v>158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spans="1:60" outlineLevel="1" x14ac:dyDescent="0.2">
      <c r="A28" s="195"/>
      <c r="B28" s="196"/>
      <c r="C28" s="239" t="s">
        <v>669</v>
      </c>
      <c r="D28" s="204"/>
      <c r="E28" s="205">
        <v>3.06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2"/>
      <c r="Y28" s="192"/>
      <c r="Z28" s="192"/>
      <c r="AA28" s="192"/>
      <c r="AB28" s="192"/>
      <c r="AC28" s="192"/>
      <c r="AD28" s="192"/>
      <c r="AE28" s="192"/>
      <c r="AF28" s="192"/>
      <c r="AG28" s="192" t="s">
        <v>153</v>
      </c>
      <c r="AH28" s="192">
        <v>0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spans="1:60" outlineLevel="1" x14ac:dyDescent="0.2">
      <c r="A29" s="195"/>
      <c r="B29" s="196"/>
      <c r="C29" s="239" t="s">
        <v>670</v>
      </c>
      <c r="D29" s="204"/>
      <c r="E29" s="205">
        <v>11.22</v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2"/>
      <c r="Y29" s="192"/>
      <c r="Z29" s="192"/>
      <c r="AA29" s="192"/>
      <c r="AB29" s="192"/>
      <c r="AC29" s="192"/>
      <c r="AD29" s="192"/>
      <c r="AE29" s="192"/>
      <c r="AF29" s="192"/>
      <c r="AG29" s="192" t="s">
        <v>153</v>
      </c>
      <c r="AH29" s="192">
        <v>0</v>
      </c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spans="1:60" outlineLevel="1" x14ac:dyDescent="0.2">
      <c r="A30" s="195"/>
      <c r="B30" s="196"/>
      <c r="C30" s="239" t="s">
        <v>184</v>
      </c>
      <c r="D30" s="204"/>
      <c r="E30" s="205">
        <v>0.4</v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2"/>
      <c r="Y30" s="192"/>
      <c r="Z30" s="192"/>
      <c r="AA30" s="192"/>
      <c r="AB30" s="192"/>
      <c r="AC30" s="192"/>
      <c r="AD30" s="192"/>
      <c r="AE30" s="192"/>
      <c r="AF30" s="192"/>
      <c r="AG30" s="192" t="s">
        <v>153</v>
      </c>
      <c r="AH30" s="192">
        <v>0</v>
      </c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spans="1:60" ht="33.75" outlineLevel="1" x14ac:dyDescent="0.2">
      <c r="A31" s="216">
        <v>8</v>
      </c>
      <c r="B31" s="217" t="s">
        <v>185</v>
      </c>
      <c r="C31" s="238" t="s">
        <v>186</v>
      </c>
      <c r="D31" s="218" t="s">
        <v>163</v>
      </c>
      <c r="E31" s="219">
        <v>16.080000000000002</v>
      </c>
      <c r="F31" s="220"/>
      <c r="G31" s="221">
        <f>ROUND(E31*F31,2)</f>
        <v>0</v>
      </c>
      <c r="H31" s="220"/>
      <c r="I31" s="221">
        <f>ROUND(E31*H31,2)</f>
        <v>0</v>
      </c>
      <c r="J31" s="220"/>
      <c r="K31" s="221">
        <f>ROUND(E31*J31,2)</f>
        <v>0</v>
      </c>
      <c r="L31" s="221">
        <v>15</v>
      </c>
      <c r="M31" s="221">
        <f>G31*(1+L31/100)</f>
        <v>0</v>
      </c>
      <c r="N31" s="221">
        <v>1.2150000000000001E-2</v>
      </c>
      <c r="O31" s="221">
        <f>ROUND(E31*N31,2)</f>
        <v>0.2</v>
      </c>
      <c r="P31" s="221">
        <v>0</v>
      </c>
      <c r="Q31" s="221">
        <f>ROUND(E31*P31,2)</f>
        <v>0</v>
      </c>
      <c r="R31" s="221" t="s">
        <v>148</v>
      </c>
      <c r="S31" s="221" t="s">
        <v>149</v>
      </c>
      <c r="T31" s="222" t="s">
        <v>150</v>
      </c>
      <c r="U31" s="198">
        <v>1.0110000000000001</v>
      </c>
      <c r="V31" s="198">
        <f>ROUND(E31*U31,2)</f>
        <v>16.260000000000002</v>
      </c>
      <c r="W31" s="198"/>
      <c r="X31" s="192"/>
      <c r="Y31" s="192"/>
      <c r="Z31" s="192"/>
      <c r="AA31" s="192"/>
      <c r="AB31" s="192"/>
      <c r="AC31" s="192"/>
      <c r="AD31" s="192"/>
      <c r="AE31" s="192"/>
      <c r="AF31" s="192"/>
      <c r="AG31" s="192" t="s">
        <v>151</v>
      </c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spans="1:60" outlineLevel="1" x14ac:dyDescent="0.2">
      <c r="A32" s="195"/>
      <c r="B32" s="196"/>
      <c r="C32" s="239" t="s">
        <v>671</v>
      </c>
      <c r="D32" s="204"/>
      <c r="E32" s="205">
        <v>16.080000000000002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2"/>
      <c r="Y32" s="192"/>
      <c r="Z32" s="192"/>
      <c r="AA32" s="192"/>
      <c r="AB32" s="192"/>
      <c r="AC32" s="192"/>
      <c r="AD32" s="192"/>
      <c r="AE32" s="192"/>
      <c r="AF32" s="192"/>
      <c r="AG32" s="192" t="s">
        <v>153</v>
      </c>
      <c r="AH32" s="192">
        <v>5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spans="1:60" x14ac:dyDescent="0.2">
      <c r="A33" s="210" t="s">
        <v>143</v>
      </c>
      <c r="B33" s="211" t="s">
        <v>64</v>
      </c>
      <c r="C33" s="237" t="s">
        <v>65</v>
      </c>
      <c r="D33" s="212"/>
      <c r="E33" s="213"/>
      <c r="F33" s="214"/>
      <c r="G33" s="214">
        <f>SUMIF(AG34:AG90,"&lt;&gt;NOR",G34:G90)</f>
        <v>0</v>
      </c>
      <c r="H33" s="214"/>
      <c r="I33" s="214">
        <f>SUM(I34:I90)</f>
        <v>0</v>
      </c>
      <c r="J33" s="214"/>
      <c r="K33" s="214">
        <f>SUM(K34:K90)</f>
        <v>0</v>
      </c>
      <c r="L33" s="214"/>
      <c r="M33" s="214">
        <f>SUM(M34:M90)</f>
        <v>0</v>
      </c>
      <c r="N33" s="214"/>
      <c r="O33" s="214">
        <f>SUM(O34:O90)</f>
        <v>15.069999999999999</v>
      </c>
      <c r="P33" s="214"/>
      <c r="Q33" s="214">
        <f>SUM(Q34:Q90)</f>
        <v>0</v>
      </c>
      <c r="R33" s="214"/>
      <c r="S33" s="214"/>
      <c r="T33" s="215"/>
      <c r="U33" s="209"/>
      <c r="V33" s="209">
        <f>SUM(V34:V90)</f>
        <v>335.65000000000003</v>
      </c>
      <c r="W33" s="209"/>
      <c r="AG33" t="s">
        <v>144</v>
      </c>
    </row>
    <row r="34" spans="1:60" ht="22.5" outlineLevel="1" x14ac:dyDescent="0.2">
      <c r="A34" s="216">
        <v>9</v>
      </c>
      <c r="B34" s="217" t="s">
        <v>188</v>
      </c>
      <c r="C34" s="238" t="s">
        <v>189</v>
      </c>
      <c r="D34" s="218" t="s">
        <v>163</v>
      </c>
      <c r="E34" s="219">
        <v>19.040000000000003</v>
      </c>
      <c r="F34" s="220"/>
      <c r="G34" s="221">
        <f>ROUND(E34*F34,2)</f>
        <v>0</v>
      </c>
      <c r="H34" s="220"/>
      <c r="I34" s="221">
        <f>ROUND(E34*H34,2)</f>
        <v>0</v>
      </c>
      <c r="J34" s="220"/>
      <c r="K34" s="221">
        <f>ROUND(E34*J34,2)</f>
        <v>0</v>
      </c>
      <c r="L34" s="221">
        <v>15</v>
      </c>
      <c r="M34" s="221">
        <f>G34*(1+L34/100)</f>
        <v>0</v>
      </c>
      <c r="N34" s="221">
        <v>3.3000000000000005E-4</v>
      </c>
      <c r="O34" s="221">
        <f>ROUND(E34*N34,2)</f>
        <v>0.01</v>
      </c>
      <c r="P34" s="221">
        <v>0</v>
      </c>
      <c r="Q34" s="221">
        <f>ROUND(E34*P34,2)</f>
        <v>0</v>
      </c>
      <c r="R34" s="221" t="s">
        <v>148</v>
      </c>
      <c r="S34" s="221" t="s">
        <v>149</v>
      </c>
      <c r="T34" s="222" t="s">
        <v>150</v>
      </c>
      <c r="U34" s="198">
        <v>8.900000000000001E-2</v>
      </c>
      <c r="V34" s="198">
        <f>ROUND(E34*U34,2)</f>
        <v>1.69</v>
      </c>
      <c r="W34" s="198"/>
      <c r="X34" s="192"/>
      <c r="Y34" s="192"/>
      <c r="Z34" s="192"/>
      <c r="AA34" s="192"/>
      <c r="AB34" s="192"/>
      <c r="AC34" s="192"/>
      <c r="AD34" s="192"/>
      <c r="AE34" s="192"/>
      <c r="AF34" s="192"/>
      <c r="AG34" s="192" t="s">
        <v>151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spans="1:60" outlineLevel="1" x14ac:dyDescent="0.2">
      <c r="A35" s="195"/>
      <c r="B35" s="196"/>
      <c r="C35" s="240" t="s">
        <v>190</v>
      </c>
      <c r="D35" s="223"/>
      <c r="E35" s="223"/>
      <c r="F35" s="223"/>
      <c r="G35" s="223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2"/>
      <c r="Y35" s="192"/>
      <c r="Z35" s="192"/>
      <c r="AA35" s="192"/>
      <c r="AB35" s="192"/>
      <c r="AC35" s="192"/>
      <c r="AD35" s="192"/>
      <c r="AE35" s="192"/>
      <c r="AF35" s="192"/>
      <c r="AG35" s="192" t="s">
        <v>158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spans="1:60" outlineLevel="1" x14ac:dyDescent="0.2">
      <c r="A36" s="195"/>
      <c r="B36" s="196"/>
      <c r="C36" s="239" t="s">
        <v>672</v>
      </c>
      <c r="D36" s="204"/>
      <c r="E36" s="205">
        <v>19.040000000000003</v>
      </c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2"/>
      <c r="Y36" s="192"/>
      <c r="Z36" s="192"/>
      <c r="AA36" s="192"/>
      <c r="AB36" s="192"/>
      <c r="AC36" s="192"/>
      <c r="AD36" s="192"/>
      <c r="AE36" s="192"/>
      <c r="AF36" s="192"/>
      <c r="AG36" s="192" t="s">
        <v>153</v>
      </c>
      <c r="AH36" s="192">
        <v>0</v>
      </c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spans="1:60" outlineLevel="1" x14ac:dyDescent="0.2">
      <c r="A37" s="216">
        <v>10</v>
      </c>
      <c r="B37" s="217" t="s">
        <v>192</v>
      </c>
      <c r="C37" s="238" t="s">
        <v>193</v>
      </c>
      <c r="D37" s="218" t="s">
        <v>163</v>
      </c>
      <c r="E37" s="219">
        <v>363.98</v>
      </c>
      <c r="F37" s="220"/>
      <c r="G37" s="221">
        <f>ROUND(E37*F37,2)</f>
        <v>0</v>
      </c>
      <c r="H37" s="220"/>
      <c r="I37" s="221">
        <f>ROUND(E37*H37,2)</f>
        <v>0</v>
      </c>
      <c r="J37" s="220"/>
      <c r="K37" s="221">
        <f>ROUND(E37*J37,2)</f>
        <v>0</v>
      </c>
      <c r="L37" s="221">
        <v>15</v>
      </c>
      <c r="M37" s="221">
        <f>G37*(1+L37/100)</f>
        <v>0</v>
      </c>
      <c r="N37" s="221">
        <v>5.0000000000000001E-3</v>
      </c>
      <c r="O37" s="221">
        <f>ROUND(E37*N37,2)</f>
        <v>1.82</v>
      </c>
      <c r="P37" s="221">
        <v>0</v>
      </c>
      <c r="Q37" s="221">
        <f>ROUND(E37*P37,2)</f>
        <v>0</v>
      </c>
      <c r="R37" s="221" t="s">
        <v>148</v>
      </c>
      <c r="S37" s="221" t="s">
        <v>149</v>
      </c>
      <c r="T37" s="222" t="s">
        <v>150</v>
      </c>
      <c r="U37" s="198">
        <v>8.1000000000000003E-2</v>
      </c>
      <c r="V37" s="198">
        <f>ROUND(E37*U37,2)</f>
        <v>29.48</v>
      </c>
      <c r="W37" s="198"/>
      <c r="X37" s="192"/>
      <c r="Y37" s="192"/>
      <c r="Z37" s="192"/>
      <c r="AA37" s="192"/>
      <c r="AB37" s="192"/>
      <c r="AC37" s="192"/>
      <c r="AD37" s="192"/>
      <c r="AE37" s="192"/>
      <c r="AF37" s="192"/>
      <c r="AG37" s="192" t="s">
        <v>151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spans="1:60" outlineLevel="1" x14ac:dyDescent="0.2">
      <c r="A38" s="195"/>
      <c r="B38" s="196"/>
      <c r="C38" s="240" t="s">
        <v>190</v>
      </c>
      <c r="D38" s="223"/>
      <c r="E38" s="223"/>
      <c r="F38" s="223"/>
      <c r="G38" s="223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2"/>
      <c r="Y38" s="192"/>
      <c r="Z38" s="192"/>
      <c r="AA38" s="192"/>
      <c r="AB38" s="192"/>
      <c r="AC38" s="192"/>
      <c r="AD38" s="192"/>
      <c r="AE38" s="192"/>
      <c r="AF38" s="192"/>
      <c r="AG38" s="192" t="s">
        <v>158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spans="1:60" outlineLevel="1" x14ac:dyDescent="0.2">
      <c r="A39" s="195"/>
      <c r="B39" s="196"/>
      <c r="C39" s="239" t="s">
        <v>673</v>
      </c>
      <c r="D39" s="204"/>
      <c r="E39" s="205">
        <v>41.800000000000004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2"/>
      <c r="Y39" s="192"/>
      <c r="Z39" s="192"/>
      <c r="AA39" s="192"/>
      <c r="AB39" s="192"/>
      <c r="AC39" s="192"/>
      <c r="AD39" s="192"/>
      <c r="AE39" s="192"/>
      <c r="AF39" s="192"/>
      <c r="AG39" s="192" t="s">
        <v>153</v>
      </c>
      <c r="AH39" s="192">
        <v>0</v>
      </c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</row>
    <row r="40" spans="1:60" outlineLevel="1" x14ac:dyDescent="0.2">
      <c r="A40" s="195"/>
      <c r="B40" s="196"/>
      <c r="C40" s="239" t="s">
        <v>674</v>
      </c>
      <c r="D40" s="204"/>
      <c r="E40" s="205">
        <v>40.6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2"/>
      <c r="Y40" s="192"/>
      <c r="Z40" s="192"/>
      <c r="AA40" s="192"/>
      <c r="AB40" s="192"/>
      <c r="AC40" s="192"/>
      <c r="AD40" s="192"/>
      <c r="AE40" s="192"/>
      <c r="AF40" s="192"/>
      <c r="AG40" s="192" t="s">
        <v>153</v>
      </c>
      <c r="AH40" s="192">
        <v>0</v>
      </c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1:60" outlineLevel="1" x14ac:dyDescent="0.2">
      <c r="A41" s="195"/>
      <c r="B41" s="196"/>
      <c r="C41" s="239" t="s">
        <v>675</v>
      </c>
      <c r="D41" s="204"/>
      <c r="E41" s="205">
        <v>15.38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2"/>
      <c r="Y41" s="192"/>
      <c r="Z41" s="192"/>
      <c r="AA41" s="192"/>
      <c r="AB41" s="192"/>
      <c r="AC41" s="192"/>
      <c r="AD41" s="192"/>
      <c r="AE41" s="192"/>
      <c r="AF41" s="192"/>
      <c r="AG41" s="192" t="s">
        <v>153</v>
      </c>
      <c r="AH41" s="192">
        <v>0</v>
      </c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</row>
    <row r="42" spans="1:60" outlineLevel="1" x14ac:dyDescent="0.2">
      <c r="A42" s="195"/>
      <c r="B42" s="196"/>
      <c r="C42" s="239" t="s">
        <v>676</v>
      </c>
      <c r="D42" s="204"/>
      <c r="E42" s="205">
        <v>16.700000000000003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2"/>
      <c r="Y42" s="192"/>
      <c r="Z42" s="192"/>
      <c r="AA42" s="192"/>
      <c r="AB42" s="192"/>
      <c r="AC42" s="192"/>
      <c r="AD42" s="192"/>
      <c r="AE42" s="192"/>
      <c r="AF42" s="192"/>
      <c r="AG42" s="192" t="s">
        <v>153</v>
      </c>
      <c r="AH42" s="192">
        <v>0</v>
      </c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2"/>
      <c r="BC42" s="192"/>
      <c r="BD42" s="192"/>
      <c r="BE42" s="192"/>
      <c r="BF42" s="192"/>
      <c r="BG42" s="192"/>
      <c r="BH42" s="192"/>
    </row>
    <row r="43" spans="1:60" outlineLevel="1" x14ac:dyDescent="0.2">
      <c r="A43" s="195"/>
      <c r="B43" s="196"/>
      <c r="C43" s="239" t="s">
        <v>677</v>
      </c>
      <c r="D43" s="204"/>
      <c r="E43" s="205">
        <v>79.5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2"/>
      <c r="Y43" s="192"/>
      <c r="Z43" s="192"/>
      <c r="AA43" s="192"/>
      <c r="AB43" s="192"/>
      <c r="AC43" s="192"/>
      <c r="AD43" s="192"/>
      <c r="AE43" s="192"/>
      <c r="AF43" s="192"/>
      <c r="AG43" s="192" t="s">
        <v>153</v>
      </c>
      <c r="AH43" s="192">
        <v>0</v>
      </c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spans="1:60" outlineLevel="1" x14ac:dyDescent="0.2">
      <c r="A44" s="195"/>
      <c r="B44" s="196"/>
      <c r="C44" s="239" t="s">
        <v>678</v>
      </c>
      <c r="D44" s="204"/>
      <c r="E44" s="205">
        <v>45.2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2"/>
      <c r="Y44" s="192"/>
      <c r="Z44" s="192"/>
      <c r="AA44" s="192"/>
      <c r="AB44" s="192"/>
      <c r="AC44" s="192"/>
      <c r="AD44" s="192"/>
      <c r="AE44" s="192"/>
      <c r="AF44" s="192"/>
      <c r="AG44" s="192" t="s">
        <v>153</v>
      </c>
      <c r="AH44" s="192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spans="1:60" outlineLevel="1" x14ac:dyDescent="0.2">
      <c r="A45" s="195"/>
      <c r="B45" s="196"/>
      <c r="C45" s="239" t="s">
        <v>361</v>
      </c>
      <c r="D45" s="204"/>
      <c r="E45" s="205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2"/>
      <c r="Y45" s="192"/>
      <c r="Z45" s="192"/>
      <c r="AA45" s="192"/>
      <c r="AB45" s="192"/>
      <c r="AC45" s="192"/>
      <c r="AD45" s="192"/>
      <c r="AE45" s="192"/>
      <c r="AF45" s="192"/>
      <c r="AG45" s="192" t="s">
        <v>153</v>
      </c>
      <c r="AH45" s="192">
        <v>0</v>
      </c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spans="1:60" outlineLevel="1" x14ac:dyDescent="0.2">
      <c r="A46" s="195"/>
      <c r="B46" s="196"/>
      <c r="C46" s="239" t="s">
        <v>679</v>
      </c>
      <c r="D46" s="204"/>
      <c r="E46" s="205">
        <v>124.80000000000001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2"/>
      <c r="Y46" s="192"/>
      <c r="Z46" s="192"/>
      <c r="AA46" s="192"/>
      <c r="AB46" s="192"/>
      <c r="AC46" s="192"/>
      <c r="AD46" s="192"/>
      <c r="AE46" s="192"/>
      <c r="AF46" s="192"/>
      <c r="AG46" s="192" t="s">
        <v>153</v>
      </c>
      <c r="AH46" s="192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spans="1:60" ht="22.5" outlineLevel="1" x14ac:dyDescent="0.2">
      <c r="A47" s="216">
        <v>11</v>
      </c>
      <c r="B47" s="217" t="s">
        <v>199</v>
      </c>
      <c r="C47" s="238" t="s">
        <v>200</v>
      </c>
      <c r="D47" s="218" t="s">
        <v>163</v>
      </c>
      <c r="E47" s="219">
        <v>363.98</v>
      </c>
      <c r="F47" s="220"/>
      <c r="G47" s="221">
        <f>ROUND(E47*F47,2)</f>
        <v>0</v>
      </c>
      <c r="H47" s="220"/>
      <c r="I47" s="221">
        <f>ROUND(E47*H47,2)</f>
        <v>0</v>
      </c>
      <c r="J47" s="220"/>
      <c r="K47" s="221">
        <f>ROUND(E47*J47,2)</f>
        <v>0</v>
      </c>
      <c r="L47" s="221">
        <v>15</v>
      </c>
      <c r="M47" s="221">
        <f>G47*(1+L47/100)</f>
        <v>0</v>
      </c>
      <c r="N47" s="221">
        <v>2.9400000000000003E-2</v>
      </c>
      <c r="O47" s="221">
        <f>ROUND(E47*N47,2)</f>
        <v>10.7</v>
      </c>
      <c r="P47" s="221">
        <v>0</v>
      </c>
      <c r="Q47" s="221">
        <f>ROUND(E47*P47,2)</f>
        <v>0</v>
      </c>
      <c r="R47" s="221" t="s">
        <v>148</v>
      </c>
      <c r="S47" s="221" t="s">
        <v>149</v>
      </c>
      <c r="T47" s="222" t="s">
        <v>150</v>
      </c>
      <c r="U47" s="198">
        <v>0.48000000000000004</v>
      </c>
      <c r="V47" s="198">
        <f>ROUND(E47*U47,2)</f>
        <v>174.71</v>
      </c>
      <c r="W47" s="198"/>
      <c r="X47" s="192"/>
      <c r="Y47" s="192"/>
      <c r="Z47" s="192"/>
      <c r="AA47" s="192"/>
      <c r="AB47" s="192"/>
      <c r="AC47" s="192"/>
      <c r="AD47" s="192"/>
      <c r="AE47" s="192"/>
      <c r="AF47" s="192"/>
      <c r="AG47" s="192" t="s">
        <v>151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spans="1:60" outlineLevel="1" x14ac:dyDescent="0.2">
      <c r="A48" s="195"/>
      <c r="B48" s="196"/>
      <c r="C48" s="240" t="s">
        <v>190</v>
      </c>
      <c r="D48" s="223"/>
      <c r="E48" s="223"/>
      <c r="F48" s="223"/>
      <c r="G48" s="223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2"/>
      <c r="Y48" s="192"/>
      <c r="Z48" s="192"/>
      <c r="AA48" s="192"/>
      <c r="AB48" s="192"/>
      <c r="AC48" s="192"/>
      <c r="AD48" s="192"/>
      <c r="AE48" s="192"/>
      <c r="AF48" s="192"/>
      <c r="AG48" s="192" t="s">
        <v>158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spans="1:60" outlineLevel="1" x14ac:dyDescent="0.2">
      <c r="A49" s="195"/>
      <c r="B49" s="196"/>
      <c r="C49" s="239" t="s">
        <v>673</v>
      </c>
      <c r="D49" s="204"/>
      <c r="E49" s="205">
        <v>41.800000000000004</v>
      </c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2"/>
      <c r="Y49" s="192"/>
      <c r="Z49" s="192"/>
      <c r="AA49" s="192"/>
      <c r="AB49" s="192"/>
      <c r="AC49" s="192"/>
      <c r="AD49" s="192"/>
      <c r="AE49" s="192"/>
      <c r="AF49" s="192"/>
      <c r="AG49" s="192" t="s">
        <v>153</v>
      </c>
      <c r="AH49" s="192">
        <v>0</v>
      </c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</row>
    <row r="50" spans="1:60" outlineLevel="1" x14ac:dyDescent="0.2">
      <c r="A50" s="195"/>
      <c r="B50" s="196"/>
      <c r="C50" s="239" t="s">
        <v>674</v>
      </c>
      <c r="D50" s="204"/>
      <c r="E50" s="205">
        <v>40.6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2"/>
      <c r="Y50" s="192"/>
      <c r="Z50" s="192"/>
      <c r="AA50" s="192"/>
      <c r="AB50" s="192"/>
      <c r="AC50" s="192"/>
      <c r="AD50" s="192"/>
      <c r="AE50" s="192"/>
      <c r="AF50" s="192"/>
      <c r="AG50" s="192" t="s">
        <v>153</v>
      </c>
      <c r="AH50" s="192">
        <v>0</v>
      </c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spans="1:60" outlineLevel="1" x14ac:dyDescent="0.2">
      <c r="A51" s="195"/>
      <c r="B51" s="196"/>
      <c r="C51" s="239" t="s">
        <v>675</v>
      </c>
      <c r="D51" s="204"/>
      <c r="E51" s="205">
        <v>15.38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2"/>
      <c r="Y51" s="192"/>
      <c r="Z51" s="192"/>
      <c r="AA51" s="192"/>
      <c r="AB51" s="192"/>
      <c r="AC51" s="192"/>
      <c r="AD51" s="192"/>
      <c r="AE51" s="192"/>
      <c r="AF51" s="192"/>
      <c r="AG51" s="192" t="s">
        <v>153</v>
      </c>
      <c r="AH51" s="192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spans="1:60" outlineLevel="1" x14ac:dyDescent="0.2">
      <c r="A52" s="195"/>
      <c r="B52" s="196"/>
      <c r="C52" s="239" t="s">
        <v>676</v>
      </c>
      <c r="D52" s="204"/>
      <c r="E52" s="205">
        <v>16.700000000000003</v>
      </c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2"/>
      <c r="Y52" s="192"/>
      <c r="Z52" s="192"/>
      <c r="AA52" s="192"/>
      <c r="AB52" s="192"/>
      <c r="AC52" s="192"/>
      <c r="AD52" s="192"/>
      <c r="AE52" s="192"/>
      <c r="AF52" s="192"/>
      <c r="AG52" s="192" t="s">
        <v>153</v>
      </c>
      <c r="AH52" s="192">
        <v>0</v>
      </c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spans="1:60" outlineLevel="1" x14ac:dyDescent="0.2">
      <c r="A53" s="195"/>
      <c r="B53" s="196"/>
      <c r="C53" s="239" t="s">
        <v>677</v>
      </c>
      <c r="D53" s="204"/>
      <c r="E53" s="205">
        <v>79.5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2"/>
      <c r="Y53" s="192"/>
      <c r="Z53" s="192"/>
      <c r="AA53" s="192"/>
      <c r="AB53" s="192"/>
      <c r="AC53" s="192"/>
      <c r="AD53" s="192"/>
      <c r="AE53" s="192"/>
      <c r="AF53" s="192"/>
      <c r="AG53" s="192" t="s">
        <v>153</v>
      </c>
      <c r="AH53" s="192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spans="1:60" outlineLevel="1" x14ac:dyDescent="0.2">
      <c r="A54" s="195"/>
      <c r="B54" s="196"/>
      <c r="C54" s="239" t="s">
        <v>678</v>
      </c>
      <c r="D54" s="204"/>
      <c r="E54" s="205">
        <v>45.2</v>
      </c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2"/>
      <c r="Y54" s="192"/>
      <c r="Z54" s="192"/>
      <c r="AA54" s="192"/>
      <c r="AB54" s="192"/>
      <c r="AC54" s="192"/>
      <c r="AD54" s="192"/>
      <c r="AE54" s="192"/>
      <c r="AF54" s="192"/>
      <c r="AG54" s="192" t="s">
        <v>153</v>
      </c>
      <c r="AH54" s="192">
        <v>0</v>
      </c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spans="1:60" outlineLevel="1" x14ac:dyDescent="0.2">
      <c r="A55" s="195"/>
      <c r="B55" s="196"/>
      <c r="C55" s="239" t="s">
        <v>361</v>
      </c>
      <c r="D55" s="204"/>
      <c r="E55" s="205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2"/>
      <c r="Y55" s="192"/>
      <c r="Z55" s="192"/>
      <c r="AA55" s="192"/>
      <c r="AB55" s="192"/>
      <c r="AC55" s="192"/>
      <c r="AD55" s="192"/>
      <c r="AE55" s="192"/>
      <c r="AF55" s="192"/>
      <c r="AG55" s="192" t="s">
        <v>153</v>
      </c>
      <c r="AH55" s="192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spans="1:60" outlineLevel="1" x14ac:dyDescent="0.2">
      <c r="A56" s="195"/>
      <c r="B56" s="196"/>
      <c r="C56" s="239" t="s">
        <v>679</v>
      </c>
      <c r="D56" s="204"/>
      <c r="E56" s="205">
        <v>124.80000000000001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2"/>
      <c r="Y56" s="192"/>
      <c r="Z56" s="192"/>
      <c r="AA56" s="192"/>
      <c r="AB56" s="192"/>
      <c r="AC56" s="192"/>
      <c r="AD56" s="192"/>
      <c r="AE56" s="192"/>
      <c r="AF56" s="192"/>
      <c r="AG56" s="192" t="s">
        <v>153</v>
      </c>
      <c r="AH56" s="192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spans="1:60" ht="22.5" outlineLevel="1" x14ac:dyDescent="0.2">
      <c r="A57" s="216">
        <v>12</v>
      </c>
      <c r="B57" s="217" t="s">
        <v>201</v>
      </c>
      <c r="C57" s="238" t="s">
        <v>202</v>
      </c>
      <c r="D57" s="218" t="s">
        <v>163</v>
      </c>
      <c r="E57" s="219">
        <v>200.57000000000002</v>
      </c>
      <c r="F57" s="220"/>
      <c r="G57" s="221">
        <f>ROUND(E57*F57,2)</f>
        <v>0</v>
      </c>
      <c r="H57" s="220"/>
      <c r="I57" s="221">
        <f>ROUND(E57*H57,2)</f>
        <v>0</v>
      </c>
      <c r="J57" s="220"/>
      <c r="K57" s="221">
        <f>ROUND(E57*J57,2)</f>
        <v>0</v>
      </c>
      <c r="L57" s="221">
        <v>15</v>
      </c>
      <c r="M57" s="221">
        <f>G57*(1+L57/100)</f>
        <v>0</v>
      </c>
      <c r="N57" s="221">
        <v>4.4100000000000007E-3</v>
      </c>
      <c r="O57" s="221">
        <f>ROUND(E57*N57,2)</f>
        <v>0.88</v>
      </c>
      <c r="P57" s="221">
        <v>0</v>
      </c>
      <c r="Q57" s="221">
        <f>ROUND(E57*P57,2)</f>
        <v>0</v>
      </c>
      <c r="R57" s="221" t="s">
        <v>148</v>
      </c>
      <c r="S57" s="221" t="s">
        <v>149</v>
      </c>
      <c r="T57" s="222" t="s">
        <v>150</v>
      </c>
      <c r="U57" s="198">
        <v>0.24500000000000002</v>
      </c>
      <c r="V57" s="198">
        <f>ROUND(E57*U57,2)</f>
        <v>49.14</v>
      </c>
      <c r="W57" s="198"/>
      <c r="X57" s="192"/>
      <c r="Y57" s="192"/>
      <c r="Z57" s="192"/>
      <c r="AA57" s="192"/>
      <c r="AB57" s="192"/>
      <c r="AC57" s="192"/>
      <c r="AD57" s="192"/>
      <c r="AE57" s="192"/>
      <c r="AF57" s="192"/>
      <c r="AG57" s="192" t="s">
        <v>151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spans="1:60" outlineLevel="1" x14ac:dyDescent="0.2">
      <c r="A58" s="195"/>
      <c r="B58" s="196"/>
      <c r="C58" s="240" t="s">
        <v>190</v>
      </c>
      <c r="D58" s="223"/>
      <c r="E58" s="223"/>
      <c r="F58" s="223"/>
      <c r="G58" s="223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2"/>
      <c r="Y58" s="192"/>
      <c r="Z58" s="192"/>
      <c r="AA58" s="192"/>
      <c r="AB58" s="192"/>
      <c r="AC58" s="192"/>
      <c r="AD58" s="192"/>
      <c r="AE58" s="192"/>
      <c r="AF58" s="192"/>
      <c r="AG58" s="192" t="s">
        <v>158</v>
      </c>
      <c r="AH58" s="192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spans="1:60" outlineLevel="1" x14ac:dyDescent="0.2">
      <c r="A59" s="195"/>
      <c r="B59" s="196"/>
      <c r="C59" s="239" t="s">
        <v>680</v>
      </c>
      <c r="D59" s="204"/>
      <c r="E59" s="205">
        <v>363.98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2"/>
      <c r="Y59" s="192"/>
      <c r="Z59" s="192"/>
      <c r="AA59" s="192"/>
      <c r="AB59" s="192"/>
      <c r="AC59" s="192"/>
      <c r="AD59" s="192"/>
      <c r="AE59" s="192"/>
      <c r="AF59" s="192"/>
      <c r="AG59" s="192" t="s">
        <v>153</v>
      </c>
      <c r="AH59" s="192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spans="1:60" outlineLevel="1" x14ac:dyDescent="0.2">
      <c r="A60" s="195"/>
      <c r="B60" s="196"/>
      <c r="C60" s="239" t="s">
        <v>681</v>
      </c>
      <c r="D60" s="204"/>
      <c r="E60" s="205">
        <v>-163.41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2"/>
      <c r="Y60" s="192"/>
      <c r="Z60" s="192"/>
      <c r="AA60" s="192"/>
      <c r="AB60" s="192"/>
      <c r="AC60" s="192"/>
      <c r="AD60" s="192"/>
      <c r="AE60" s="192"/>
      <c r="AF60" s="192"/>
      <c r="AG60" s="192" t="s">
        <v>153</v>
      </c>
      <c r="AH60" s="192">
        <v>0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spans="1:60" ht="22.5" outlineLevel="1" x14ac:dyDescent="0.2">
      <c r="A61" s="216">
        <v>13</v>
      </c>
      <c r="B61" s="217" t="s">
        <v>205</v>
      </c>
      <c r="C61" s="238" t="s">
        <v>206</v>
      </c>
      <c r="D61" s="218" t="s">
        <v>163</v>
      </c>
      <c r="E61" s="219">
        <v>98.84</v>
      </c>
      <c r="F61" s="220"/>
      <c r="G61" s="221">
        <f>ROUND(E61*F61,2)</f>
        <v>0</v>
      </c>
      <c r="H61" s="220"/>
      <c r="I61" s="221">
        <f>ROUND(E61*H61,2)</f>
        <v>0</v>
      </c>
      <c r="J61" s="220"/>
      <c r="K61" s="221">
        <f>ROUND(E61*J61,2)</f>
        <v>0</v>
      </c>
      <c r="L61" s="221">
        <v>15</v>
      </c>
      <c r="M61" s="221">
        <f>G61*(1+L61/100)</f>
        <v>0</v>
      </c>
      <c r="N61" s="221">
        <v>3.2000000000000003E-4</v>
      </c>
      <c r="O61" s="221">
        <f>ROUND(E61*N61,2)</f>
        <v>0.03</v>
      </c>
      <c r="P61" s="221">
        <v>0</v>
      </c>
      <c r="Q61" s="221">
        <f>ROUND(E61*P61,2)</f>
        <v>0</v>
      </c>
      <c r="R61" s="221" t="s">
        <v>148</v>
      </c>
      <c r="S61" s="221" t="s">
        <v>149</v>
      </c>
      <c r="T61" s="222" t="s">
        <v>150</v>
      </c>
      <c r="U61" s="198">
        <v>7.0000000000000007E-2</v>
      </c>
      <c r="V61" s="198">
        <f>ROUND(E61*U61,2)</f>
        <v>6.92</v>
      </c>
      <c r="W61" s="198"/>
      <c r="X61" s="192"/>
      <c r="Y61" s="192"/>
      <c r="Z61" s="192"/>
      <c r="AA61" s="192"/>
      <c r="AB61" s="192"/>
      <c r="AC61" s="192"/>
      <c r="AD61" s="192"/>
      <c r="AE61" s="192"/>
      <c r="AF61" s="192"/>
      <c r="AG61" s="192" t="s">
        <v>151</v>
      </c>
      <c r="AH61" s="192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spans="1:60" outlineLevel="1" x14ac:dyDescent="0.2">
      <c r="A62" s="195"/>
      <c r="B62" s="196"/>
      <c r="C62" s="240" t="s">
        <v>190</v>
      </c>
      <c r="D62" s="223"/>
      <c r="E62" s="223"/>
      <c r="F62" s="223"/>
      <c r="G62" s="223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2"/>
      <c r="Y62" s="192"/>
      <c r="Z62" s="192"/>
      <c r="AA62" s="192"/>
      <c r="AB62" s="192"/>
      <c r="AC62" s="192"/>
      <c r="AD62" s="192"/>
      <c r="AE62" s="192"/>
      <c r="AF62" s="192"/>
      <c r="AG62" s="192" t="s">
        <v>158</v>
      </c>
      <c r="AH62" s="192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spans="1:60" outlineLevel="1" x14ac:dyDescent="0.2">
      <c r="A63" s="195"/>
      <c r="B63" s="196"/>
      <c r="C63" s="239" t="s">
        <v>682</v>
      </c>
      <c r="D63" s="204"/>
      <c r="E63" s="205">
        <v>42.2</v>
      </c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2"/>
      <c r="Y63" s="192"/>
      <c r="Z63" s="192"/>
      <c r="AA63" s="192"/>
      <c r="AB63" s="192"/>
      <c r="AC63" s="192"/>
      <c r="AD63" s="192"/>
      <c r="AE63" s="192"/>
      <c r="AF63" s="192"/>
      <c r="AG63" s="192" t="s">
        <v>153</v>
      </c>
      <c r="AH63" s="192">
        <v>0</v>
      </c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spans="1:60" outlineLevel="1" x14ac:dyDescent="0.2">
      <c r="A64" s="195"/>
      <c r="B64" s="196"/>
      <c r="C64" s="239" t="s">
        <v>683</v>
      </c>
      <c r="D64" s="204"/>
      <c r="E64" s="205">
        <v>18.200000000000003</v>
      </c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2"/>
      <c r="Y64" s="192"/>
      <c r="Z64" s="192"/>
      <c r="AA64" s="192"/>
      <c r="AB64" s="192"/>
      <c r="AC64" s="192"/>
      <c r="AD64" s="192"/>
      <c r="AE64" s="192"/>
      <c r="AF64" s="192"/>
      <c r="AG64" s="192" t="s">
        <v>153</v>
      </c>
      <c r="AH64" s="192">
        <v>0</v>
      </c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spans="1:60" outlineLevel="1" x14ac:dyDescent="0.2">
      <c r="A65" s="195"/>
      <c r="B65" s="196"/>
      <c r="C65" s="239" t="s">
        <v>684</v>
      </c>
      <c r="D65" s="204"/>
      <c r="E65" s="205">
        <v>14.24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2"/>
      <c r="Y65" s="192"/>
      <c r="Z65" s="192"/>
      <c r="AA65" s="192"/>
      <c r="AB65" s="192"/>
      <c r="AC65" s="192"/>
      <c r="AD65" s="192"/>
      <c r="AE65" s="192"/>
      <c r="AF65" s="192"/>
      <c r="AG65" s="192" t="s">
        <v>153</v>
      </c>
      <c r="AH65" s="192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spans="1:60" outlineLevel="1" x14ac:dyDescent="0.2">
      <c r="A66" s="195"/>
      <c r="B66" s="196"/>
      <c r="C66" s="239" t="s">
        <v>685</v>
      </c>
      <c r="D66" s="204"/>
      <c r="E66" s="205">
        <v>24.200000000000003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2"/>
      <c r="Y66" s="192"/>
      <c r="Z66" s="192"/>
      <c r="AA66" s="192"/>
      <c r="AB66" s="192"/>
      <c r="AC66" s="192"/>
      <c r="AD66" s="192"/>
      <c r="AE66" s="192"/>
      <c r="AF66" s="192"/>
      <c r="AG66" s="192" t="s">
        <v>153</v>
      </c>
      <c r="AH66" s="192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spans="1:60" ht="22.5" outlineLevel="1" x14ac:dyDescent="0.2">
      <c r="A67" s="216">
        <v>14</v>
      </c>
      <c r="B67" s="217" t="s">
        <v>209</v>
      </c>
      <c r="C67" s="238" t="s">
        <v>210</v>
      </c>
      <c r="D67" s="218" t="s">
        <v>163</v>
      </c>
      <c r="E67" s="219">
        <v>19.040000000000003</v>
      </c>
      <c r="F67" s="220"/>
      <c r="G67" s="221">
        <f>ROUND(E67*F67,2)</f>
        <v>0</v>
      </c>
      <c r="H67" s="220"/>
      <c r="I67" s="221">
        <f>ROUND(E67*H67,2)</f>
        <v>0</v>
      </c>
      <c r="J67" s="220"/>
      <c r="K67" s="221">
        <f>ROUND(E67*J67,2)</f>
        <v>0</v>
      </c>
      <c r="L67" s="221">
        <v>15</v>
      </c>
      <c r="M67" s="221">
        <f>G67*(1+L67/100)</f>
        <v>0</v>
      </c>
      <c r="N67" s="221">
        <v>7.9100000000000004E-3</v>
      </c>
      <c r="O67" s="221">
        <f>ROUND(E67*N67,2)</f>
        <v>0.15</v>
      </c>
      <c r="P67" s="221">
        <v>0</v>
      </c>
      <c r="Q67" s="221">
        <f>ROUND(E67*P67,2)</f>
        <v>0</v>
      </c>
      <c r="R67" s="221" t="s">
        <v>148</v>
      </c>
      <c r="S67" s="221" t="s">
        <v>149</v>
      </c>
      <c r="T67" s="222" t="s">
        <v>150</v>
      </c>
      <c r="U67" s="198">
        <v>0.38100000000000001</v>
      </c>
      <c r="V67" s="198">
        <f>ROUND(E67*U67,2)</f>
        <v>7.25</v>
      </c>
      <c r="W67" s="198"/>
      <c r="X67" s="192"/>
      <c r="Y67" s="192"/>
      <c r="Z67" s="192"/>
      <c r="AA67" s="192"/>
      <c r="AB67" s="192"/>
      <c r="AC67" s="192"/>
      <c r="AD67" s="192"/>
      <c r="AE67" s="192"/>
      <c r="AF67" s="192"/>
      <c r="AG67" s="192" t="s">
        <v>151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spans="1:60" ht="22.5" outlineLevel="1" x14ac:dyDescent="0.2">
      <c r="A68" s="195"/>
      <c r="B68" s="196"/>
      <c r="C68" s="240" t="s">
        <v>211</v>
      </c>
      <c r="D68" s="223"/>
      <c r="E68" s="223"/>
      <c r="F68" s="223"/>
      <c r="G68" s="223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2"/>
      <c r="Y68" s="192"/>
      <c r="Z68" s="192"/>
      <c r="AA68" s="192"/>
      <c r="AB68" s="192"/>
      <c r="AC68" s="192"/>
      <c r="AD68" s="192"/>
      <c r="AE68" s="192"/>
      <c r="AF68" s="192"/>
      <c r="AG68" s="192" t="s">
        <v>158</v>
      </c>
      <c r="AH68" s="192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224" t="str">
        <f>C68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68" s="192"/>
      <c r="BC68" s="192"/>
      <c r="BD68" s="192"/>
      <c r="BE68" s="192"/>
      <c r="BF68" s="192"/>
      <c r="BG68" s="192"/>
      <c r="BH68" s="192"/>
    </row>
    <row r="69" spans="1:60" outlineLevel="1" x14ac:dyDescent="0.2">
      <c r="A69" s="195"/>
      <c r="B69" s="196"/>
      <c r="C69" s="239" t="s">
        <v>672</v>
      </c>
      <c r="D69" s="204"/>
      <c r="E69" s="205">
        <v>19.040000000000003</v>
      </c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2"/>
      <c r="Y69" s="192"/>
      <c r="Z69" s="192"/>
      <c r="AA69" s="192"/>
      <c r="AB69" s="192"/>
      <c r="AC69" s="192"/>
      <c r="AD69" s="192"/>
      <c r="AE69" s="192"/>
      <c r="AF69" s="192"/>
      <c r="AG69" s="192" t="s">
        <v>153</v>
      </c>
      <c r="AH69" s="192">
        <v>0</v>
      </c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spans="1:60" ht="22.5" outlineLevel="1" x14ac:dyDescent="0.2">
      <c r="A70" s="216">
        <v>15</v>
      </c>
      <c r="B70" s="217" t="s">
        <v>216</v>
      </c>
      <c r="C70" s="238" t="s">
        <v>217</v>
      </c>
      <c r="D70" s="218" t="s">
        <v>172</v>
      </c>
      <c r="E70" s="219">
        <v>77.600000000000009</v>
      </c>
      <c r="F70" s="220"/>
      <c r="G70" s="221">
        <f>ROUND(E70*F70,2)</f>
        <v>0</v>
      </c>
      <c r="H70" s="220"/>
      <c r="I70" s="221">
        <f>ROUND(E70*H70,2)</f>
        <v>0</v>
      </c>
      <c r="J70" s="220"/>
      <c r="K70" s="221">
        <f>ROUND(E70*J70,2)</f>
        <v>0</v>
      </c>
      <c r="L70" s="221">
        <v>15</v>
      </c>
      <c r="M70" s="221">
        <f>G70*(1+L70/100)</f>
        <v>0</v>
      </c>
      <c r="N70" s="221">
        <v>4.3300000000000005E-3</v>
      </c>
      <c r="O70" s="221">
        <f>ROUND(E70*N70,2)</f>
        <v>0.34</v>
      </c>
      <c r="P70" s="221">
        <v>0</v>
      </c>
      <c r="Q70" s="221">
        <f>ROUND(E70*P70,2)</f>
        <v>0</v>
      </c>
      <c r="R70" s="221" t="s">
        <v>156</v>
      </c>
      <c r="S70" s="221" t="s">
        <v>149</v>
      </c>
      <c r="T70" s="222" t="s">
        <v>150</v>
      </c>
      <c r="U70" s="198">
        <v>0.15200000000000002</v>
      </c>
      <c r="V70" s="198">
        <f>ROUND(E70*U70,2)</f>
        <v>11.8</v>
      </c>
      <c r="W70" s="198"/>
      <c r="X70" s="192"/>
      <c r="Y70" s="192"/>
      <c r="Z70" s="192"/>
      <c r="AA70" s="192"/>
      <c r="AB70" s="192"/>
      <c r="AC70" s="192"/>
      <c r="AD70" s="192"/>
      <c r="AE70" s="192"/>
      <c r="AF70" s="192"/>
      <c r="AG70" s="192" t="s">
        <v>151</v>
      </c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spans="1:60" outlineLevel="1" x14ac:dyDescent="0.2">
      <c r="A71" s="195"/>
      <c r="B71" s="196"/>
      <c r="C71" s="240" t="s">
        <v>218</v>
      </c>
      <c r="D71" s="223"/>
      <c r="E71" s="223"/>
      <c r="F71" s="223"/>
      <c r="G71" s="223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2"/>
      <c r="Y71" s="192"/>
      <c r="Z71" s="192"/>
      <c r="AA71" s="192"/>
      <c r="AB71" s="192"/>
      <c r="AC71" s="192"/>
      <c r="AD71" s="192"/>
      <c r="AE71" s="192"/>
      <c r="AF71" s="192"/>
      <c r="AG71" s="192" t="s">
        <v>158</v>
      </c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spans="1:60" outlineLevel="1" x14ac:dyDescent="0.2">
      <c r="A72" s="195"/>
      <c r="B72" s="196"/>
      <c r="C72" s="239" t="s">
        <v>686</v>
      </c>
      <c r="D72" s="204"/>
      <c r="E72" s="205">
        <v>77.600000000000009</v>
      </c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2"/>
      <c r="Y72" s="192"/>
      <c r="Z72" s="192"/>
      <c r="AA72" s="192"/>
      <c r="AB72" s="192"/>
      <c r="AC72" s="192"/>
      <c r="AD72" s="192"/>
      <c r="AE72" s="192"/>
      <c r="AF72" s="192"/>
      <c r="AG72" s="192" t="s">
        <v>153</v>
      </c>
      <c r="AH72" s="192">
        <v>0</v>
      </c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spans="1:60" ht="22.5" outlineLevel="1" x14ac:dyDescent="0.2">
      <c r="A73" s="216">
        <v>16</v>
      </c>
      <c r="B73" s="217" t="s">
        <v>220</v>
      </c>
      <c r="C73" s="238" t="s">
        <v>221</v>
      </c>
      <c r="D73" s="218" t="s">
        <v>172</v>
      </c>
      <c r="E73" s="219">
        <v>30</v>
      </c>
      <c r="F73" s="220"/>
      <c r="G73" s="221">
        <f>ROUND(E73*F73,2)</f>
        <v>0</v>
      </c>
      <c r="H73" s="220"/>
      <c r="I73" s="221">
        <f>ROUND(E73*H73,2)</f>
        <v>0</v>
      </c>
      <c r="J73" s="220"/>
      <c r="K73" s="221">
        <f>ROUND(E73*J73,2)</f>
        <v>0</v>
      </c>
      <c r="L73" s="221">
        <v>15</v>
      </c>
      <c r="M73" s="221">
        <f>G73*(1+L73/100)</f>
        <v>0</v>
      </c>
      <c r="N73" s="221">
        <v>8.490000000000001E-3</v>
      </c>
      <c r="O73" s="221">
        <f>ROUND(E73*N73,2)</f>
        <v>0.25</v>
      </c>
      <c r="P73" s="221">
        <v>0</v>
      </c>
      <c r="Q73" s="221">
        <f>ROUND(E73*P73,2)</f>
        <v>0</v>
      </c>
      <c r="R73" s="221" t="s">
        <v>156</v>
      </c>
      <c r="S73" s="221" t="s">
        <v>149</v>
      </c>
      <c r="T73" s="222" t="s">
        <v>150</v>
      </c>
      <c r="U73" s="198">
        <v>0.19700000000000001</v>
      </c>
      <c r="V73" s="198">
        <f>ROUND(E73*U73,2)</f>
        <v>5.91</v>
      </c>
      <c r="W73" s="198"/>
      <c r="X73" s="192"/>
      <c r="Y73" s="192"/>
      <c r="Z73" s="192"/>
      <c r="AA73" s="192"/>
      <c r="AB73" s="192"/>
      <c r="AC73" s="192"/>
      <c r="AD73" s="192"/>
      <c r="AE73" s="192"/>
      <c r="AF73" s="192"/>
      <c r="AG73" s="192" t="s">
        <v>151</v>
      </c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spans="1:60" outlineLevel="1" x14ac:dyDescent="0.2">
      <c r="A74" s="195"/>
      <c r="B74" s="196"/>
      <c r="C74" s="240" t="s">
        <v>218</v>
      </c>
      <c r="D74" s="223"/>
      <c r="E74" s="223"/>
      <c r="F74" s="223"/>
      <c r="G74" s="223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2"/>
      <c r="Y74" s="192"/>
      <c r="Z74" s="192"/>
      <c r="AA74" s="192"/>
      <c r="AB74" s="192"/>
      <c r="AC74" s="192"/>
      <c r="AD74" s="192"/>
      <c r="AE74" s="192"/>
      <c r="AF74" s="192"/>
      <c r="AG74" s="192" t="s">
        <v>158</v>
      </c>
      <c r="AH74" s="192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</row>
    <row r="75" spans="1:60" outlineLevel="1" x14ac:dyDescent="0.2">
      <c r="A75" s="195"/>
      <c r="B75" s="196"/>
      <c r="C75" s="239" t="s">
        <v>687</v>
      </c>
      <c r="D75" s="204"/>
      <c r="E75" s="205">
        <v>30</v>
      </c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2"/>
      <c r="Y75" s="192"/>
      <c r="Z75" s="192"/>
      <c r="AA75" s="192"/>
      <c r="AB75" s="192"/>
      <c r="AC75" s="192"/>
      <c r="AD75" s="192"/>
      <c r="AE75" s="192"/>
      <c r="AF75" s="192"/>
      <c r="AG75" s="192" t="s">
        <v>153</v>
      </c>
      <c r="AH75" s="192">
        <v>0</v>
      </c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spans="1:60" outlineLevel="1" x14ac:dyDescent="0.2">
      <c r="A76" s="216">
        <v>17</v>
      </c>
      <c r="B76" s="217" t="s">
        <v>223</v>
      </c>
      <c r="C76" s="238" t="s">
        <v>224</v>
      </c>
      <c r="D76" s="218" t="s">
        <v>172</v>
      </c>
      <c r="E76" s="219">
        <v>48</v>
      </c>
      <c r="F76" s="220"/>
      <c r="G76" s="221">
        <f>ROUND(E76*F76,2)</f>
        <v>0</v>
      </c>
      <c r="H76" s="220"/>
      <c r="I76" s="221">
        <f>ROUND(E76*H76,2)</f>
        <v>0</v>
      </c>
      <c r="J76" s="220"/>
      <c r="K76" s="221">
        <f>ROUND(E76*J76,2)</f>
        <v>0</v>
      </c>
      <c r="L76" s="221">
        <v>15</v>
      </c>
      <c r="M76" s="221">
        <f>G76*(1+L76/100)</f>
        <v>0</v>
      </c>
      <c r="N76" s="221">
        <v>2.3800000000000002E-3</v>
      </c>
      <c r="O76" s="221">
        <f>ROUND(E76*N76,2)</f>
        <v>0.11</v>
      </c>
      <c r="P76" s="221">
        <v>0</v>
      </c>
      <c r="Q76" s="221">
        <f>ROUND(E76*P76,2)</f>
        <v>0</v>
      </c>
      <c r="R76" s="221" t="s">
        <v>156</v>
      </c>
      <c r="S76" s="221" t="s">
        <v>149</v>
      </c>
      <c r="T76" s="222" t="s">
        <v>150</v>
      </c>
      <c r="U76" s="198">
        <v>0.18233000000000002</v>
      </c>
      <c r="V76" s="198">
        <f>ROUND(E76*U76,2)</f>
        <v>8.75</v>
      </c>
      <c r="W76" s="198"/>
      <c r="X76" s="192"/>
      <c r="Y76" s="192"/>
      <c r="Z76" s="192"/>
      <c r="AA76" s="192"/>
      <c r="AB76" s="192"/>
      <c r="AC76" s="192"/>
      <c r="AD76" s="192"/>
      <c r="AE76" s="192"/>
      <c r="AF76" s="192"/>
      <c r="AG76" s="192" t="s">
        <v>151</v>
      </c>
      <c r="AH76" s="192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spans="1:60" outlineLevel="1" x14ac:dyDescent="0.2">
      <c r="A77" s="195"/>
      <c r="B77" s="196"/>
      <c r="C77" s="239" t="s">
        <v>688</v>
      </c>
      <c r="D77" s="204"/>
      <c r="E77" s="205">
        <v>48</v>
      </c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2"/>
      <c r="Y77" s="192"/>
      <c r="Z77" s="192"/>
      <c r="AA77" s="192"/>
      <c r="AB77" s="192"/>
      <c r="AC77" s="192"/>
      <c r="AD77" s="192"/>
      <c r="AE77" s="192"/>
      <c r="AF77" s="192"/>
      <c r="AG77" s="192" t="s">
        <v>153</v>
      </c>
      <c r="AH77" s="192">
        <v>0</v>
      </c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spans="1:60" outlineLevel="1" x14ac:dyDescent="0.2">
      <c r="A78" s="216">
        <v>18</v>
      </c>
      <c r="B78" s="217" t="s">
        <v>226</v>
      </c>
      <c r="C78" s="238" t="s">
        <v>227</v>
      </c>
      <c r="D78" s="218" t="s">
        <v>163</v>
      </c>
      <c r="E78" s="219">
        <v>8.0400000000000009</v>
      </c>
      <c r="F78" s="220"/>
      <c r="G78" s="221">
        <f>ROUND(E78*F78,2)</f>
        <v>0</v>
      </c>
      <c r="H78" s="220"/>
      <c r="I78" s="221">
        <f>ROUND(E78*H78,2)</f>
        <v>0</v>
      </c>
      <c r="J78" s="220"/>
      <c r="K78" s="221">
        <f>ROUND(E78*J78,2)</f>
        <v>0</v>
      </c>
      <c r="L78" s="221">
        <v>15</v>
      </c>
      <c r="M78" s="221">
        <f>G78*(1+L78/100)</f>
        <v>0</v>
      </c>
      <c r="N78" s="221">
        <v>3.4910000000000004E-2</v>
      </c>
      <c r="O78" s="221">
        <f>ROUND(E78*N78,2)</f>
        <v>0.28000000000000003</v>
      </c>
      <c r="P78" s="221">
        <v>0</v>
      </c>
      <c r="Q78" s="221">
        <f>ROUND(E78*P78,2)</f>
        <v>0</v>
      </c>
      <c r="R78" s="221" t="s">
        <v>156</v>
      </c>
      <c r="S78" s="221" t="s">
        <v>149</v>
      </c>
      <c r="T78" s="222" t="s">
        <v>150</v>
      </c>
      <c r="U78" s="198">
        <v>1.1841700000000002</v>
      </c>
      <c r="V78" s="198">
        <f>ROUND(E78*U78,2)</f>
        <v>9.52</v>
      </c>
      <c r="W78" s="198"/>
      <c r="X78" s="192"/>
      <c r="Y78" s="192"/>
      <c r="Z78" s="192"/>
      <c r="AA78" s="192"/>
      <c r="AB78" s="192"/>
      <c r="AC78" s="192"/>
      <c r="AD78" s="192"/>
      <c r="AE78" s="192"/>
      <c r="AF78" s="192"/>
      <c r="AG78" s="192" t="s">
        <v>151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spans="1:60" outlineLevel="1" x14ac:dyDescent="0.2">
      <c r="A79" s="195"/>
      <c r="B79" s="196"/>
      <c r="C79" s="240" t="s">
        <v>228</v>
      </c>
      <c r="D79" s="223"/>
      <c r="E79" s="223"/>
      <c r="F79" s="223"/>
      <c r="G79" s="223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2"/>
      <c r="Y79" s="192"/>
      <c r="Z79" s="192"/>
      <c r="AA79" s="192"/>
      <c r="AB79" s="192"/>
      <c r="AC79" s="192"/>
      <c r="AD79" s="192"/>
      <c r="AE79" s="192"/>
      <c r="AF79" s="192"/>
      <c r="AG79" s="192" t="s">
        <v>158</v>
      </c>
      <c r="AH79" s="192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224" t="str">
        <f>C79</f>
        <v>okenního nebo dveřního, z pomocného pracovního lešení o výšce podlahy do 1900 mm a pro zatížení do 1,5 kPa,</v>
      </c>
      <c r="BB79" s="192"/>
      <c r="BC79" s="192"/>
      <c r="BD79" s="192"/>
      <c r="BE79" s="192"/>
      <c r="BF79" s="192"/>
      <c r="BG79" s="192"/>
      <c r="BH79" s="192"/>
    </row>
    <row r="80" spans="1:60" outlineLevel="1" x14ac:dyDescent="0.2">
      <c r="A80" s="195"/>
      <c r="B80" s="196"/>
      <c r="C80" s="239" t="s">
        <v>689</v>
      </c>
      <c r="D80" s="204"/>
      <c r="E80" s="205">
        <v>2.9400000000000004</v>
      </c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2"/>
      <c r="Y80" s="192"/>
      <c r="Z80" s="192"/>
      <c r="AA80" s="192"/>
      <c r="AB80" s="192"/>
      <c r="AC80" s="192"/>
      <c r="AD80" s="192"/>
      <c r="AE80" s="192"/>
      <c r="AF80" s="192"/>
      <c r="AG80" s="192" t="s">
        <v>153</v>
      </c>
      <c r="AH80" s="192">
        <v>0</v>
      </c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spans="1:60" outlineLevel="1" x14ac:dyDescent="0.2">
      <c r="A81" s="195"/>
      <c r="B81" s="196"/>
      <c r="C81" s="239" t="s">
        <v>229</v>
      </c>
      <c r="D81" s="204"/>
      <c r="E81" s="205">
        <v>5.1000000000000005</v>
      </c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2"/>
      <c r="Y81" s="192"/>
      <c r="Z81" s="192"/>
      <c r="AA81" s="192"/>
      <c r="AB81" s="192"/>
      <c r="AC81" s="192"/>
      <c r="AD81" s="192"/>
      <c r="AE81" s="192"/>
      <c r="AF81" s="192"/>
      <c r="AG81" s="192" t="s">
        <v>153</v>
      </c>
      <c r="AH81" s="192">
        <v>0</v>
      </c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spans="1:60" outlineLevel="1" x14ac:dyDescent="0.2">
      <c r="A82" s="216">
        <v>19</v>
      </c>
      <c r="B82" s="217" t="s">
        <v>230</v>
      </c>
      <c r="C82" s="238" t="s">
        <v>231</v>
      </c>
      <c r="D82" s="218" t="s">
        <v>163</v>
      </c>
      <c r="E82" s="219">
        <v>98.84</v>
      </c>
      <c r="F82" s="220"/>
      <c r="G82" s="221">
        <f>ROUND(E82*F82,2)</f>
        <v>0</v>
      </c>
      <c r="H82" s="220"/>
      <c r="I82" s="221">
        <f>ROUND(E82*H82,2)</f>
        <v>0</v>
      </c>
      <c r="J82" s="220"/>
      <c r="K82" s="221">
        <f>ROUND(E82*J82,2)</f>
        <v>0</v>
      </c>
      <c r="L82" s="221">
        <v>15</v>
      </c>
      <c r="M82" s="221">
        <f>G82*(1+L82/100)</f>
        <v>0</v>
      </c>
      <c r="N82" s="221">
        <v>4.4600000000000004E-3</v>
      </c>
      <c r="O82" s="221">
        <f>ROUND(E82*N82,2)</f>
        <v>0.44</v>
      </c>
      <c r="P82" s="221">
        <v>0</v>
      </c>
      <c r="Q82" s="221">
        <f>ROUND(E82*P82,2)</f>
        <v>0</v>
      </c>
      <c r="R82" s="221" t="s">
        <v>148</v>
      </c>
      <c r="S82" s="221" t="s">
        <v>149</v>
      </c>
      <c r="T82" s="222" t="s">
        <v>150</v>
      </c>
      <c r="U82" s="198">
        <v>0.25116000000000005</v>
      </c>
      <c r="V82" s="198">
        <f>ROUND(E82*U82,2)</f>
        <v>24.82</v>
      </c>
      <c r="W82" s="198"/>
      <c r="X82" s="192"/>
      <c r="Y82" s="192"/>
      <c r="Z82" s="192"/>
      <c r="AA82" s="192"/>
      <c r="AB82" s="192"/>
      <c r="AC82" s="192"/>
      <c r="AD82" s="192"/>
      <c r="AE82" s="192"/>
      <c r="AF82" s="192"/>
      <c r="AG82" s="192" t="s">
        <v>232</v>
      </c>
      <c r="AH82" s="192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spans="1:60" ht="22.5" outlineLevel="1" x14ac:dyDescent="0.2">
      <c r="A83" s="195"/>
      <c r="B83" s="196"/>
      <c r="C83" s="240" t="s">
        <v>233</v>
      </c>
      <c r="D83" s="223"/>
      <c r="E83" s="223"/>
      <c r="F83" s="223"/>
      <c r="G83" s="223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2"/>
      <c r="Y83" s="192"/>
      <c r="Z83" s="192"/>
      <c r="AA83" s="192"/>
      <c r="AB83" s="192"/>
      <c r="AC83" s="192"/>
      <c r="AD83" s="192"/>
      <c r="AE83" s="192"/>
      <c r="AF83" s="192"/>
      <c r="AG83" s="192" t="s">
        <v>158</v>
      </c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224" t="str">
        <f>C83</f>
        <v>na rovném povrchu vnitřních stěn, pilířů, svislých panelových konstrukcí, s nejnutnějším obroušením podkladu (pemzou apod.) a oprášením,</v>
      </c>
      <c r="BB83" s="192"/>
      <c r="BC83" s="192"/>
      <c r="BD83" s="192"/>
      <c r="BE83" s="192"/>
      <c r="BF83" s="192"/>
      <c r="BG83" s="192"/>
      <c r="BH83" s="192"/>
    </row>
    <row r="84" spans="1:60" outlineLevel="1" x14ac:dyDescent="0.2">
      <c r="A84" s="195"/>
      <c r="B84" s="196"/>
      <c r="C84" s="239" t="s">
        <v>682</v>
      </c>
      <c r="D84" s="204"/>
      <c r="E84" s="205">
        <v>42.2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2"/>
      <c r="Y84" s="192"/>
      <c r="Z84" s="192"/>
      <c r="AA84" s="192"/>
      <c r="AB84" s="192"/>
      <c r="AC84" s="192"/>
      <c r="AD84" s="192"/>
      <c r="AE84" s="192"/>
      <c r="AF84" s="192"/>
      <c r="AG84" s="192" t="s">
        <v>153</v>
      </c>
      <c r="AH84" s="192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spans="1:60" outlineLevel="1" x14ac:dyDescent="0.2">
      <c r="A85" s="195"/>
      <c r="B85" s="196"/>
      <c r="C85" s="239" t="s">
        <v>683</v>
      </c>
      <c r="D85" s="204"/>
      <c r="E85" s="205">
        <v>18.200000000000003</v>
      </c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2"/>
      <c r="Y85" s="192"/>
      <c r="Z85" s="192"/>
      <c r="AA85" s="192"/>
      <c r="AB85" s="192"/>
      <c r="AC85" s="192"/>
      <c r="AD85" s="192"/>
      <c r="AE85" s="192"/>
      <c r="AF85" s="192"/>
      <c r="AG85" s="192" t="s">
        <v>153</v>
      </c>
      <c r="AH85" s="192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spans="1:60" outlineLevel="1" x14ac:dyDescent="0.2">
      <c r="A86" s="195"/>
      <c r="B86" s="196"/>
      <c r="C86" s="239" t="s">
        <v>684</v>
      </c>
      <c r="D86" s="204"/>
      <c r="E86" s="205">
        <v>14.24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2"/>
      <c r="Y86" s="192"/>
      <c r="Z86" s="192"/>
      <c r="AA86" s="192"/>
      <c r="AB86" s="192"/>
      <c r="AC86" s="192"/>
      <c r="AD86" s="192"/>
      <c r="AE86" s="192"/>
      <c r="AF86" s="192"/>
      <c r="AG86" s="192" t="s">
        <v>153</v>
      </c>
      <c r="AH86" s="192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spans="1:60" outlineLevel="1" x14ac:dyDescent="0.2">
      <c r="A87" s="195"/>
      <c r="B87" s="196"/>
      <c r="C87" s="239" t="s">
        <v>685</v>
      </c>
      <c r="D87" s="204"/>
      <c r="E87" s="205">
        <v>24.200000000000003</v>
      </c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2"/>
      <c r="Y87" s="192"/>
      <c r="Z87" s="192"/>
      <c r="AA87" s="192"/>
      <c r="AB87" s="192"/>
      <c r="AC87" s="192"/>
      <c r="AD87" s="192"/>
      <c r="AE87" s="192"/>
      <c r="AF87" s="192"/>
      <c r="AG87" s="192" t="s">
        <v>153</v>
      </c>
      <c r="AH87" s="192">
        <v>0</v>
      </c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spans="1:60" ht="22.5" outlineLevel="1" x14ac:dyDescent="0.2">
      <c r="A88" s="216">
        <v>20</v>
      </c>
      <c r="B88" s="217" t="s">
        <v>234</v>
      </c>
      <c r="C88" s="238" t="s">
        <v>235</v>
      </c>
      <c r="D88" s="218" t="s">
        <v>163</v>
      </c>
      <c r="E88" s="219">
        <v>15.64</v>
      </c>
      <c r="F88" s="220"/>
      <c r="G88" s="221">
        <f>ROUND(E88*F88,2)</f>
        <v>0</v>
      </c>
      <c r="H88" s="220"/>
      <c r="I88" s="221">
        <f>ROUND(E88*H88,2)</f>
        <v>0</v>
      </c>
      <c r="J88" s="220"/>
      <c r="K88" s="221">
        <f>ROUND(E88*J88,2)</f>
        <v>0</v>
      </c>
      <c r="L88" s="221">
        <v>15</v>
      </c>
      <c r="M88" s="221">
        <f>G88*(1+L88/100)</f>
        <v>0</v>
      </c>
      <c r="N88" s="221">
        <v>3.6700000000000001E-3</v>
      </c>
      <c r="O88" s="221">
        <f>ROUND(E88*N88,2)</f>
        <v>0.06</v>
      </c>
      <c r="P88" s="221">
        <v>0</v>
      </c>
      <c r="Q88" s="221">
        <f>ROUND(E88*P88,2)</f>
        <v>0</v>
      </c>
      <c r="R88" s="221" t="s">
        <v>148</v>
      </c>
      <c r="S88" s="221" t="s">
        <v>149</v>
      </c>
      <c r="T88" s="222" t="s">
        <v>150</v>
      </c>
      <c r="U88" s="198">
        <v>0.36200000000000004</v>
      </c>
      <c r="V88" s="198">
        <f>ROUND(E88*U88,2)</f>
        <v>5.66</v>
      </c>
      <c r="W88" s="198"/>
      <c r="X88" s="192"/>
      <c r="Y88" s="192"/>
      <c r="Z88" s="192"/>
      <c r="AA88" s="192"/>
      <c r="AB88" s="192"/>
      <c r="AC88" s="192"/>
      <c r="AD88" s="192"/>
      <c r="AE88" s="192"/>
      <c r="AF88" s="192"/>
      <c r="AG88" s="192" t="s">
        <v>151</v>
      </c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spans="1:60" outlineLevel="1" x14ac:dyDescent="0.2">
      <c r="A89" s="195"/>
      <c r="B89" s="196"/>
      <c r="C89" s="239" t="s">
        <v>690</v>
      </c>
      <c r="D89" s="204"/>
      <c r="E89" s="205">
        <v>14.280000000000001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2"/>
      <c r="Y89" s="192"/>
      <c r="Z89" s="192"/>
      <c r="AA89" s="192"/>
      <c r="AB89" s="192"/>
      <c r="AC89" s="192"/>
      <c r="AD89" s="192"/>
      <c r="AE89" s="192"/>
      <c r="AF89" s="192"/>
      <c r="AG89" s="192" t="s">
        <v>153</v>
      </c>
      <c r="AH89" s="192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spans="1:60" outlineLevel="1" x14ac:dyDescent="0.2">
      <c r="A90" s="195"/>
      <c r="B90" s="196"/>
      <c r="C90" s="239" t="s">
        <v>237</v>
      </c>
      <c r="D90" s="204"/>
      <c r="E90" s="205">
        <v>1.36</v>
      </c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2"/>
      <c r="Y90" s="192"/>
      <c r="Z90" s="192"/>
      <c r="AA90" s="192"/>
      <c r="AB90" s="192"/>
      <c r="AC90" s="192"/>
      <c r="AD90" s="192"/>
      <c r="AE90" s="192"/>
      <c r="AF90" s="192"/>
      <c r="AG90" s="192" t="s">
        <v>153</v>
      </c>
      <c r="AH90" s="192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spans="1:60" x14ac:dyDescent="0.2">
      <c r="A91" s="210" t="s">
        <v>143</v>
      </c>
      <c r="B91" s="211" t="s">
        <v>69</v>
      </c>
      <c r="C91" s="237" t="s">
        <v>70</v>
      </c>
      <c r="D91" s="212"/>
      <c r="E91" s="213"/>
      <c r="F91" s="214"/>
      <c r="G91" s="214">
        <f>SUMIF(AG92:AG96,"&lt;&gt;NOR",G92:G96)</f>
        <v>0</v>
      </c>
      <c r="H91" s="214"/>
      <c r="I91" s="214">
        <f>SUM(I92:I96)</f>
        <v>0</v>
      </c>
      <c r="J91" s="214"/>
      <c r="K91" s="214">
        <f>SUM(K92:K96)</f>
        <v>0</v>
      </c>
      <c r="L91" s="214"/>
      <c r="M91" s="214">
        <f>SUM(M92:M96)</f>
        <v>0</v>
      </c>
      <c r="N91" s="214"/>
      <c r="O91" s="214">
        <f>SUM(O92:O96)</f>
        <v>1.19</v>
      </c>
      <c r="P91" s="214"/>
      <c r="Q91" s="214">
        <f>SUM(Q92:Q96)</f>
        <v>0</v>
      </c>
      <c r="R91" s="214"/>
      <c r="S91" s="214"/>
      <c r="T91" s="215"/>
      <c r="U91" s="209"/>
      <c r="V91" s="209">
        <f>SUM(V92:V96)</f>
        <v>44.24</v>
      </c>
      <c r="W91" s="209"/>
      <c r="AG91" t="s">
        <v>144</v>
      </c>
    </row>
    <row r="92" spans="1:60" ht="56.25" outlineLevel="1" x14ac:dyDescent="0.2">
      <c r="A92" s="216">
        <v>21</v>
      </c>
      <c r="B92" s="217" t="s">
        <v>238</v>
      </c>
      <c r="C92" s="238" t="s">
        <v>239</v>
      </c>
      <c r="D92" s="218" t="s">
        <v>147</v>
      </c>
      <c r="E92" s="219">
        <v>8</v>
      </c>
      <c r="F92" s="220"/>
      <c r="G92" s="221">
        <f>ROUND(E92*F92,2)</f>
        <v>0</v>
      </c>
      <c r="H92" s="220"/>
      <c r="I92" s="221">
        <f>ROUND(E92*H92,2)</f>
        <v>0</v>
      </c>
      <c r="J92" s="220"/>
      <c r="K92" s="221">
        <f>ROUND(E92*J92,2)</f>
        <v>0</v>
      </c>
      <c r="L92" s="221">
        <v>15</v>
      </c>
      <c r="M92" s="221">
        <f>G92*(1+L92/100)</f>
        <v>0</v>
      </c>
      <c r="N92" s="221">
        <v>3.4050000000000004E-2</v>
      </c>
      <c r="O92" s="221">
        <f>ROUND(E92*N92,2)</f>
        <v>0.27</v>
      </c>
      <c r="P92" s="221">
        <v>0</v>
      </c>
      <c r="Q92" s="221">
        <f>ROUND(E92*P92,2)</f>
        <v>0</v>
      </c>
      <c r="R92" s="221" t="s">
        <v>148</v>
      </c>
      <c r="S92" s="221" t="s">
        <v>149</v>
      </c>
      <c r="T92" s="222" t="s">
        <v>150</v>
      </c>
      <c r="U92" s="198">
        <v>1.86</v>
      </c>
      <c r="V92" s="198">
        <f>ROUND(E92*U92,2)</f>
        <v>14.88</v>
      </c>
      <c r="W92" s="198"/>
      <c r="X92" s="192"/>
      <c r="Y92" s="192"/>
      <c r="Z92" s="192"/>
      <c r="AA92" s="192"/>
      <c r="AB92" s="192"/>
      <c r="AC92" s="192"/>
      <c r="AD92" s="192"/>
      <c r="AE92" s="192"/>
      <c r="AF92" s="192"/>
      <c r="AG92" s="192" t="s">
        <v>151</v>
      </c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spans="1:60" outlineLevel="1" x14ac:dyDescent="0.2">
      <c r="A93" s="195"/>
      <c r="B93" s="196"/>
      <c r="C93" s="239" t="s">
        <v>354</v>
      </c>
      <c r="D93" s="204"/>
      <c r="E93" s="205">
        <v>8</v>
      </c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2"/>
      <c r="Y93" s="192"/>
      <c r="Z93" s="192"/>
      <c r="AA93" s="192"/>
      <c r="AB93" s="192"/>
      <c r="AC93" s="192"/>
      <c r="AD93" s="192"/>
      <c r="AE93" s="192"/>
      <c r="AF93" s="192"/>
      <c r="AG93" s="192" t="s">
        <v>153</v>
      </c>
      <c r="AH93" s="192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spans="1:60" ht="22.5" outlineLevel="1" x14ac:dyDescent="0.2">
      <c r="A94" s="216">
        <v>22</v>
      </c>
      <c r="B94" s="217" t="s">
        <v>241</v>
      </c>
      <c r="C94" s="238" t="s">
        <v>242</v>
      </c>
      <c r="D94" s="218" t="s">
        <v>147</v>
      </c>
      <c r="E94" s="219">
        <v>14</v>
      </c>
      <c r="F94" s="220"/>
      <c r="G94" s="221">
        <f>ROUND(E94*F94,2)</f>
        <v>0</v>
      </c>
      <c r="H94" s="220"/>
      <c r="I94" s="221">
        <f>ROUND(E94*H94,2)</f>
        <v>0</v>
      </c>
      <c r="J94" s="220"/>
      <c r="K94" s="221">
        <f>ROUND(E94*J94,2)</f>
        <v>0</v>
      </c>
      <c r="L94" s="221">
        <v>15</v>
      </c>
      <c r="M94" s="221">
        <f>G94*(1+L94/100)</f>
        <v>0</v>
      </c>
      <c r="N94" s="221">
        <v>6.5970000000000001E-2</v>
      </c>
      <c r="O94" s="221">
        <f>ROUND(E94*N94,2)</f>
        <v>0.92</v>
      </c>
      <c r="P94" s="221">
        <v>0</v>
      </c>
      <c r="Q94" s="221">
        <f>ROUND(E94*P94,2)</f>
        <v>0</v>
      </c>
      <c r="R94" s="221" t="s">
        <v>156</v>
      </c>
      <c r="S94" s="221" t="s">
        <v>149</v>
      </c>
      <c r="T94" s="222" t="s">
        <v>150</v>
      </c>
      <c r="U94" s="198">
        <v>2.0970000000000004</v>
      </c>
      <c r="V94" s="198">
        <f>ROUND(E94*U94,2)</f>
        <v>29.36</v>
      </c>
      <c r="W94" s="198"/>
      <c r="X94" s="192"/>
      <c r="Y94" s="192"/>
      <c r="Z94" s="192"/>
      <c r="AA94" s="192"/>
      <c r="AB94" s="192"/>
      <c r="AC94" s="192"/>
      <c r="AD94" s="192"/>
      <c r="AE94" s="192"/>
      <c r="AF94" s="192"/>
      <c r="AG94" s="192" t="s">
        <v>151</v>
      </c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spans="1:60" ht="22.5" outlineLevel="1" x14ac:dyDescent="0.2">
      <c r="A95" s="195"/>
      <c r="B95" s="196"/>
      <c r="C95" s="240" t="s">
        <v>243</v>
      </c>
      <c r="D95" s="223"/>
      <c r="E95" s="223"/>
      <c r="F95" s="223"/>
      <c r="G95" s="223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2"/>
      <c r="Y95" s="192"/>
      <c r="Z95" s="192"/>
      <c r="AA95" s="192"/>
      <c r="AB95" s="192"/>
      <c r="AC95" s="192"/>
      <c r="AD95" s="192"/>
      <c r="AE95" s="192"/>
      <c r="AF95" s="192"/>
      <c r="AG95" s="192" t="s">
        <v>158</v>
      </c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224" t="str">
        <f>C95</f>
        <v>lisované nebo z úhelníků s vybetonováním prahu, z pomocného pracovního lešení o výšce podlahy do 1900 mm a pro zatížení do 1,5 kPa, včetně dodávky zárubně</v>
      </c>
      <c r="BB95" s="192"/>
      <c r="BC95" s="192"/>
      <c r="BD95" s="192"/>
      <c r="BE95" s="192"/>
      <c r="BF95" s="192"/>
      <c r="BG95" s="192"/>
      <c r="BH95" s="192"/>
    </row>
    <row r="96" spans="1:60" outlineLevel="1" x14ac:dyDescent="0.2">
      <c r="A96" s="195"/>
      <c r="B96" s="196"/>
      <c r="C96" s="239" t="s">
        <v>691</v>
      </c>
      <c r="D96" s="204"/>
      <c r="E96" s="205">
        <v>14</v>
      </c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2"/>
      <c r="Y96" s="192"/>
      <c r="Z96" s="192"/>
      <c r="AA96" s="192"/>
      <c r="AB96" s="192"/>
      <c r="AC96" s="192"/>
      <c r="AD96" s="192"/>
      <c r="AE96" s="192"/>
      <c r="AF96" s="192"/>
      <c r="AG96" s="192" t="s">
        <v>153</v>
      </c>
      <c r="AH96" s="192">
        <v>0</v>
      </c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spans="1:60" x14ac:dyDescent="0.2">
      <c r="A97" s="210" t="s">
        <v>143</v>
      </c>
      <c r="B97" s="211" t="s">
        <v>71</v>
      </c>
      <c r="C97" s="237" t="s">
        <v>72</v>
      </c>
      <c r="D97" s="212"/>
      <c r="E97" s="213"/>
      <c r="F97" s="214"/>
      <c r="G97" s="214">
        <f>SUMIF(AG98:AG100,"&lt;&gt;NOR",G98:G100)</f>
        <v>0</v>
      </c>
      <c r="H97" s="214"/>
      <c r="I97" s="214">
        <f>SUM(I98:I100)</f>
        <v>0</v>
      </c>
      <c r="J97" s="214"/>
      <c r="K97" s="214">
        <f>SUM(K98:K100)</f>
        <v>0</v>
      </c>
      <c r="L97" s="214"/>
      <c r="M97" s="214">
        <f>SUM(M98:M100)</f>
        <v>0</v>
      </c>
      <c r="N97" s="214"/>
      <c r="O97" s="214">
        <f>SUM(O98:O100)</f>
        <v>0</v>
      </c>
      <c r="P97" s="214"/>
      <c r="Q97" s="214">
        <f>SUM(Q98:Q100)</f>
        <v>0</v>
      </c>
      <c r="R97" s="214"/>
      <c r="S97" s="214"/>
      <c r="T97" s="215"/>
      <c r="U97" s="209"/>
      <c r="V97" s="209">
        <f>SUM(V98:V100)</f>
        <v>0.7</v>
      </c>
      <c r="W97" s="209"/>
      <c r="AG97" t="s">
        <v>144</v>
      </c>
    </row>
    <row r="98" spans="1:60" outlineLevel="1" x14ac:dyDescent="0.2">
      <c r="A98" s="216">
        <v>23</v>
      </c>
      <c r="B98" s="217" t="s">
        <v>245</v>
      </c>
      <c r="C98" s="238" t="s">
        <v>246</v>
      </c>
      <c r="D98" s="218" t="s">
        <v>172</v>
      </c>
      <c r="E98" s="219">
        <v>6.4</v>
      </c>
      <c r="F98" s="220"/>
      <c r="G98" s="221">
        <f>ROUND(E98*F98,2)</f>
        <v>0</v>
      </c>
      <c r="H98" s="220"/>
      <c r="I98" s="221">
        <f>ROUND(E98*H98,2)</f>
        <v>0</v>
      </c>
      <c r="J98" s="220"/>
      <c r="K98" s="221">
        <f>ROUND(E98*J98,2)</f>
        <v>0</v>
      </c>
      <c r="L98" s="221">
        <v>15</v>
      </c>
      <c r="M98" s="221">
        <f>G98*(1+L98/100)</f>
        <v>0</v>
      </c>
      <c r="N98" s="221">
        <v>0</v>
      </c>
      <c r="O98" s="221">
        <f>ROUND(E98*N98,2)</f>
        <v>0</v>
      </c>
      <c r="P98" s="221">
        <v>0</v>
      </c>
      <c r="Q98" s="221">
        <f>ROUND(E98*P98,2)</f>
        <v>0</v>
      </c>
      <c r="R98" s="221" t="s">
        <v>247</v>
      </c>
      <c r="S98" s="221" t="s">
        <v>149</v>
      </c>
      <c r="T98" s="222" t="s">
        <v>150</v>
      </c>
      <c r="U98" s="198">
        <v>0.11</v>
      </c>
      <c r="V98" s="198">
        <f>ROUND(E98*U98,2)</f>
        <v>0.7</v>
      </c>
      <c r="W98" s="198"/>
      <c r="X98" s="192"/>
      <c r="Y98" s="192"/>
      <c r="Z98" s="192"/>
      <c r="AA98" s="192"/>
      <c r="AB98" s="192"/>
      <c r="AC98" s="192"/>
      <c r="AD98" s="192"/>
      <c r="AE98" s="192"/>
      <c r="AF98" s="192"/>
      <c r="AG98" s="192" t="s">
        <v>151</v>
      </c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spans="1:60" outlineLevel="1" x14ac:dyDescent="0.2">
      <c r="A99" s="195"/>
      <c r="B99" s="196"/>
      <c r="C99" s="240" t="s">
        <v>248</v>
      </c>
      <c r="D99" s="223"/>
      <c r="E99" s="223"/>
      <c r="F99" s="223"/>
      <c r="G99" s="223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2"/>
      <c r="Y99" s="192"/>
      <c r="Z99" s="192"/>
      <c r="AA99" s="192"/>
      <c r="AB99" s="192"/>
      <c r="AC99" s="192"/>
      <c r="AD99" s="192"/>
      <c r="AE99" s="192"/>
      <c r="AF99" s="192"/>
      <c r="AG99" s="192" t="s">
        <v>158</v>
      </c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spans="1:60" outlineLevel="1" x14ac:dyDescent="0.2">
      <c r="A100" s="195"/>
      <c r="B100" s="196"/>
      <c r="C100" s="239" t="s">
        <v>692</v>
      </c>
      <c r="D100" s="204"/>
      <c r="E100" s="205">
        <v>6.4</v>
      </c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 t="s">
        <v>153</v>
      </c>
      <c r="AH100" s="192">
        <v>0</v>
      </c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spans="1:60" x14ac:dyDescent="0.2">
      <c r="A101" s="210" t="s">
        <v>143</v>
      </c>
      <c r="B101" s="211" t="s">
        <v>73</v>
      </c>
      <c r="C101" s="237" t="s">
        <v>74</v>
      </c>
      <c r="D101" s="212"/>
      <c r="E101" s="213"/>
      <c r="F101" s="214"/>
      <c r="G101" s="214">
        <f>SUMIF(AG102:AG105,"&lt;&gt;NOR",G102:G105)</f>
        <v>0</v>
      </c>
      <c r="H101" s="214"/>
      <c r="I101" s="214">
        <f>SUM(I102:I105)</f>
        <v>0</v>
      </c>
      <c r="J101" s="214"/>
      <c r="K101" s="214">
        <f>SUM(K102:K105)</f>
        <v>0</v>
      </c>
      <c r="L101" s="214"/>
      <c r="M101" s="214">
        <f>SUM(M102:M105)</f>
        <v>0</v>
      </c>
      <c r="N101" s="214"/>
      <c r="O101" s="214">
        <f>SUM(O102:O105)</f>
        <v>0.13</v>
      </c>
      <c r="P101" s="214"/>
      <c r="Q101" s="214">
        <f>SUM(Q102:Q105)</f>
        <v>0</v>
      </c>
      <c r="R101" s="214"/>
      <c r="S101" s="214"/>
      <c r="T101" s="215"/>
      <c r="U101" s="209"/>
      <c r="V101" s="209">
        <f>SUM(V102:V105)</f>
        <v>17.73</v>
      </c>
      <c r="W101" s="209"/>
      <c r="AG101" t="s">
        <v>144</v>
      </c>
    </row>
    <row r="102" spans="1:60" outlineLevel="1" x14ac:dyDescent="0.2">
      <c r="A102" s="216">
        <v>24</v>
      </c>
      <c r="B102" s="217" t="s">
        <v>250</v>
      </c>
      <c r="C102" s="238" t="s">
        <v>251</v>
      </c>
      <c r="D102" s="218" t="s">
        <v>163</v>
      </c>
      <c r="E102" s="219">
        <v>82.84</v>
      </c>
      <c r="F102" s="220"/>
      <c r="G102" s="221">
        <f>ROUND(E102*F102,2)</f>
        <v>0</v>
      </c>
      <c r="H102" s="220"/>
      <c r="I102" s="221">
        <f>ROUND(E102*H102,2)</f>
        <v>0</v>
      </c>
      <c r="J102" s="220"/>
      <c r="K102" s="221">
        <f>ROUND(E102*J102,2)</f>
        <v>0</v>
      </c>
      <c r="L102" s="221">
        <v>15</v>
      </c>
      <c r="M102" s="221">
        <f>G102*(1+L102/100)</f>
        <v>0</v>
      </c>
      <c r="N102" s="221">
        <v>1.58E-3</v>
      </c>
      <c r="O102" s="221">
        <f>ROUND(E102*N102,2)</f>
        <v>0.13</v>
      </c>
      <c r="P102" s="221">
        <v>0</v>
      </c>
      <c r="Q102" s="221">
        <f>ROUND(E102*P102,2)</f>
        <v>0</v>
      </c>
      <c r="R102" s="221" t="s">
        <v>252</v>
      </c>
      <c r="S102" s="221" t="s">
        <v>149</v>
      </c>
      <c r="T102" s="222" t="s">
        <v>150</v>
      </c>
      <c r="U102" s="198">
        <v>0.21400000000000002</v>
      </c>
      <c r="V102" s="198">
        <f>ROUND(E102*U102,2)</f>
        <v>17.73</v>
      </c>
      <c r="W102" s="198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 t="s">
        <v>151</v>
      </c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spans="1:60" outlineLevel="1" x14ac:dyDescent="0.2">
      <c r="A103" s="195"/>
      <c r="B103" s="196"/>
      <c r="C103" s="239" t="s">
        <v>693</v>
      </c>
      <c r="D103" s="204"/>
      <c r="E103" s="205">
        <v>47.64</v>
      </c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 t="s">
        <v>153</v>
      </c>
      <c r="AH103" s="192">
        <v>0</v>
      </c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spans="1:60" outlineLevel="1" x14ac:dyDescent="0.2">
      <c r="A104" s="195"/>
      <c r="B104" s="196"/>
      <c r="C104" s="239" t="s">
        <v>694</v>
      </c>
      <c r="D104" s="204"/>
      <c r="E104" s="205">
        <v>6.2</v>
      </c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 t="s">
        <v>153</v>
      </c>
      <c r="AH104" s="192">
        <v>0</v>
      </c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spans="1:60" outlineLevel="1" x14ac:dyDescent="0.2">
      <c r="A105" s="195"/>
      <c r="B105" s="196"/>
      <c r="C105" s="239" t="s">
        <v>695</v>
      </c>
      <c r="D105" s="204"/>
      <c r="E105" s="205">
        <v>29</v>
      </c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 t="s">
        <v>153</v>
      </c>
      <c r="AH105" s="192">
        <v>0</v>
      </c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spans="1:60" x14ac:dyDescent="0.2">
      <c r="A106" s="210" t="s">
        <v>143</v>
      </c>
      <c r="B106" s="211" t="s">
        <v>75</v>
      </c>
      <c r="C106" s="237" t="s">
        <v>76</v>
      </c>
      <c r="D106" s="212"/>
      <c r="E106" s="213"/>
      <c r="F106" s="214"/>
      <c r="G106" s="214">
        <f>SUMIF(AG107:AG128,"&lt;&gt;NOR",G107:G128)</f>
        <v>0</v>
      </c>
      <c r="H106" s="214"/>
      <c r="I106" s="214">
        <f>SUM(I107:I128)</f>
        <v>0</v>
      </c>
      <c r="J106" s="214"/>
      <c r="K106" s="214">
        <f>SUM(K107:K128)</f>
        <v>0</v>
      </c>
      <c r="L106" s="214"/>
      <c r="M106" s="214">
        <f>SUM(M107:M128)</f>
        <v>0</v>
      </c>
      <c r="N106" s="214"/>
      <c r="O106" s="214">
        <f>SUM(O107:O128)</f>
        <v>0.11000000000000001</v>
      </c>
      <c r="P106" s="214"/>
      <c r="Q106" s="214">
        <f>SUM(Q107:Q128)</f>
        <v>23.280000000000005</v>
      </c>
      <c r="R106" s="214"/>
      <c r="S106" s="214"/>
      <c r="T106" s="215"/>
      <c r="U106" s="209"/>
      <c r="V106" s="209">
        <f>SUM(V107:V128)</f>
        <v>58.66</v>
      </c>
      <c r="W106" s="209"/>
      <c r="AG106" t="s">
        <v>144</v>
      </c>
    </row>
    <row r="107" spans="1:60" outlineLevel="1" x14ac:dyDescent="0.2">
      <c r="A107" s="216">
        <v>25</v>
      </c>
      <c r="B107" s="217" t="s">
        <v>255</v>
      </c>
      <c r="C107" s="238" t="s">
        <v>256</v>
      </c>
      <c r="D107" s="218" t="s">
        <v>163</v>
      </c>
      <c r="E107" s="219">
        <v>19.5</v>
      </c>
      <c r="F107" s="220"/>
      <c r="G107" s="221">
        <f>ROUND(E107*F107,2)</f>
        <v>0</v>
      </c>
      <c r="H107" s="220"/>
      <c r="I107" s="221">
        <f>ROUND(E107*H107,2)</f>
        <v>0</v>
      </c>
      <c r="J107" s="220"/>
      <c r="K107" s="221">
        <f>ROUND(E107*J107,2)</f>
        <v>0</v>
      </c>
      <c r="L107" s="221">
        <v>15</v>
      </c>
      <c r="M107" s="221">
        <f>G107*(1+L107/100)</f>
        <v>0</v>
      </c>
      <c r="N107" s="221">
        <v>6.7000000000000002E-4</v>
      </c>
      <c r="O107" s="221">
        <f>ROUND(E107*N107,2)</f>
        <v>0.01</v>
      </c>
      <c r="P107" s="221">
        <v>0.13100000000000001</v>
      </c>
      <c r="Q107" s="221">
        <f>ROUND(E107*P107,2)</f>
        <v>2.5499999999999998</v>
      </c>
      <c r="R107" s="221" t="s">
        <v>257</v>
      </c>
      <c r="S107" s="221" t="s">
        <v>164</v>
      </c>
      <c r="T107" s="222" t="s">
        <v>150</v>
      </c>
      <c r="U107" s="198">
        <v>0.20700000000000002</v>
      </c>
      <c r="V107" s="198">
        <f>ROUND(E107*U107,2)</f>
        <v>4.04</v>
      </c>
      <c r="W107" s="198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 t="s">
        <v>151</v>
      </c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spans="1:60" ht="22.5" outlineLevel="1" x14ac:dyDescent="0.2">
      <c r="A108" s="195"/>
      <c r="B108" s="196"/>
      <c r="C108" s="240" t="s">
        <v>258</v>
      </c>
      <c r="D108" s="223"/>
      <c r="E108" s="223"/>
      <c r="F108" s="223"/>
      <c r="G108" s="223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 t="s">
        <v>158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224" t="str">
        <f>C108</f>
        <v>nebo vybourání otvorů průřezové plochy přes 4 m2 v příčkách, včetně pomocného lešení o výšce podlahy do 1900 mm a pro zatížení do 1,5 kPa  (150 kg/m2),</v>
      </c>
      <c r="BB108" s="192"/>
      <c r="BC108" s="192"/>
      <c r="BD108" s="192"/>
      <c r="BE108" s="192"/>
      <c r="BF108" s="192"/>
      <c r="BG108" s="192"/>
      <c r="BH108" s="192"/>
    </row>
    <row r="109" spans="1:60" outlineLevel="1" x14ac:dyDescent="0.2">
      <c r="A109" s="195"/>
      <c r="B109" s="196"/>
      <c r="C109" s="239" t="s">
        <v>696</v>
      </c>
      <c r="D109" s="204"/>
      <c r="E109" s="205">
        <v>11.100000000000001</v>
      </c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 t="s">
        <v>153</v>
      </c>
      <c r="AH109" s="192">
        <v>0</v>
      </c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spans="1:60" outlineLevel="1" x14ac:dyDescent="0.2">
      <c r="A110" s="195"/>
      <c r="B110" s="196"/>
      <c r="C110" s="239" t="s">
        <v>697</v>
      </c>
      <c r="D110" s="204"/>
      <c r="E110" s="205">
        <v>5.6000000000000005</v>
      </c>
      <c r="F110" s="198"/>
      <c r="G110" s="198"/>
      <c r="H110" s="198"/>
      <c r="I110" s="198"/>
      <c r="J110" s="198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 t="s">
        <v>153</v>
      </c>
      <c r="AH110" s="192">
        <v>0</v>
      </c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spans="1:60" outlineLevel="1" x14ac:dyDescent="0.2">
      <c r="A111" s="195"/>
      <c r="B111" s="196"/>
      <c r="C111" s="239" t="s">
        <v>698</v>
      </c>
      <c r="D111" s="204"/>
      <c r="E111" s="205">
        <v>2.8000000000000003</v>
      </c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 t="s">
        <v>153</v>
      </c>
      <c r="AH111" s="192">
        <v>0</v>
      </c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spans="1:60" outlineLevel="1" x14ac:dyDescent="0.2">
      <c r="A112" s="216">
        <v>26</v>
      </c>
      <c r="B112" s="217" t="s">
        <v>262</v>
      </c>
      <c r="C112" s="238" t="s">
        <v>256</v>
      </c>
      <c r="D112" s="218" t="s">
        <v>163</v>
      </c>
      <c r="E112" s="219">
        <v>69.600000000000009</v>
      </c>
      <c r="F112" s="220"/>
      <c r="G112" s="221">
        <f>ROUND(E112*F112,2)</f>
        <v>0</v>
      </c>
      <c r="H112" s="220"/>
      <c r="I112" s="221">
        <f>ROUND(E112*H112,2)</f>
        <v>0</v>
      </c>
      <c r="J112" s="220"/>
      <c r="K112" s="221">
        <f>ROUND(E112*J112,2)</f>
        <v>0</v>
      </c>
      <c r="L112" s="221">
        <v>15</v>
      </c>
      <c r="M112" s="221">
        <f>G112*(1+L112/100)</f>
        <v>0</v>
      </c>
      <c r="N112" s="221">
        <v>6.7000000000000002E-4</v>
      </c>
      <c r="O112" s="221">
        <f>ROUND(E112*N112,2)</f>
        <v>0.05</v>
      </c>
      <c r="P112" s="221">
        <v>0.26100000000000001</v>
      </c>
      <c r="Q112" s="221">
        <f>ROUND(E112*P112,2)</f>
        <v>18.170000000000002</v>
      </c>
      <c r="R112" s="221" t="s">
        <v>257</v>
      </c>
      <c r="S112" s="221" t="s">
        <v>164</v>
      </c>
      <c r="T112" s="222" t="s">
        <v>150</v>
      </c>
      <c r="U112" s="198">
        <v>0.25800000000000001</v>
      </c>
      <c r="V112" s="198">
        <f>ROUND(E112*U112,2)</f>
        <v>17.96</v>
      </c>
      <c r="W112" s="198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 t="s">
        <v>151</v>
      </c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spans="1:60" ht="22.5" outlineLevel="1" x14ac:dyDescent="0.2">
      <c r="A113" s="195"/>
      <c r="B113" s="196"/>
      <c r="C113" s="240" t="s">
        <v>258</v>
      </c>
      <c r="D113" s="223"/>
      <c r="E113" s="223"/>
      <c r="F113" s="223"/>
      <c r="G113" s="223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 t="s">
        <v>158</v>
      </c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224" t="str">
        <f>C113</f>
        <v>nebo vybourání otvorů průřezové plochy přes 4 m2 v příčkách, včetně pomocného lešení o výšce podlahy do 1900 mm a pro zatížení do 1,5 kPa  (150 kg/m2),</v>
      </c>
      <c r="BB113" s="192"/>
      <c r="BC113" s="192"/>
      <c r="BD113" s="192"/>
      <c r="BE113" s="192"/>
      <c r="BF113" s="192"/>
      <c r="BG113" s="192"/>
      <c r="BH113" s="192"/>
    </row>
    <row r="114" spans="1:60" outlineLevel="1" x14ac:dyDescent="0.2">
      <c r="A114" s="195"/>
      <c r="B114" s="196"/>
      <c r="C114" s="239" t="s">
        <v>699</v>
      </c>
      <c r="D114" s="204"/>
      <c r="E114" s="205">
        <v>58.800000000000004</v>
      </c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 t="s">
        <v>153</v>
      </c>
      <c r="AH114" s="192">
        <v>0</v>
      </c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spans="1:60" outlineLevel="1" x14ac:dyDescent="0.2">
      <c r="A115" s="195"/>
      <c r="B115" s="196"/>
      <c r="C115" s="239" t="s">
        <v>700</v>
      </c>
      <c r="D115" s="204"/>
      <c r="E115" s="205">
        <v>10.8</v>
      </c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 t="s">
        <v>153</v>
      </c>
      <c r="AH115" s="192">
        <v>0</v>
      </c>
      <c r="AI115" s="192"/>
      <c r="AJ115" s="192"/>
      <c r="AK115" s="192"/>
      <c r="AL115" s="192"/>
      <c r="AM115" s="192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</row>
    <row r="116" spans="1:60" ht="22.5" outlineLevel="1" x14ac:dyDescent="0.2">
      <c r="A116" s="216">
        <v>27</v>
      </c>
      <c r="B116" s="217" t="s">
        <v>265</v>
      </c>
      <c r="C116" s="238" t="s">
        <v>266</v>
      </c>
      <c r="D116" s="218" t="s">
        <v>163</v>
      </c>
      <c r="E116" s="219">
        <v>16.080000000000002</v>
      </c>
      <c r="F116" s="220"/>
      <c r="G116" s="221">
        <f>ROUND(E116*F116,2)</f>
        <v>0</v>
      </c>
      <c r="H116" s="220"/>
      <c r="I116" s="221">
        <f>ROUND(E116*H116,2)</f>
        <v>0</v>
      </c>
      <c r="J116" s="220"/>
      <c r="K116" s="221">
        <f>ROUND(E116*J116,2)</f>
        <v>0</v>
      </c>
      <c r="L116" s="221">
        <v>15</v>
      </c>
      <c r="M116" s="221">
        <f>G116*(1+L116/100)</f>
        <v>0</v>
      </c>
      <c r="N116" s="221">
        <v>3.3000000000000005E-4</v>
      </c>
      <c r="O116" s="221">
        <f>ROUND(E116*N116,2)</f>
        <v>0.01</v>
      </c>
      <c r="P116" s="221">
        <v>1.183E-2</v>
      </c>
      <c r="Q116" s="221">
        <f>ROUND(E116*P116,2)</f>
        <v>0.19</v>
      </c>
      <c r="R116" s="221" t="s">
        <v>257</v>
      </c>
      <c r="S116" s="221" t="s">
        <v>149</v>
      </c>
      <c r="T116" s="222" t="s">
        <v>150</v>
      </c>
      <c r="U116" s="198">
        <v>0.34600000000000003</v>
      </c>
      <c r="V116" s="198">
        <f>ROUND(E116*U116,2)</f>
        <v>5.56</v>
      </c>
      <c r="W116" s="198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 t="s">
        <v>151</v>
      </c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spans="1:60" ht="22.5" outlineLevel="1" x14ac:dyDescent="0.2">
      <c r="A117" s="195"/>
      <c r="B117" s="196"/>
      <c r="C117" s="239" t="s">
        <v>701</v>
      </c>
      <c r="D117" s="204"/>
      <c r="E117" s="205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 t="s">
        <v>153</v>
      </c>
      <c r="AH117" s="192">
        <v>0</v>
      </c>
      <c r="AI117" s="192"/>
      <c r="AJ117" s="192"/>
      <c r="AK117" s="192"/>
      <c r="AL117" s="192"/>
      <c r="AM117" s="192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2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</row>
    <row r="118" spans="1:60" outlineLevel="1" x14ac:dyDescent="0.2">
      <c r="A118" s="195"/>
      <c r="B118" s="196"/>
      <c r="C118" s="239" t="s">
        <v>702</v>
      </c>
      <c r="D118" s="204"/>
      <c r="E118" s="205">
        <v>4.0200000000000005</v>
      </c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 t="s">
        <v>153</v>
      </c>
      <c r="AH118" s="192">
        <v>0</v>
      </c>
      <c r="AI118" s="192"/>
      <c r="AJ118" s="192"/>
      <c r="AK118" s="192"/>
      <c r="AL118" s="192"/>
      <c r="AM118" s="192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</row>
    <row r="119" spans="1:60" outlineLevel="1" x14ac:dyDescent="0.2">
      <c r="A119" s="195"/>
      <c r="B119" s="196"/>
      <c r="C119" s="239" t="s">
        <v>703</v>
      </c>
      <c r="D119" s="204"/>
      <c r="E119" s="205">
        <v>4.0200000000000005</v>
      </c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 t="s">
        <v>153</v>
      </c>
      <c r="AH119" s="192">
        <v>0</v>
      </c>
      <c r="AI119" s="192"/>
      <c r="AJ119" s="192"/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2"/>
      <c r="BB119" s="192"/>
      <c r="BC119" s="192"/>
      <c r="BD119" s="192"/>
      <c r="BE119" s="192"/>
      <c r="BF119" s="192"/>
      <c r="BG119" s="192"/>
      <c r="BH119" s="192"/>
    </row>
    <row r="120" spans="1:60" outlineLevel="1" x14ac:dyDescent="0.2">
      <c r="A120" s="195"/>
      <c r="B120" s="196"/>
      <c r="C120" s="239" t="s">
        <v>704</v>
      </c>
      <c r="D120" s="204"/>
      <c r="E120" s="205">
        <v>4.0200000000000005</v>
      </c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 t="s">
        <v>153</v>
      </c>
      <c r="AH120" s="192">
        <v>0</v>
      </c>
      <c r="AI120" s="192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2"/>
      <c r="BB120" s="192"/>
      <c r="BC120" s="192"/>
      <c r="BD120" s="192"/>
      <c r="BE120" s="192"/>
      <c r="BF120" s="192"/>
      <c r="BG120" s="192"/>
      <c r="BH120" s="192"/>
    </row>
    <row r="121" spans="1:60" outlineLevel="1" x14ac:dyDescent="0.2">
      <c r="A121" s="195"/>
      <c r="B121" s="196"/>
      <c r="C121" s="239" t="s">
        <v>705</v>
      </c>
      <c r="D121" s="204"/>
      <c r="E121" s="205">
        <v>4.0200000000000005</v>
      </c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 t="s">
        <v>153</v>
      </c>
      <c r="AH121" s="192">
        <v>0</v>
      </c>
      <c r="AI121" s="192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2"/>
      <c r="BB121" s="192"/>
      <c r="BC121" s="192"/>
      <c r="BD121" s="192"/>
      <c r="BE121" s="192"/>
      <c r="BF121" s="192"/>
      <c r="BG121" s="192"/>
      <c r="BH121" s="192"/>
    </row>
    <row r="122" spans="1:60" outlineLevel="1" x14ac:dyDescent="0.2">
      <c r="A122" s="216">
        <v>28</v>
      </c>
      <c r="B122" s="217" t="s">
        <v>272</v>
      </c>
      <c r="C122" s="238" t="s">
        <v>273</v>
      </c>
      <c r="D122" s="218" t="s">
        <v>147</v>
      </c>
      <c r="E122" s="219">
        <v>36</v>
      </c>
      <c r="F122" s="220"/>
      <c r="G122" s="221">
        <f>ROUND(E122*F122,2)</f>
        <v>0</v>
      </c>
      <c r="H122" s="220"/>
      <c r="I122" s="221">
        <f>ROUND(E122*H122,2)</f>
        <v>0</v>
      </c>
      <c r="J122" s="220"/>
      <c r="K122" s="221">
        <f>ROUND(E122*J122,2)</f>
        <v>0</v>
      </c>
      <c r="L122" s="221">
        <v>15</v>
      </c>
      <c r="M122" s="221">
        <f>G122*(1+L122/100)</f>
        <v>0</v>
      </c>
      <c r="N122" s="221">
        <v>0</v>
      </c>
      <c r="O122" s="221">
        <f>ROUND(E122*N122,2)</f>
        <v>0</v>
      </c>
      <c r="P122" s="221">
        <v>0</v>
      </c>
      <c r="Q122" s="221">
        <f>ROUND(E122*P122,2)</f>
        <v>0</v>
      </c>
      <c r="R122" s="221" t="s">
        <v>257</v>
      </c>
      <c r="S122" s="221" t="s">
        <v>149</v>
      </c>
      <c r="T122" s="222" t="s">
        <v>150</v>
      </c>
      <c r="U122" s="198">
        <v>0.05</v>
      </c>
      <c r="V122" s="198">
        <f>ROUND(E122*U122,2)</f>
        <v>1.8</v>
      </c>
      <c r="W122" s="198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 t="s">
        <v>151</v>
      </c>
      <c r="AH122" s="192"/>
      <c r="AI122" s="192"/>
      <c r="AJ122" s="192"/>
      <c r="AK122" s="192"/>
      <c r="AL122" s="192"/>
      <c r="AM122" s="192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2"/>
      <c r="AY122" s="192"/>
      <c r="AZ122" s="192"/>
      <c r="BA122" s="192"/>
      <c r="BB122" s="192"/>
      <c r="BC122" s="192"/>
      <c r="BD122" s="192"/>
      <c r="BE122" s="192"/>
      <c r="BF122" s="192"/>
      <c r="BG122" s="192"/>
      <c r="BH122" s="192"/>
    </row>
    <row r="123" spans="1:60" outlineLevel="1" x14ac:dyDescent="0.2">
      <c r="A123" s="195"/>
      <c r="B123" s="196"/>
      <c r="C123" s="240" t="s">
        <v>274</v>
      </c>
      <c r="D123" s="223"/>
      <c r="E123" s="223"/>
      <c r="F123" s="223"/>
      <c r="G123" s="223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 t="s">
        <v>158</v>
      </c>
      <c r="AH123" s="192"/>
      <c r="AI123" s="192"/>
      <c r="AJ123" s="192"/>
      <c r="AK123" s="192"/>
      <c r="AL123" s="192"/>
      <c r="AM123" s="192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2"/>
      <c r="AY123" s="192"/>
      <c r="AZ123" s="192"/>
      <c r="BA123" s="192"/>
      <c r="BB123" s="192"/>
      <c r="BC123" s="192"/>
      <c r="BD123" s="192"/>
      <c r="BE123" s="192"/>
      <c r="BF123" s="192"/>
      <c r="BG123" s="192"/>
      <c r="BH123" s="192"/>
    </row>
    <row r="124" spans="1:60" outlineLevel="1" x14ac:dyDescent="0.2">
      <c r="A124" s="195"/>
      <c r="B124" s="196"/>
      <c r="C124" s="239" t="s">
        <v>706</v>
      </c>
      <c r="D124" s="204"/>
      <c r="E124" s="205">
        <v>36</v>
      </c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 t="s">
        <v>153</v>
      </c>
      <c r="AH124" s="192">
        <v>0</v>
      </c>
      <c r="AI124" s="192"/>
      <c r="AJ124" s="192"/>
      <c r="AK124" s="192"/>
      <c r="AL124" s="192"/>
      <c r="AM124" s="192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2"/>
      <c r="BB124" s="192"/>
      <c r="BC124" s="192"/>
      <c r="BD124" s="192"/>
      <c r="BE124" s="192"/>
      <c r="BF124" s="192"/>
      <c r="BG124" s="192"/>
      <c r="BH124" s="192"/>
    </row>
    <row r="125" spans="1:60" ht="33.75" outlineLevel="1" x14ac:dyDescent="0.2">
      <c r="A125" s="216">
        <v>29</v>
      </c>
      <c r="B125" s="217" t="s">
        <v>276</v>
      </c>
      <c r="C125" s="238" t="s">
        <v>277</v>
      </c>
      <c r="D125" s="218" t="s">
        <v>163</v>
      </c>
      <c r="E125" s="219">
        <v>31.200000000000003</v>
      </c>
      <c r="F125" s="220"/>
      <c r="G125" s="221">
        <f>ROUND(E125*F125,2)</f>
        <v>0</v>
      </c>
      <c r="H125" s="220"/>
      <c r="I125" s="221">
        <f>ROUND(E125*H125,2)</f>
        <v>0</v>
      </c>
      <c r="J125" s="220"/>
      <c r="K125" s="221">
        <f>ROUND(E125*J125,2)</f>
        <v>0</v>
      </c>
      <c r="L125" s="221">
        <v>15</v>
      </c>
      <c r="M125" s="221">
        <f>G125*(1+L125/100)</f>
        <v>0</v>
      </c>
      <c r="N125" s="221">
        <v>1.17E-3</v>
      </c>
      <c r="O125" s="221">
        <f>ROUND(E125*N125,2)</f>
        <v>0.04</v>
      </c>
      <c r="P125" s="221">
        <v>7.6000000000000012E-2</v>
      </c>
      <c r="Q125" s="221">
        <f>ROUND(E125*P125,2)</f>
        <v>2.37</v>
      </c>
      <c r="R125" s="221" t="s">
        <v>257</v>
      </c>
      <c r="S125" s="221" t="s">
        <v>149</v>
      </c>
      <c r="T125" s="222" t="s">
        <v>150</v>
      </c>
      <c r="U125" s="198">
        <v>0.93900000000000006</v>
      </c>
      <c r="V125" s="198">
        <f>ROUND(E125*U125,2)</f>
        <v>29.3</v>
      </c>
      <c r="W125" s="198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 t="s">
        <v>151</v>
      </c>
      <c r="AH125" s="192"/>
      <c r="AI125" s="192"/>
      <c r="AJ125" s="192"/>
      <c r="AK125" s="192"/>
      <c r="AL125" s="192"/>
      <c r="AM125" s="192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2"/>
      <c r="BB125" s="192"/>
      <c r="BC125" s="192"/>
      <c r="BD125" s="192"/>
      <c r="BE125" s="192"/>
      <c r="BF125" s="192"/>
      <c r="BG125" s="192"/>
      <c r="BH125" s="192"/>
    </row>
    <row r="126" spans="1:60" outlineLevel="1" x14ac:dyDescent="0.2">
      <c r="A126" s="195"/>
      <c r="B126" s="196"/>
      <c r="C126" s="239" t="s">
        <v>707</v>
      </c>
      <c r="D126" s="204"/>
      <c r="E126" s="205">
        <v>7.2</v>
      </c>
      <c r="F126" s="198"/>
      <c r="G126" s="198"/>
      <c r="H126" s="198"/>
      <c r="I126" s="198"/>
      <c r="J126" s="198"/>
      <c r="K126" s="198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 t="s">
        <v>153</v>
      </c>
      <c r="AH126" s="192">
        <v>0</v>
      </c>
      <c r="AI126" s="192"/>
      <c r="AJ126" s="192"/>
      <c r="AK126" s="192"/>
      <c r="AL126" s="192"/>
      <c r="AM126" s="192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2"/>
      <c r="AY126" s="192"/>
      <c r="AZ126" s="192"/>
      <c r="BA126" s="192"/>
      <c r="BB126" s="192"/>
      <c r="BC126" s="192"/>
      <c r="BD126" s="192"/>
      <c r="BE126" s="192"/>
      <c r="BF126" s="192"/>
      <c r="BG126" s="192"/>
      <c r="BH126" s="192"/>
    </row>
    <row r="127" spans="1:60" outlineLevel="1" x14ac:dyDescent="0.2">
      <c r="A127" s="195"/>
      <c r="B127" s="196"/>
      <c r="C127" s="239" t="s">
        <v>278</v>
      </c>
      <c r="D127" s="204"/>
      <c r="E127" s="205">
        <v>11.200000000000001</v>
      </c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2"/>
      <c r="Y127" s="192"/>
      <c r="Z127" s="192"/>
      <c r="AA127" s="192"/>
      <c r="AB127" s="192"/>
      <c r="AC127" s="192"/>
      <c r="AD127" s="192"/>
      <c r="AE127" s="192"/>
      <c r="AF127" s="192"/>
      <c r="AG127" s="192" t="s">
        <v>153</v>
      </c>
      <c r="AH127" s="192">
        <v>0</v>
      </c>
      <c r="AI127" s="192"/>
      <c r="AJ127" s="192"/>
      <c r="AK127" s="192"/>
      <c r="AL127" s="192"/>
      <c r="AM127" s="192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2"/>
      <c r="AY127" s="192"/>
      <c r="AZ127" s="192"/>
      <c r="BA127" s="192"/>
      <c r="BB127" s="192"/>
      <c r="BC127" s="192"/>
      <c r="BD127" s="192"/>
      <c r="BE127" s="192"/>
      <c r="BF127" s="192"/>
      <c r="BG127" s="192"/>
      <c r="BH127" s="192"/>
    </row>
    <row r="128" spans="1:60" outlineLevel="1" x14ac:dyDescent="0.2">
      <c r="A128" s="195"/>
      <c r="B128" s="196"/>
      <c r="C128" s="239" t="s">
        <v>708</v>
      </c>
      <c r="D128" s="204"/>
      <c r="E128" s="205">
        <v>12.8</v>
      </c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 t="s">
        <v>153</v>
      </c>
      <c r="AH128" s="192">
        <v>0</v>
      </c>
      <c r="AI128" s="192"/>
      <c r="AJ128" s="192"/>
      <c r="AK128" s="192"/>
      <c r="AL128" s="192"/>
      <c r="AM128" s="192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2"/>
      <c r="AY128" s="192"/>
      <c r="AZ128" s="192"/>
      <c r="BA128" s="192"/>
      <c r="BB128" s="192"/>
      <c r="BC128" s="192"/>
      <c r="BD128" s="192"/>
      <c r="BE128" s="192"/>
      <c r="BF128" s="192"/>
      <c r="BG128" s="192"/>
      <c r="BH128" s="192"/>
    </row>
    <row r="129" spans="1:60" x14ac:dyDescent="0.2">
      <c r="A129" s="210" t="s">
        <v>143</v>
      </c>
      <c r="B129" s="211" t="s">
        <v>77</v>
      </c>
      <c r="C129" s="237" t="s">
        <v>78</v>
      </c>
      <c r="D129" s="212"/>
      <c r="E129" s="213"/>
      <c r="F129" s="214"/>
      <c r="G129" s="214">
        <f>SUMIF(AG130:AG156,"&lt;&gt;NOR",G130:G156)</f>
        <v>0</v>
      </c>
      <c r="H129" s="214"/>
      <c r="I129" s="214">
        <f>SUM(I130:I156)</f>
        <v>0</v>
      </c>
      <c r="J129" s="214"/>
      <c r="K129" s="214">
        <f>SUM(K130:K156)</f>
        <v>0</v>
      </c>
      <c r="L129" s="214"/>
      <c r="M129" s="214">
        <f>SUM(M130:M156)</f>
        <v>0</v>
      </c>
      <c r="N129" s="214"/>
      <c r="O129" s="214">
        <f>SUM(O130:O156)</f>
        <v>0.05</v>
      </c>
      <c r="P129" s="214"/>
      <c r="Q129" s="214">
        <f>SUM(Q130:Q156)</f>
        <v>27.25</v>
      </c>
      <c r="R129" s="214"/>
      <c r="S129" s="214"/>
      <c r="T129" s="215"/>
      <c r="U129" s="209"/>
      <c r="V129" s="209">
        <f>SUM(V130:V156)</f>
        <v>163.63999999999999</v>
      </c>
      <c r="W129" s="209"/>
      <c r="AG129" t="s">
        <v>144</v>
      </c>
    </row>
    <row r="130" spans="1:60" ht="33.75" outlineLevel="1" x14ac:dyDescent="0.2">
      <c r="A130" s="216">
        <v>30</v>
      </c>
      <c r="B130" s="217" t="s">
        <v>280</v>
      </c>
      <c r="C130" s="238" t="s">
        <v>281</v>
      </c>
      <c r="D130" s="218" t="s">
        <v>147</v>
      </c>
      <c r="E130" s="219">
        <v>14</v>
      </c>
      <c r="F130" s="220"/>
      <c r="G130" s="221">
        <f>ROUND(E130*F130,2)</f>
        <v>0</v>
      </c>
      <c r="H130" s="220"/>
      <c r="I130" s="221">
        <f>ROUND(E130*H130,2)</f>
        <v>0</v>
      </c>
      <c r="J130" s="220"/>
      <c r="K130" s="221">
        <f>ROUND(E130*J130,2)</f>
        <v>0</v>
      </c>
      <c r="L130" s="221">
        <v>15</v>
      </c>
      <c r="M130" s="221">
        <f>G130*(1+L130/100)</f>
        <v>0</v>
      </c>
      <c r="N130" s="221">
        <v>0</v>
      </c>
      <c r="O130" s="221">
        <f>ROUND(E130*N130,2)</f>
        <v>0</v>
      </c>
      <c r="P130" s="221">
        <v>8.0000000000000002E-3</v>
      </c>
      <c r="Q130" s="221">
        <f>ROUND(E130*P130,2)</f>
        <v>0.11</v>
      </c>
      <c r="R130" s="221" t="s">
        <v>257</v>
      </c>
      <c r="S130" s="221" t="s">
        <v>149</v>
      </c>
      <c r="T130" s="222" t="s">
        <v>150</v>
      </c>
      <c r="U130" s="198">
        <v>0.24300000000000002</v>
      </c>
      <c r="V130" s="198">
        <f>ROUND(E130*U130,2)</f>
        <v>3.4</v>
      </c>
      <c r="W130" s="198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 t="s">
        <v>151</v>
      </c>
      <c r="AH130" s="192"/>
      <c r="AI130" s="192"/>
      <c r="AJ130" s="192"/>
      <c r="AK130" s="192"/>
      <c r="AL130" s="192"/>
      <c r="AM130" s="192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2"/>
      <c r="AY130" s="192"/>
      <c r="AZ130" s="192"/>
      <c r="BA130" s="192"/>
      <c r="BB130" s="192"/>
      <c r="BC130" s="192"/>
      <c r="BD130" s="192"/>
      <c r="BE130" s="192"/>
      <c r="BF130" s="192"/>
      <c r="BG130" s="192"/>
      <c r="BH130" s="192"/>
    </row>
    <row r="131" spans="1:60" outlineLevel="1" x14ac:dyDescent="0.2">
      <c r="A131" s="195"/>
      <c r="B131" s="196"/>
      <c r="C131" s="240" t="s">
        <v>282</v>
      </c>
      <c r="D131" s="223"/>
      <c r="E131" s="223"/>
      <c r="F131" s="223"/>
      <c r="G131" s="223"/>
      <c r="H131" s="198"/>
      <c r="I131" s="198"/>
      <c r="J131" s="198"/>
      <c r="K131" s="198"/>
      <c r="L131" s="198"/>
      <c r="M131" s="198"/>
      <c r="N131" s="198"/>
      <c r="O131" s="198"/>
      <c r="P131" s="198"/>
      <c r="Q131" s="198"/>
      <c r="R131" s="198"/>
      <c r="S131" s="198"/>
      <c r="T131" s="198"/>
      <c r="U131" s="198"/>
      <c r="V131" s="198"/>
      <c r="W131" s="198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 t="s">
        <v>158</v>
      </c>
      <c r="AH131" s="192"/>
      <c r="AI131" s="192"/>
      <c r="AJ131" s="192"/>
      <c r="AK131" s="192"/>
      <c r="AL131" s="192"/>
      <c r="AM131" s="192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2"/>
      <c r="AY131" s="192"/>
      <c r="AZ131" s="192"/>
      <c r="BA131" s="192"/>
      <c r="BB131" s="192"/>
      <c r="BC131" s="192"/>
      <c r="BD131" s="192"/>
      <c r="BE131" s="192"/>
      <c r="BF131" s="192"/>
      <c r="BG131" s="192"/>
      <c r="BH131" s="192"/>
    </row>
    <row r="132" spans="1:60" outlineLevel="1" x14ac:dyDescent="0.2">
      <c r="A132" s="195"/>
      <c r="B132" s="196"/>
      <c r="C132" s="239" t="s">
        <v>664</v>
      </c>
      <c r="D132" s="204"/>
      <c r="E132" s="205">
        <v>14</v>
      </c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8"/>
      <c r="R132" s="198"/>
      <c r="S132" s="198"/>
      <c r="T132" s="198"/>
      <c r="U132" s="198"/>
      <c r="V132" s="198"/>
      <c r="W132" s="198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 t="s">
        <v>153</v>
      </c>
      <c r="AH132" s="192">
        <v>0</v>
      </c>
      <c r="AI132" s="192"/>
      <c r="AJ132" s="192"/>
      <c r="AK132" s="192"/>
      <c r="AL132" s="192"/>
      <c r="AM132" s="192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2"/>
      <c r="AY132" s="192"/>
      <c r="AZ132" s="192"/>
      <c r="BA132" s="192"/>
      <c r="BB132" s="192"/>
      <c r="BC132" s="192"/>
      <c r="BD132" s="192"/>
      <c r="BE132" s="192"/>
      <c r="BF132" s="192"/>
      <c r="BG132" s="192"/>
      <c r="BH132" s="192"/>
    </row>
    <row r="133" spans="1:60" ht="22.5" outlineLevel="1" x14ac:dyDescent="0.2">
      <c r="A133" s="216">
        <v>31</v>
      </c>
      <c r="B133" s="217" t="s">
        <v>709</v>
      </c>
      <c r="C133" s="238" t="s">
        <v>710</v>
      </c>
      <c r="D133" s="218" t="s">
        <v>163</v>
      </c>
      <c r="E133" s="219">
        <v>1.6</v>
      </c>
      <c r="F133" s="220"/>
      <c r="G133" s="221">
        <f>ROUND(E133*F133,2)</f>
        <v>0</v>
      </c>
      <c r="H133" s="220"/>
      <c r="I133" s="221">
        <f>ROUND(E133*H133,2)</f>
        <v>0</v>
      </c>
      <c r="J133" s="220"/>
      <c r="K133" s="221">
        <f>ROUND(E133*J133,2)</f>
        <v>0</v>
      </c>
      <c r="L133" s="221">
        <v>15</v>
      </c>
      <c r="M133" s="221">
        <f>G133*(1+L133/100)</f>
        <v>0</v>
      </c>
      <c r="N133" s="221">
        <v>1.6500000000000002E-3</v>
      </c>
      <c r="O133" s="221">
        <f>ROUND(E133*N133,2)</f>
        <v>0</v>
      </c>
      <c r="P133" s="221">
        <v>0.29300000000000004</v>
      </c>
      <c r="Q133" s="221">
        <f>ROUND(E133*P133,2)</f>
        <v>0.47</v>
      </c>
      <c r="R133" s="221" t="s">
        <v>257</v>
      </c>
      <c r="S133" s="221" t="s">
        <v>149</v>
      </c>
      <c r="T133" s="222" t="s">
        <v>150</v>
      </c>
      <c r="U133" s="198">
        <v>0.94200000000000006</v>
      </c>
      <c r="V133" s="198">
        <f>ROUND(E133*U133,2)</f>
        <v>1.51</v>
      </c>
      <c r="W133" s="198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 t="s">
        <v>151</v>
      </c>
      <c r="AH133" s="192"/>
      <c r="AI133" s="192"/>
      <c r="AJ133" s="192"/>
      <c r="AK133" s="192"/>
      <c r="AL133" s="192"/>
      <c r="AM133" s="192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2"/>
      <c r="AY133" s="192"/>
      <c r="AZ133" s="192"/>
      <c r="BA133" s="192"/>
      <c r="BB133" s="192"/>
      <c r="BC133" s="192"/>
      <c r="BD133" s="192"/>
      <c r="BE133" s="192"/>
      <c r="BF133" s="192"/>
      <c r="BG133" s="192"/>
      <c r="BH133" s="192"/>
    </row>
    <row r="134" spans="1:60" outlineLevel="1" x14ac:dyDescent="0.2">
      <c r="A134" s="195"/>
      <c r="B134" s="196"/>
      <c r="C134" s="240" t="s">
        <v>282</v>
      </c>
      <c r="D134" s="223"/>
      <c r="E134" s="223"/>
      <c r="F134" s="223"/>
      <c r="G134" s="223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98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 t="s">
        <v>158</v>
      </c>
      <c r="AH134" s="192"/>
      <c r="AI134" s="192"/>
      <c r="AJ134" s="192"/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2"/>
      <c r="AY134" s="192"/>
      <c r="AZ134" s="192"/>
      <c r="BA134" s="192"/>
      <c r="BB134" s="192"/>
      <c r="BC134" s="192"/>
      <c r="BD134" s="192"/>
      <c r="BE134" s="192"/>
      <c r="BF134" s="192"/>
      <c r="BG134" s="192"/>
      <c r="BH134" s="192"/>
    </row>
    <row r="135" spans="1:60" outlineLevel="1" x14ac:dyDescent="0.2">
      <c r="A135" s="195"/>
      <c r="B135" s="196"/>
      <c r="C135" s="239" t="s">
        <v>711</v>
      </c>
      <c r="D135" s="204"/>
      <c r="E135" s="205">
        <v>1.6</v>
      </c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 t="s">
        <v>153</v>
      </c>
      <c r="AH135" s="192">
        <v>0</v>
      </c>
      <c r="AI135" s="192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2"/>
      <c r="AY135" s="192"/>
      <c r="AZ135" s="192"/>
      <c r="BA135" s="192"/>
      <c r="BB135" s="192"/>
      <c r="BC135" s="192"/>
      <c r="BD135" s="192"/>
      <c r="BE135" s="192"/>
      <c r="BF135" s="192"/>
      <c r="BG135" s="192"/>
      <c r="BH135" s="192"/>
    </row>
    <row r="136" spans="1:60" ht="22.5" outlineLevel="1" x14ac:dyDescent="0.2">
      <c r="A136" s="216">
        <v>32</v>
      </c>
      <c r="B136" s="217" t="s">
        <v>283</v>
      </c>
      <c r="C136" s="238" t="s">
        <v>284</v>
      </c>
      <c r="D136" s="218" t="s">
        <v>172</v>
      </c>
      <c r="E136" s="219">
        <v>77.600000000000009</v>
      </c>
      <c r="F136" s="220"/>
      <c r="G136" s="221">
        <f>ROUND(E136*F136,2)</f>
        <v>0</v>
      </c>
      <c r="H136" s="220"/>
      <c r="I136" s="221">
        <f>ROUND(E136*H136,2)</f>
        <v>0</v>
      </c>
      <c r="J136" s="220"/>
      <c r="K136" s="221">
        <f>ROUND(E136*J136,2)</f>
        <v>0</v>
      </c>
      <c r="L136" s="221">
        <v>15</v>
      </c>
      <c r="M136" s="221">
        <f>G136*(1+L136/100)</f>
        <v>0</v>
      </c>
      <c r="N136" s="221">
        <v>4.9000000000000009E-4</v>
      </c>
      <c r="O136" s="221">
        <f>ROUND(E136*N136,2)</f>
        <v>0.04</v>
      </c>
      <c r="P136" s="221">
        <v>4.0000000000000001E-3</v>
      </c>
      <c r="Q136" s="221">
        <f>ROUND(E136*P136,2)</f>
        <v>0.31</v>
      </c>
      <c r="R136" s="221" t="s">
        <v>257</v>
      </c>
      <c r="S136" s="221" t="s">
        <v>149</v>
      </c>
      <c r="T136" s="222" t="s">
        <v>150</v>
      </c>
      <c r="U136" s="198">
        <v>0.20800000000000002</v>
      </c>
      <c r="V136" s="198">
        <f>ROUND(E136*U136,2)</f>
        <v>16.14</v>
      </c>
      <c r="W136" s="198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 t="s">
        <v>151</v>
      </c>
      <c r="AH136" s="192"/>
      <c r="AI136" s="192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2"/>
      <c r="BB136" s="192"/>
      <c r="BC136" s="192"/>
      <c r="BD136" s="192"/>
      <c r="BE136" s="192"/>
      <c r="BF136" s="192"/>
      <c r="BG136" s="192"/>
      <c r="BH136" s="192"/>
    </row>
    <row r="137" spans="1:60" outlineLevel="1" x14ac:dyDescent="0.2">
      <c r="A137" s="195"/>
      <c r="B137" s="196"/>
      <c r="C137" s="239" t="s">
        <v>686</v>
      </c>
      <c r="D137" s="204"/>
      <c r="E137" s="205">
        <v>77.600000000000009</v>
      </c>
      <c r="F137" s="198"/>
      <c r="G137" s="198"/>
      <c r="H137" s="198"/>
      <c r="I137" s="198"/>
      <c r="J137" s="198"/>
      <c r="K137" s="198"/>
      <c r="L137" s="198"/>
      <c r="M137" s="198"/>
      <c r="N137" s="198"/>
      <c r="O137" s="198"/>
      <c r="P137" s="198"/>
      <c r="Q137" s="198"/>
      <c r="R137" s="198"/>
      <c r="S137" s="198"/>
      <c r="T137" s="198"/>
      <c r="U137" s="198"/>
      <c r="V137" s="198"/>
      <c r="W137" s="198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 t="s">
        <v>153</v>
      </c>
      <c r="AH137" s="192">
        <v>0</v>
      </c>
      <c r="AI137" s="192"/>
      <c r="AJ137" s="192"/>
      <c r="AK137" s="192"/>
      <c r="AL137" s="192"/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2"/>
      <c r="BB137" s="192"/>
      <c r="BC137" s="192"/>
      <c r="BD137" s="192"/>
      <c r="BE137" s="192"/>
      <c r="BF137" s="192"/>
      <c r="BG137" s="192"/>
      <c r="BH137" s="192"/>
    </row>
    <row r="138" spans="1:60" ht="22.5" outlineLevel="1" x14ac:dyDescent="0.2">
      <c r="A138" s="216">
        <v>33</v>
      </c>
      <c r="B138" s="217" t="s">
        <v>286</v>
      </c>
      <c r="C138" s="238" t="s">
        <v>287</v>
      </c>
      <c r="D138" s="218" t="s">
        <v>172</v>
      </c>
      <c r="E138" s="219">
        <v>30</v>
      </c>
      <c r="F138" s="220"/>
      <c r="G138" s="221">
        <f>ROUND(E138*F138,2)</f>
        <v>0</v>
      </c>
      <c r="H138" s="220"/>
      <c r="I138" s="221">
        <f>ROUND(E138*H138,2)</f>
        <v>0</v>
      </c>
      <c r="J138" s="220"/>
      <c r="K138" s="221">
        <f>ROUND(E138*J138,2)</f>
        <v>0</v>
      </c>
      <c r="L138" s="221">
        <v>15</v>
      </c>
      <c r="M138" s="221">
        <f>G138*(1+L138/100)</f>
        <v>0</v>
      </c>
      <c r="N138" s="221">
        <v>4.9000000000000009E-4</v>
      </c>
      <c r="O138" s="221">
        <f>ROUND(E138*N138,2)</f>
        <v>0.01</v>
      </c>
      <c r="P138" s="221">
        <v>9.0000000000000011E-3</v>
      </c>
      <c r="Q138" s="221">
        <f>ROUND(E138*P138,2)</f>
        <v>0.27</v>
      </c>
      <c r="R138" s="221" t="s">
        <v>257</v>
      </c>
      <c r="S138" s="221" t="s">
        <v>149</v>
      </c>
      <c r="T138" s="222" t="s">
        <v>150</v>
      </c>
      <c r="U138" s="198">
        <v>0.24700000000000003</v>
      </c>
      <c r="V138" s="198">
        <f>ROUND(E138*U138,2)</f>
        <v>7.41</v>
      </c>
      <c r="W138" s="198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 t="s">
        <v>151</v>
      </c>
      <c r="AH138" s="192"/>
      <c r="AI138" s="192"/>
      <c r="AJ138" s="192"/>
      <c r="AK138" s="192"/>
      <c r="AL138" s="192"/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2"/>
      <c r="AY138" s="192"/>
      <c r="AZ138" s="192"/>
      <c r="BA138" s="192"/>
      <c r="BB138" s="192"/>
      <c r="BC138" s="192"/>
      <c r="BD138" s="192"/>
      <c r="BE138" s="192"/>
      <c r="BF138" s="192"/>
      <c r="BG138" s="192"/>
      <c r="BH138" s="192"/>
    </row>
    <row r="139" spans="1:60" outlineLevel="1" x14ac:dyDescent="0.2">
      <c r="A139" s="195"/>
      <c r="B139" s="196"/>
      <c r="C139" s="239" t="s">
        <v>712</v>
      </c>
      <c r="D139" s="204"/>
      <c r="E139" s="205">
        <v>30</v>
      </c>
      <c r="F139" s="198"/>
      <c r="G139" s="198"/>
      <c r="H139" s="198"/>
      <c r="I139" s="198"/>
      <c r="J139" s="198"/>
      <c r="K139" s="198"/>
      <c r="L139" s="198"/>
      <c r="M139" s="198"/>
      <c r="N139" s="198"/>
      <c r="O139" s="198"/>
      <c r="P139" s="198"/>
      <c r="Q139" s="198"/>
      <c r="R139" s="198"/>
      <c r="S139" s="198"/>
      <c r="T139" s="198"/>
      <c r="U139" s="198"/>
      <c r="V139" s="198"/>
      <c r="W139" s="198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 t="s">
        <v>153</v>
      </c>
      <c r="AH139" s="192">
        <v>0</v>
      </c>
      <c r="AI139" s="192"/>
      <c r="AJ139" s="192"/>
      <c r="AK139" s="192"/>
      <c r="AL139" s="192"/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2"/>
      <c r="AY139" s="192"/>
      <c r="AZ139" s="192"/>
      <c r="BA139" s="192"/>
      <c r="BB139" s="192"/>
      <c r="BC139" s="192"/>
      <c r="BD139" s="192"/>
      <c r="BE139" s="192"/>
      <c r="BF139" s="192"/>
      <c r="BG139" s="192"/>
      <c r="BH139" s="192"/>
    </row>
    <row r="140" spans="1:60" ht="22.5" outlineLevel="1" x14ac:dyDescent="0.2">
      <c r="A140" s="216">
        <v>34</v>
      </c>
      <c r="B140" s="217" t="s">
        <v>289</v>
      </c>
      <c r="C140" s="238" t="s">
        <v>290</v>
      </c>
      <c r="D140" s="218" t="s">
        <v>163</v>
      </c>
      <c r="E140" s="219">
        <v>187.98000000000002</v>
      </c>
      <c r="F140" s="220"/>
      <c r="G140" s="221">
        <f>ROUND(E140*F140,2)</f>
        <v>0</v>
      </c>
      <c r="H140" s="220"/>
      <c r="I140" s="221">
        <f>ROUND(E140*H140,2)</f>
        <v>0</v>
      </c>
      <c r="J140" s="220"/>
      <c r="K140" s="221">
        <f>ROUND(E140*J140,2)</f>
        <v>0</v>
      </c>
      <c r="L140" s="221">
        <v>15</v>
      </c>
      <c r="M140" s="221">
        <f>G140*(1+L140/100)</f>
        <v>0</v>
      </c>
      <c r="N140" s="221">
        <v>0</v>
      </c>
      <c r="O140" s="221">
        <f>ROUND(E140*N140,2)</f>
        <v>0</v>
      </c>
      <c r="P140" s="221">
        <v>4.6000000000000006E-2</v>
      </c>
      <c r="Q140" s="221">
        <f>ROUND(E140*P140,2)</f>
        <v>8.65</v>
      </c>
      <c r="R140" s="221" t="s">
        <v>257</v>
      </c>
      <c r="S140" s="221" t="s">
        <v>149</v>
      </c>
      <c r="T140" s="222" t="s">
        <v>150</v>
      </c>
      <c r="U140" s="198">
        <v>0.26</v>
      </c>
      <c r="V140" s="198">
        <f>ROUND(E140*U140,2)</f>
        <v>48.87</v>
      </c>
      <c r="W140" s="198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 t="s">
        <v>151</v>
      </c>
      <c r="AH140" s="192"/>
      <c r="AI140" s="192"/>
      <c r="AJ140" s="192"/>
      <c r="AK140" s="192"/>
      <c r="AL140" s="192"/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2"/>
      <c r="AY140" s="192"/>
      <c r="AZ140" s="192"/>
      <c r="BA140" s="192"/>
      <c r="BB140" s="192"/>
      <c r="BC140" s="192"/>
      <c r="BD140" s="192"/>
      <c r="BE140" s="192"/>
      <c r="BF140" s="192"/>
      <c r="BG140" s="192"/>
      <c r="BH140" s="192"/>
    </row>
    <row r="141" spans="1:60" outlineLevel="1" x14ac:dyDescent="0.2">
      <c r="A141" s="195"/>
      <c r="B141" s="196"/>
      <c r="C141" s="239" t="s">
        <v>713</v>
      </c>
      <c r="D141" s="204"/>
      <c r="E141" s="205">
        <v>35.400000000000006</v>
      </c>
      <c r="F141" s="198"/>
      <c r="G141" s="198"/>
      <c r="H141" s="198"/>
      <c r="I141" s="198"/>
      <c r="J141" s="198"/>
      <c r="K141" s="198"/>
      <c r="L141" s="198"/>
      <c r="M141" s="198"/>
      <c r="N141" s="198"/>
      <c r="O141" s="198"/>
      <c r="P141" s="198"/>
      <c r="Q141" s="198"/>
      <c r="R141" s="198"/>
      <c r="S141" s="198"/>
      <c r="T141" s="198"/>
      <c r="U141" s="198"/>
      <c r="V141" s="198"/>
      <c r="W141" s="198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 t="s">
        <v>153</v>
      </c>
      <c r="AH141" s="192">
        <v>0</v>
      </c>
      <c r="AI141" s="192"/>
      <c r="AJ141" s="192"/>
      <c r="AK141" s="192"/>
      <c r="AL141" s="192"/>
      <c r="AM141" s="192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2"/>
      <c r="AY141" s="192"/>
      <c r="AZ141" s="192"/>
      <c r="BA141" s="192"/>
      <c r="BB141" s="192"/>
      <c r="BC141" s="192"/>
      <c r="BD141" s="192"/>
      <c r="BE141" s="192"/>
      <c r="BF141" s="192"/>
      <c r="BG141" s="192"/>
      <c r="BH141" s="192"/>
    </row>
    <row r="142" spans="1:60" outlineLevel="1" x14ac:dyDescent="0.2">
      <c r="A142" s="195"/>
      <c r="B142" s="196"/>
      <c r="C142" s="239" t="s">
        <v>714</v>
      </c>
      <c r="D142" s="204"/>
      <c r="E142" s="205">
        <v>34.200000000000003</v>
      </c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 t="s">
        <v>153</v>
      </c>
      <c r="AH142" s="192">
        <v>0</v>
      </c>
      <c r="AI142" s="192"/>
      <c r="AJ142" s="192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2"/>
      <c r="BB142" s="192"/>
      <c r="BC142" s="192"/>
      <c r="BD142" s="192"/>
      <c r="BE142" s="192"/>
      <c r="BF142" s="192"/>
      <c r="BG142" s="192"/>
      <c r="BH142" s="192"/>
    </row>
    <row r="143" spans="1:60" outlineLevel="1" x14ac:dyDescent="0.2">
      <c r="A143" s="195"/>
      <c r="B143" s="196"/>
      <c r="C143" s="239" t="s">
        <v>715</v>
      </c>
      <c r="D143" s="204"/>
      <c r="E143" s="205">
        <v>12.180000000000001</v>
      </c>
      <c r="F143" s="198"/>
      <c r="G143" s="198"/>
      <c r="H143" s="198"/>
      <c r="I143" s="198"/>
      <c r="J143" s="198"/>
      <c r="K143" s="198"/>
      <c r="L143" s="198"/>
      <c r="M143" s="198"/>
      <c r="N143" s="198"/>
      <c r="O143" s="198"/>
      <c r="P143" s="198"/>
      <c r="Q143" s="198"/>
      <c r="R143" s="198"/>
      <c r="S143" s="198"/>
      <c r="T143" s="198"/>
      <c r="U143" s="198"/>
      <c r="V143" s="198"/>
      <c r="W143" s="198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 t="s">
        <v>153</v>
      </c>
      <c r="AH143" s="192">
        <v>0</v>
      </c>
      <c r="AI143" s="192"/>
      <c r="AJ143" s="192"/>
      <c r="AK143" s="192"/>
      <c r="AL143" s="192"/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2"/>
      <c r="BB143" s="192"/>
      <c r="BC143" s="192"/>
      <c r="BD143" s="192"/>
      <c r="BE143" s="192"/>
      <c r="BF143" s="192"/>
      <c r="BG143" s="192"/>
      <c r="BH143" s="192"/>
    </row>
    <row r="144" spans="1:60" outlineLevel="1" x14ac:dyDescent="0.2">
      <c r="A144" s="195"/>
      <c r="B144" s="196"/>
      <c r="C144" s="239" t="s">
        <v>716</v>
      </c>
      <c r="D144" s="204"/>
      <c r="E144" s="205">
        <v>13.5</v>
      </c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8"/>
      <c r="R144" s="198"/>
      <c r="S144" s="198"/>
      <c r="T144" s="198"/>
      <c r="U144" s="198"/>
      <c r="V144" s="198"/>
      <c r="W144" s="198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 t="s">
        <v>153</v>
      </c>
      <c r="AH144" s="192">
        <v>0</v>
      </c>
      <c r="AI144" s="192"/>
      <c r="AJ144" s="192"/>
      <c r="AK144" s="192"/>
      <c r="AL144" s="192"/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192"/>
      <c r="BE144" s="192"/>
      <c r="BF144" s="192"/>
      <c r="BG144" s="192"/>
      <c r="BH144" s="192"/>
    </row>
    <row r="145" spans="1:60" outlineLevel="1" x14ac:dyDescent="0.2">
      <c r="A145" s="195"/>
      <c r="B145" s="196"/>
      <c r="C145" s="239" t="s">
        <v>717</v>
      </c>
      <c r="D145" s="204"/>
      <c r="E145" s="205">
        <v>60.300000000000004</v>
      </c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8"/>
      <c r="W145" s="198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 t="s">
        <v>153</v>
      </c>
      <c r="AH145" s="192">
        <v>0</v>
      </c>
      <c r="AI145" s="192"/>
      <c r="AJ145" s="192"/>
      <c r="AK145" s="192"/>
      <c r="AL145" s="192"/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2"/>
      <c r="BB145" s="192"/>
      <c r="BC145" s="192"/>
      <c r="BD145" s="192"/>
      <c r="BE145" s="192"/>
      <c r="BF145" s="192"/>
      <c r="BG145" s="192"/>
      <c r="BH145" s="192"/>
    </row>
    <row r="146" spans="1:60" outlineLevel="1" x14ac:dyDescent="0.2">
      <c r="A146" s="195"/>
      <c r="B146" s="196"/>
      <c r="C146" s="239" t="s">
        <v>718</v>
      </c>
      <c r="D146" s="204"/>
      <c r="E146" s="205">
        <v>32.400000000000006</v>
      </c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 t="s">
        <v>153</v>
      </c>
      <c r="AH146" s="192">
        <v>0</v>
      </c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2"/>
      <c r="BB146" s="192"/>
      <c r="BC146" s="192"/>
      <c r="BD146" s="192"/>
      <c r="BE146" s="192"/>
      <c r="BF146" s="192"/>
      <c r="BG146" s="192"/>
      <c r="BH146" s="192"/>
    </row>
    <row r="147" spans="1:60" ht="22.5" outlineLevel="1" x14ac:dyDescent="0.2">
      <c r="A147" s="216">
        <v>35</v>
      </c>
      <c r="B147" s="217" t="s">
        <v>291</v>
      </c>
      <c r="C147" s="238" t="s">
        <v>292</v>
      </c>
      <c r="D147" s="218" t="s">
        <v>163</v>
      </c>
      <c r="E147" s="219">
        <v>256.44000000000005</v>
      </c>
      <c r="F147" s="220"/>
      <c r="G147" s="221">
        <f>ROUND(E147*F147,2)</f>
        <v>0</v>
      </c>
      <c r="H147" s="220"/>
      <c r="I147" s="221">
        <f>ROUND(E147*H147,2)</f>
        <v>0</v>
      </c>
      <c r="J147" s="220"/>
      <c r="K147" s="221">
        <f>ROUND(E147*J147,2)</f>
        <v>0</v>
      </c>
      <c r="L147" s="221">
        <v>15</v>
      </c>
      <c r="M147" s="221">
        <f>G147*(1+L147/100)</f>
        <v>0</v>
      </c>
      <c r="N147" s="221">
        <v>0</v>
      </c>
      <c r="O147" s="221">
        <f>ROUND(E147*N147,2)</f>
        <v>0</v>
      </c>
      <c r="P147" s="221">
        <v>6.8000000000000005E-2</v>
      </c>
      <c r="Q147" s="221">
        <f>ROUND(E147*P147,2)</f>
        <v>17.440000000000001</v>
      </c>
      <c r="R147" s="221" t="s">
        <v>257</v>
      </c>
      <c r="S147" s="221" t="s">
        <v>149</v>
      </c>
      <c r="T147" s="222" t="s">
        <v>150</v>
      </c>
      <c r="U147" s="198">
        <v>0.30000000000000004</v>
      </c>
      <c r="V147" s="198">
        <f>ROUND(E147*U147,2)</f>
        <v>76.930000000000007</v>
      </c>
      <c r="W147" s="198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 t="s">
        <v>151</v>
      </c>
      <c r="AH147" s="192"/>
      <c r="AI147" s="192"/>
      <c r="AJ147" s="192"/>
      <c r="AK147" s="192"/>
      <c r="AL147" s="192"/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2"/>
      <c r="AY147" s="192"/>
      <c r="AZ147" s="192"/>
      <c r="BA147" s="192"/>
      <c r="BB147" s="192"/>
      <c r="BC147" s="192"/>
      <c r="BD147" s="192"/>
      <c r="BE147" s="192"/>
      <c r="BF147" s="192"/>
      <c r="BG147" s="192"/>
      <c r="BH147" s="192"/>
    </row>
    <row r="148" spans="1:60" outlineLevel="1" x14ac:dyDescent="0.2">
      <c r="A148" s="195"/>
      <c r="B148" s="196"/>
      <c r="C148" s="240" t="s">
        <v>293</v>
      </c>
      <c r="D148" s="223"/>
      <c r="E148" s="223"/>
      <c r="F148" s="223"/>
      <c r="G148" s="223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8"/>
      <c r="W148" s="198"/>
      <c r="X148" s="192"/>
      <c r="Y148" s="192"/>
      <c r="Z148" s="192"/>
      <c r="AA148" s="192"/>
      <c r="AB148" s="192"/>
      <c r="AC148" s="192"/>
      <c r="AD148" s="192"/>
      <c r="AE148" s="192"/>
      <c r="AF148" s="192"/>
      <c r="AG148" s="192" t="s">
        <v>158</v>
      </c>
      <c r="AH148" s="192"/>
      <c r="AI148" s="192"/>
      <c r="AJ148" s="192"/>
      <c r="AK148" s="192"/>
      <c r="AL148" s="192"/>
      <c r="AM148" s="192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2"/>
      <c r="BB148" s="192"/>
      <c r="BC148" s="192"/>
      <c r="BD148" s="192"/>
      <c r="BE148" s="192"/>
      <c r="BF148" s="192"/>
      <c r="BG148" s="192"/>
      <c r="BH148" s="192"/>
    </row>
    <row r="149" spans="1:60" outlineLevel="1" x14ac:dyDescent="0.2">
      <c r="A149" s="195"/>
      <c r="B149" s="196"/>
      <c r="C149" s="239" t="s">
        <v>719</v>
      </c>
      <c r="D149" s="204"/>
      <c r="E149" s="205">
        <v>37.200000000000003</v>
      </c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8"/>
      <c r="W149" s="198"/>
      <c r="X149" s="192"/>
      <c r="Y149" s="192"/>
      <c r="Z149" s="192"/>
      <c r="AA149" s="192"/>
      <c r="AB149" s="192"/>
      <c r="AC149" s="192"/>
      <c r="AD149" s="192"/>
      <c r="AE149" s="192"/>
      <c r="AF149" s="192"/>
      <c r="AG149" s="192" t="s">
        <v>153</v>
      </c>
      <c r="AH149" s="192">
        <v>0</v>
      </c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2"/>
      <c r="BB149" s="192"/>
      <c r="BC149" s="192"/>
      <c r="BD149" s="192"/>
      <c r="BE149" s="192"/>
      <c r="BF149" s="192"/>
      <c r="BG149" s="192"/>
      <c r="BH149" s="192"/>
    </row>
    <row r="150" spans="1:60" outlineLevel="1" x14ac:dyDescent="0.2">
      <c r="A150" s="195"/>
      <c r="B150" s="196"/>
      <c r="C150" s="239" t="s">
        <v>720</v>
      </c>
      <c r="D150" s="204"/>
      <c r="E150" s="205">
        <v>194.4</v>
      </c>
      <c r="F150" s="198"/>
      <c r="G150" s="198"/>
      <c r="H150" s="198"/>
      <c r="I150" s="198"/>
      <c r="J150" s="198"/>
      <c r="K150" s="198"/>
      <c r="L150" s="198"/>
      <c r="M150" s="198"/>
      <c r="N150" s="198"/>
      <c r="O150" s="198"/>
      <c r="P150" s="198"/>
      <c r="Q150" s="198"/>
      <c r="R150" s="198"/>
      <c r="S150" s="198"/>
      <c r="T150" s="198"/>
      <c r="U150" s="198"/>
      <c r="V150" s="198"/>
      <c r="W150" s="198"/>
      <c r="X150" s="192"/>
      <c r="Y150" s="192"/>
      <c r="Z150" s="192"/>
      <c r="AA150" s="192"/>
      <c r="AB150" s="192"/>
      <c r="AC150" s="192"/>
      <c r="AD150" s="192"/>
      <c r="AE150" s="192"/>
      <c r="AF150" s="192"/>
      <c r="AG150" s="192" t="s">
        <v>153</v>
      </c>
      <c r="AH150" s="192">
        <v>0</v>
      </c>
      <c r="AI150" s="192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2"/>
      <c r="AY150" s="192"/>
      <c r="AZ150" s="192"/>
      <c r="BA150" s="192"/>
      <c r="BB150" s="192"/>
      <c r="BC150" s="192"/>
      <c r="BD150" s="192"/>
      <c r="BE150" s="192"/>
      <c r="BF150" s="192"/>
      <c r="BG150" s="192"/>
      <c r="BH150" s="192"/>
    </row>
    <row r="151" spans="1:60" outlineLevel="1" x14ac:dyDescent="0.2">
      <c r="A151" s="195"/>
      <c r="B151" s="196"/>
      <c r="C151" s="239" t="s">
        <v>721</v>
      </c>
      <c r="D151" s="204"/>
      <c r="E151" s="205">
        <v>24.840000000000003</v>
      </c>
      <c r="F151" s="198"/>
      <c r="G151" s="198"/>
      <c r="H151" s="198"/>
      <c r="I151" s="198"/>
      <c r="J151" s="198"/>
      <c r="K151" s="198"/>
      <c r="L151" s="198"/>
      <c r="M151" s="198"/>
      <c r="N151" s="198"/>
      <c r="O151" s="198"/>
      <c r="P151" s="198"/>
      <c r="Q151" s="198"/>
      <c r="R151" s="198"/>
      <c r="S151" s="198"/>
      <c r="T151" s="198"/>
      <c r="U151" s="198"/>
      <c r="V151" s="198"/>
      <c r="W151" s="198"/>
      <c r="X151" s="192"/>
      <c r="Y151" s="192"/>
      <c r="Z151" s="192"/>
      <c r="AA151" s="192"/>
      <c r="AB151" s="192"/>
      <c r="AC151" s="192"/>
      <c r="AD151" s="192"/>
      <c r="AE151" s="192"/>
      <c r="AF151" s="192"/>
      <c r="AG151" s="192" t="s">
        <v>153</v>
      </c>
      <c r="AH151" s="192">
        <v>0</v>
      </c>
      <c r="AI151" s="192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2"/>
      <c r="BB151" s="192"/>
      <c r="BC151" s="192"/>
      <c r="BD151" s="192"/>
      <c r="BE151" s="192"/>
      <c r="BF151" s="192"/>
      <c r="BG151" s="192"/>
      <c r="BH151" s="192"/>
    </row>
    <row r="152" spans="1:60" ht="22.5" outlineLevel="1" x14ac:dyDescent="0.2">
      <c r="A152" s="225">
        <v>36</v>
      </c>
      <c r="B152" s="226" t="s">
        <v>295</v>
      </c>
      <c r="C152" s="241" t="s">
        <v>296</v>
      </c>
      <c r="D152" s="227" t="s">
        <v>147</v>
      </c>
      <c r="E152" s="228">
        <v>1</v>
      </c>
      <c r="F152" s="229"/>
      <c r="G152" s="230">
        <f>ROUND(E152*F152,2)</f>
        <v>0</v>
      </c>
      <c r="H152" s="229"/>
      <c r="I152" s="230">
        <f>ROUND(E152*H152,2)</f>
        <v>0</v>
      </c>
      <c r="J152" s="229"/>
      <c r="K152" s="230">
        <f>ROUND(E152*J152,2)</f>
        <v>0</v>
      </c>
      <c r="L152" s="230">
        <v>15</v>
      </c>
      <c r="M152" s="230">
        <f>G152*(1+L152/100)</f>
        <v>0</v>
      </c>
      <c r="N152" s="230">
        <v>0</v>
      </c>
      <c r="O152" s="230">
        <f>ROUND(E152*N152,2)</f>
        <v>0</v>
      </c>
      <c r="P152" s="230">
        <v>0</v>
      </c>
      <c r="Q152" s="230">
        <f>ROUND(E152*P152,2)</f>
        <v>0</v>
      </c>
      <c r="R152" s="230" t="s">
        <v>257</v>
      </c>
      <c r="S152" s="230" t="s">
        <v>149</v>
      </c>
      <c r="T152" s="231" t="s">
        <v>150</v>
      </c>
      <c r="U152" s="198">
        <v>8.8400000000000016</v>
      </c>
      <c r="V152" s="198">
        <f>ROUND(E152*U152,2)</f>
        <v>8.84</v>
      </c>
      <c r="W152" s="198"/>
      <c r="X152" s="192"/>
      <c r="Y152" s="192"/>
      <c r="Z152" s="192"/>
      <c r="AA152" s="192"/>
      <c r="AB152" s="192"/>
      <c r="AC152" s="192"/>
      <c r="AD152" s="192"/>
      <c r="AE152" s="192"/>
      <c r="AF152" s="192"/>
      <c r="AG152" s="192" t="s">
        <v>151</v>
      </c>
      <c r="AH152" s="192"/>
      <c r="AI152" s="192"/>
      <c r="AJ152" s="192"/>
      <c r="AK152" s="192"/>
      <c r="AL152" s="192"/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2"/>
      <c r="BB152" s="192"/>
      <c r="BC152" s="192"/>
      <c r="BD152" s="192"/>
      <c r="BE152" s="192"/>
      <c r="BF152" s="192"/>
      <c r="BG152" s="192"/>
      <c r="BH152" s="192"/>
    </row>
    <row r="153" spans="1:60" ht="22.5" outlineLevel="1" x14ac:dyDescent="0.2">
      <c r="A153" s="225">
        <v>37</v>
      </c>
      <c r="B153" s="226" t="s">
        <v>297</v>
      </c>
      <c r="C153" s="241" t="s">
        <v>298</v>
      </c>
      <c r="D153" s="227" t="s">
        <v>299</v>
      </c>
      <c r="E153" s="228">
        <v>1</v>
      </c>
      <c r="F153" s="229"/>
      <c r="G153" s="230">
        <f>ROUND(E153*F153,2)</f>
        <v>0</v>
      </c>
      <c r="H153" s="229"/>
      <c r="I153" s="230">
        <f>ROUND(E153*H153,2)</f>
        <v>0</v>
      </c>
      <c r="J153" s="229"/>
      <c r="K153" s="230">
        <f>ROUND(E153*J153,2)</f>
        <v>0</v>
      </c>
      <c r="L153" s="230">
        <v>15</v>
      </c>
      <c r="M153" s="230">
        <f>G153*(1+L153/100)</f>
        <v>0</v>
      </c>
      <c r="N153" s="230">
        <v>0</v>
      </c>
      <c r="O153" s="230">
        <f>ROUND(E153*N153,2)</f>
        <v>0</v>
      </c>
      <c r="P153" s="230">
        <v>0</v>
      </c>
      <c r="Q153" s="230">
        <f>ROUND(E153*P153,2)</f>
        <v>0</v>
      </c>
      <c r="R153" s="230" t="s">
        <v>257</v>
      </c>
      <c r="S153" s="230" t="s">
        <v>149</v>
      </c>
      <c r="T153" s="231" t="s">
        <v>150</v>
      </c>
      <c r="U153" s="198">
        <v>0.53500000000000003</v>
      </c>
      <c r="V153" s="198">
        <f>ROUND(E153*U153,2)</f>
        <v>0.54</v>
      </c>
      <c r="W153" s="198"/>
      <c r="X153" s="192"/>
      <c r="Y153" s="192"/>
      <c r="Z153" s="192"/>
      <c r="AA153" s="192"/>
      <c r="AB153" s="192"/>
      <c r="AC153" s="192"/>
      <c r="AD153" s="192"/>
      <c r="AE153" s="192"/>
      <c r="AF153" s="192"/>
      <c r="AG153" s="192" t="s">
        <v>151</v>
      </c>
      <c r="AH153" s="192"/>
      <c r="AI153" s="192"/>
      <c r="AJ153" s="192"/>
      <c r="AK153" s="192"/>
      <c r="AL153" s="192"/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2"/>
      <c r="BB153" s="192"/>
      <c r="BC153" s="192"/>
      <c r="BD153" s="192"/>
      <c r="BE153" s="192"/>
      <c r="BF153" s="192"/>
      <c r="BG153" s="192"/>
      <c r="BH153" s="192"/>
    </row>
    <row r="154" spans="1:60" outlineLevel="1" x14ac:dyDescent="0.2">
      <c r="A154" s="225">
        <v>38</v>
      </c>
      <c r="B154" s="226" t="s">
        <v>300</v>
      </c>
      <c r="C154" s="241" t="s">
        <v>301</v>
      </c>
      <c r="D154" s="227" t="s">
        <v>302</v>
      </c>
      <c r="E154" s="228">
        <v>120</v>
      </c>
      <c r="F154" s="229"/>
      <c r="G154" s="230">
        <f>ROUND(E154*F154,2)</f>
        <v>0</v>
      </c>
      <c r="H154" s="229"/>
      <c r="I154" s="230">
        <f>ROUND(E154*H154,2)</f>
        <v>0</v>
      </c>
      <c r="J154" s="229"/>
      <c r="K154" s="230">
        <f>ROUND(E154*J154,2)</f>
        <v>0</v>
      </c>
      <c r="L154" s="230">
        <v>15</v>
      </c>
      <c r="M154" s="230">
        <f>G154*(1+L154/100)</f>
        <v>0</v>
      </c>
      <c r="N154" s="230">
        <v>0</v>
      </c>
      <c r="O154" s="230">
        <f>ROUND(E154*N154,2)</f>
        <v>0</v>
      </c>
      <c r="P154" s="230">
        <v>0</v>
      </c>
      <c r="Q154" s="230">
        <f>ROUND(E154*P154,2)</f>
        <v>0</v>
      </c>
      <c r="R154" s="230" t="s">
        <v>257</v>
      </c>
      <c r="S154" s="230" t="s">
        <v>149</v>
      </c>
      <c r="T154" s="231" t="s">
        <v>150</v>
      </c>
      <c r="U154" s="198">
        <v>0</v>
      </c>
      <c r="V154" s="198">
        <f>ROUND(E154*U154,2)</f>
        <v>0</v>
      </c>
      <c r="W154" s="198"/>
      <c r="X154" s="192"/>
      <c r="Y154" s="192"/>
      <c r="Z154" s="192"/>
      <c r="AA154" s="192"/>
      <c r="AB154" s="192"/>
      <c r="AC154" s="192"/>
      <c r="AD154" s="192"/>
      <c r="AE154" s="192"/>
      <c r="AF154" s="192"/>
      <c r="AG154" s="192" t="s">
        <v>151</v>
      </c>
      <c r="AH154" s="192"/>
      <c r="AI154" s="192"/>
      <c r="AJ154" s="192"/>
      <c r="AK154" s="192"/>
      <c r="AL154" s="192"/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2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</row>
    <row r="155" spans="1:60" outlineLevel="1" x14ac:dyDescent="0.2">
      <c r="A155" s="225">
        <v>39</v>
      </c>
      <c r="B155" s="226" t="s">
        <v>304</v>
      </c>
      <c r="C155" s="241" t="s">
        <v>305</v>
      </c>
      <c r="D155" s="227" t="s">
        <v>302</v>
      </c>
      <c r="E155" s="228">
        <v>15</v>
      </c>
      <c r="F155" s="229"/>
      <c r="G155" s="230">
        <f>ROUND(E155*F155,2)</f>
        <v>0</v>
      </c>
      <c r="H155" s="229"/>
      <c r="I155" s="230">
        <f>ROUND(E155*H155,2)</f>
        <v>0</v>
      </c>
      <c r="J155" s="229"/>
      <c r="K155" s="230">
        <f>ROUND(E155*J155,2)</f>
        <v>0</v>
      </c>
      <c r="L155" s="230">
        <v>15</v>
      </c>
      <c r="M155" s="230">
        <f>G155*(1+L155/100)</f>
        <v>0</v>
      </c>
      <c r="N155" s="230">
        <v>0</v>
      </c>
      <c r="O155" s="230">
        <f>ROUND(E155*N155,2)</f>
        <v>0</v>
      </c>
      <c r="P155" s="230">
        <v>0</v>
      </c>
      <c r="Q155" s="230">
        <f>ROUND(E155*P155,2)</f>
        <v>0</v>
      </c>
      <c r="R155" s="230" t="s">
        <v>257</v>
      </c>
      <c r="S155" s="230" t="s">
        <v>149</v>
      </c>
      <c r="T155" s="231" t="s">
        <v>150</v>
      </c>
      <c r="U155" s="198">
        <v>0</v>
      </c>
      <c r="V155" s="198">
        <f>ROUND(E155*U155,2)</f>
        <v>0</v>
      </c>
      <c r="W155" s="198"/>
      <c r="X155" s="192"/>
      <c r="Y155" s="192"/>
      <c r="Z155" s="192"/>
      <c r="AA155" s="192"/>
      <c r="AB155" s="192"/>
      <c r="AC155" s="192"/>
      <c r="AD155" s="192"/>
      <c r="AE155" s="192"/>
      <c r="AF155" s="192"/>
      <c r="AG155" s="192" t="s">
        <v>151</v>
      </c>
      <c r="AH155" s="192"/>
      <c r="AI155" s="192"/>
      <c r="AJ155" s="192"/>
      <c r="AK155" s="192"/>
      <c r="AL155" s="192"/>
      <c r="AM155" s="192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2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</row>
    <row r="156" spans="1:60" outlineLevel="1" x14ac:dyDescent="0.2">
      <c r="A156" s="225">
        <v>40</v>
      </c>
      <c r="B156" s="226" t="s">
        <v>307</v>
      </c>
      <c r="C156" s="241" t="s">
        <v>308</v>
      </c>
      <c r="D156" s="227" t="s">
        <v>302</v>
      </c>
      <c r="E156" s="228">
        <v>15</v>
      </c>
      <c r="F156" s="229"/>
      <c r="G156" s="230">
        <f>ROUND(E156*F156,2)</f>
        <v>0</v>
      </c>
      <c r="H156" s="229"/>
      <c r="I156" s="230">
        <f>ROUND(E156*H156,2)</f>
        <v>0</v>
      </c>
      <c r="J156" s="229"/>
      <c r="K156" s="230">
        <f>ROUND(E156*J156,2)</f>
        <v>0</v>
      </c>
      <c r="L156" s="230">
        <v>15</v>
      </c>
      <c r="M156" s="230">
        <f>G156*(1+L156/100)</f>
        <v>0</v>
      </c>
      <c r="N156" s="230">
        <v>0</v>
      </c>
      <c r="O156" s="230">
        <f>ROUND(E156*N156,2)</f>
        <v>0</v>
      </c>
      <c r="P156" s="230">
        <v>0</v>
      </c>
      <c r="Q156" s="230">
        <f>ROUND(E156*P156,2)</f>
        <v>0</v>
      </c>
      <c r="R156" s="230" t="s">
        <v>257</v>
      </c>
      <c r="S156" s="230" t="s">
        <v>149</v>
      </c>
      <c r="T156" s="231" t="s">
        <v>150</v>
      </c>
      <c r="U156" s="198">
        <v>0</v>
      </c>
      <c r="V156" s="198">
        <f>ROUND(E156*U156,2)</f>
        <v>0</v>
      </c>
      <c r="W156" s="198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 t="s">
        <v>151</v>
      </c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</row>
    <row r="157" spans="1:60" x14ac:dyDescent="0.2">
      <c r="A157" s="210" t="s">
        <v>143</v>
      </c>
      <c r="B157" s="211" t="s">
        <v>79</v>
      </c>
      <c r="C157" s="237" t="s">
        <v>80</v>
      </c>
      <c r="D157" s="212"/>
      <c r="E157" s="213"/>
      <c r="F157" s="214"/>
      <c r="G157" s="214">
        <f>SUMIF(AG158:AG159,"&lt;&gt;NOR",G158:G159)</f>
        <v>0</v>
      </c>
      <c r="H157" s="214"/>
      <c r="I157" s="214">
        <f>SUM(I158:I159)</f>
        <v>0</v>
      </c>
      <c r="J157" s="214"/>
      <c r="K157" s="214">
        <f>SUM(K158:K159)</f>
        <v>0</v>
      </c>
      <c r="L157" s="214"/>
      <c r="M157" s="214">
        <f>SUM(M158:M159)</f>
        <v>0</v>
      </c>
      <c r="N157" s="214"/>
      <c r="O157" s="214">
        <f>SUM(O158:O159)</f>
        <v>0</v>
      </c>
      <c r="P157" s="214"/>
      <c r="Q157" s="214">
        <f>SUM(Q158:Q159)</f>
        <v>0</v>
      </c>
      <c r="R157" s="214"/>
      <c r="S157" s="214"/>
      <c r="T157" s="215"/>
      <c r="U157" s="209"/>
      <c r="V157" s="209">
        <f>SUM(V158:V159)</f>
        <v>7.53</v>
      </c>
      <c r="W157" s="209"/>
      <c r="AG157" t="s">
        <v>144</v>
      </c>
    </row>
    <row r="158" spans="1:60" outlineLevel="1" x14ac:dyDescent="0.2">
      <c r="A158" s="216">
        <v>41</v>
      </c>
      <c r="B158" s="217" t="s">
        <v>309</v>
      </c>
      <c r="C158" s="238" t="s">
        <v>310</v>
      </c>
      <c r="D158" s="218" t="s">
        <v>311</v>
      </c>
      <c r="E158" s="219">
        <v>24.513100000000001</v>
      </c>
      <c r="F158" s="220"/>
      <c r="G158" s="221">
        <f>ROUND(E158*F158,2)</f>
        <v>0</v>
      </c>
      <c r="H158" s="220"/>
      <c r="I158" s="221">
        <f>ROUND(E158*H158,2)</f>
        <v>0</v>
      </c>
      <c r="J158" s="220"/>
      <c r="K158" s="221">
        <f>ROUND(E158*J158,2)</f>
        <v>0</v>
      </c>
      <c r="L158" s="221">
        <v>15</v>
      </c>
      <c r="M158" s="221">
        <f>G158*(1+L158/100)</f>
        <v>0</v>
      </c>
      <c r="N158" s="221">
        <v>0</v>
      </c>
      <c r="O158" s="221">
        <f>ROUND(E158*N158,2)</f>
        <v>0</v>
      </c>
      <c r="P158" s="221">
        <v>0</v>
      </c>
      <c r="Q158" s="221">
        <f>ROUND(E158*P158,2)</f>
        <v>0</v>
      </c>
      <c r="R158" s="221" t="s">
        <v>148</v>
      </c>
      <c r="S158" s="221" t="s">
        <v>149</v>
      </c>
      <c r="T158" s="222" t="s">
        <v>150</v>
      </c>
      <c r="U158" s="198">
        <v>0.30700000000000005</v>
      </c>
      <c r="V158" s="198">
        <f>ROUND(E158*U158,2)</f>
        <v>7.53</v>
      </c>
      <c r="W158" s="198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 t="s">
        <v>312</v>
      </c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</row>
    <row r="159" spans="1:60" ht="22.5" outlineLevel="1" x14ac:dyDescent="0.2">
      <c r="A159" s="195"/>
      <c r="B159" s="196"/>
      <c r="C159" s="240" t="s">
        <v>313</v>
      </c>
      <c r="D159" s="223"/>
      <c r="E159" s="223"/>
      <c r="F159" s="223"/>
      <c r="G159" s="223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2"/>
      <c r="Y159" s="192"/>
      <c r="Z159" s="192"/>
      <c r="AA159" s="192"/>
      <c r="AB159" s="192"/>
      <c r="AC159" s="192"/>
      <c r="AD159" s="192"/>
      <c r="AE159" s="192"/>
      <c r="AF159" s="192"/>
      <c r="AG159" s="192" t="s">
        <v>158</v>
      </c>
      <c r="AH159" s="192"/>
      <c r="AI159" s="192"/>
      <c r="AJ159" s="192"/>
      <c r="AK159" s="192"/>
      <c r="AL159" s="192"/>
      <c r="AM159" s="192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224" t="str">
        <f>C159</f>
        <v>přesun hmot pro budovy občanské výstavby (JKSO 801), budovy pro bydlení (JKSO 803) budovy pro výrobu a služby (JKSO 812) s nosnou svislou konstrukcí zděnou z cihel nebo tvárnic nebo kovovou</v>
      </c>
      <c r="BB159" s="192"/>
      <c r="BC159" s="192"/>
      <c r="BD159" s="192"/>
      <c r="BE159" s="192"/>
      <c r="BF159" s="192"/>
      <c r="BG159" s="192"/>
      <c r="BH159" s="192"/>
    </row>
    <row r="160" spans="1:60" x14ac:dyDescent="0.2">
      <c r="A160" s="210" t="s">
        <v>143</v>
      </c>
      <c r="B160" s="211" t="s">
        <v>81</v>
      </c>
      <c r="C160" s="237" t="s">
        <v>82</v>
      </c>
      <c r="D160" s="212"/>
      <c r="E160" s="213"/>
      <c r="F160" s="214"/>
      <c r="G160" s="214">
        <f>SUMIF(AG161:AG181,"&lt;&gt;NOR",G161:G181)</f>
        <v>0</v>
      </c>
      <c r="H160" s="214"/>
      <c r="I160" s="214">
        <f>SUM(I161:I181)</f>
        <v>0</v>
      </c>
      <c r="J160" s="214"/>
      <c r="K160" s="214">
        <f>SUM(K161:K181)</f>
        <v>0</v>
      </c>
      <c r="L160" s="214"/>
      <c r="M160" s="214">
        <f>SUM(M161:M181)</f>
        <v>0</v>
      </c>
      <c r="N160" s="214"/>
      <c r="O160" s="214">
        <f>SUM(O161:O181)</f>
        <v>0.16</v>
      </c>
      <c r="P160" s="214"/>
      <c r="Q160" s="214">
        <f>SUM(Q161:Q181)</f>
        <v>0</v>
      </c>
      <c r="R160" s="214"/>
      <c r="S160" s="214"/>
      <c r="T160" s="215"/>
      <c r="U160" s="209"/>
      <c r="V160" s="209">
        <f>SUM(V161:V181)</f>
        <v>39.17</v>
      </c>
      <c r="W160" s="209"/>
      <c r="AG160" t="s">
        <v>144</v>
      </c>
    </row>
    <row r="161" spans="1:60" outlineLevel="1" x14ac:dyDescent="0.2">
      <c r="A161" s="216">
        <v>42</v>
      </c>
      <c r="B161" s="217" t="s">
        <v>314</v>
      </c>
      <c r="C161" s="238" t="s">
        <v>315</v>
      </c>
      <c r="D161" s="218" t="s">
        <v>163</v>
      </c>
      <c r="E161" s="219">
        <v>70.820000000000007</v>
      </c>
      <c r="F161" s="220"/>
      <c r="G161" s="221">
        <f>ROUND(E161*F161,2)</f>
        <v>0</v>
      </c>
      <c r="H161" s="220"/>
      <c r="I161" s="221">
        <f>ROUND(E161*H161,2)</f>
        <v>0</v>
      </c>
      <c r="J161" s="220"/>
      <c r="K161" s="221">
        <f>ROUND(E161*J161,2)</f>
        <v>0</v>
      </c>
      <c r="L161" s="221">
        <v>15</v>
      </c>
      <c r="M161" s="221">
        <f>G161*(1+L161/100)</f>
        <v>0</v>
      </c>
      <c r="N161" s="221">
        <v>2.1000000000000001E-4</v>
      </c>
      <c r="O161" s="221">
        <f>ROUND(E161*N161,2)</f>
        <v>0.01</v>
      </c>
      <c r="P161" s="221">
        <v>0</v>
      </c>
      <c r="Q161" s="221">
        <f>ROUND(E161*P161,2)</f>
        <v>0</v>
      </c>
      <c r="R161" s="221" t="s">
        <v>316</v>
      </c>
      <c r="S161" s="221" t="s">
        <v>149</v>
      </c>
      <c r="T161" s="222" t="s">
        <v>150</v>
      </c>
      <c r="U161" s="198">
        <v>9.5000000000000001E-2</v>
      </c>
      <c r="V161" s="198">
        <f>ROUND(E161*U161,2)</f>
        <v>6.73</v>
      </c>
      <c r="W161" s="198"/>
      <c r="X161" s="192"/>
      <c r="Y161" s="192"/>
      <c r="Z161" s="192"/>
      <c r="AA161" s="192"/>
      <c r="AB161" s="192"/>
      <c r="AC161" s="192"/>
      <c r="AD161" s="192"/>
      <c r="AE161" s="192"/>
      <c r="AF161" s="192"/>
      <c r="AG161" s="192" t="s">
        <v>317</v>
      </c>
      <c r="AH161" s="192"/>
      <c r="AI161" s="192"/>
      <c r="AJ161" s="192"/>
      <c r="AK161" s="192"/>
      <c r="AL161" s="192"/>
      <c r="AM161" s="192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2"/>
      <c r="AY161" s="192"/>
      <c r="AZ161" s="192"/>
      <c r="BA161" s="192"/>
      <c r="BB161" s="192"/>
      <c r="BC161" s="192"/>
      <c r="BD161" s="192"/>
      <c r="BE161" s="192"/>
      <c r="BF161" s="192"/>
      <c r="BG161" s="192"/>
      <c r="BH161" s="192"/>
    </row>
    <row r="162" spans="1:60" outlineLevel="1" x14ac:dyDescent="0.2">
      <c r="A162" s="195"/>
      <c r="B162" s="196"/>
      <c r="C162" s="239" t="s">
        <v>722</v>
      </c>
      <c r="D162" s="204"/>
      <c r="E162" s="205">
        <v>2.68</v>
      </c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2"/>
      <c r="Y162" s="192"/>
      <c r="Z162" s="192"/>
      <c r="AA162" s="192"/>
      <c r="AB162" s="192"/>
      <c r="AC162" s="192"/>
      <c r="AD162" s="192"/>
      <c r="AE162" s="192"/>
      <c r="AF162" s="192"/>
      <c r="AG162" s="192" t="s">
        <v>153</v>
      </c>
      <c r="AH162" s="192">
        <v>0</v>
      </c>
      <c r="AI162" s="192"/>
      <c r="AJ162" s="192"/>
      <c r="AK162" s="192"/>
      <c r="AL162" s="192"/>
      <c r="AM162" s="192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2"/>
      <c r="AY162" s="192"/>
      <c r="AZ162" s="192"/>
      <c r="BA162" s="192"/>
      <c r="BB162" s="192"/>
      <c r="BC162" s="192"/>
      <c r="BD162" s="192"/>
      <c r="BE162" s="192"/>
      <c r="BF162" s="192"/>
      <c r="BG162" s="192"/>
      <c r="BH162" s="192"/>
    </row>
    <row r="163" spans="1:60" outlineLevel="1" x14ac:dyDescent="0.2">
      <c r="A163" s="195"/>
      <c r="B163" s="196"/>
      <c r="C163" s="239" t="s">
        <v>723</v>
      </c>
      <c r="D163" s="204"/>
      <c r="E163" s="205">
        <v>13.8</v>
      </c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2"/>
      <c r="Y163" s="192"/>
      <c r="Z163" s="192"/>
      <c r="AA163" s="192"/>
      <c r="AB163" s="192"/>
      <c r="AC163" s="192"/>
      <c r="AD163" s="192"/>
      <c r="AE163" s="192"/>
      <c r="AF163" s="192"/>
      <c r="AG163" s="192" t="s">
        <v>153</v>
      </c>
      <c r="AH163" s="192">
        <v>0</v>
      </c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2"/>
      <c r="BB163" s="192"/>
      <c r="BC163" s="192"/>
      <c r="BD163" s="192"/>
      <c r="BE163" s="192"/>
      <c r="BF163" s="192"/>
      <c r="BG163" s="192"/>
      <c r="BH163" s="192"/>
    </row>
    <row r="164" spans="1:60" outlineLevel="1" x14ac:dyDescent="0.2">
      <c r="A164" s="195"/>
      <c r="B164" s="196"/>
      <c r="C164" s="239" t="s">
        <v>724</v>
      </c>
      <c r="D164" s="204"/>
      <c r="E164" s="205">
        <v>9.0200000000000014</v>
      </c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198"/>
      <c r="U164" s="198"/>
      <c r="V164" s="198"/>
      <c r="W164" s="198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 t="s">
        <v>153</v>
      </c>
      <c r="AH164" s="192">
        <v>0</v>
      </c>
      <c r="AI164" s="192"/>
      <c r="AJ164" s="192"/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2"/>
      <c r="BB164" s="192"/>
      <c r="BC164" s="192"/>
      <c r="BD164" s="192"/>
      <c r="BE164" s="192"/>
      <c r="BF164" s="192"/>
      <c r="BG164" s="192"/>
      <c r="BH164" s="192"/>
    </row>
    <row r="165" spans="1:60" outlineLevel="1" x14ac:dyDescent="0.2">
      <c r="A165" s="195"/>
      <c r="B165" s="196"/>
      <c r="C165" s="239" t="s">
        <v>725</v>
      </c>
      <c r="D165" s="204"/>
      <c r="E165" s="205">
        <v>15.4</v>
      </c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198"/>
      <c r="U165" s="198"/>
      <c r="V165" s="198"/>
      <c r="W165" s="198"/>
      <c r="X165" s="192"/>
      <c r="Y165" s="192"/>
      <c r="Z165" s="192"/>
      <c r="AA165" s="192"/>
      <c r="AB165" s="192"/>
      <c r="AC165" s="192"/>
      <c r="AD165" s="192"/>
      <c r="AE165" s="192"/>
      <c r="AF165" s="192"/>
      <c r="AG165" s="192" t="s">
        <v>153</v>
      </c>
      <c r="AH165" s="192">
        <v>0</v>
      </c>
      <c r="AI165" s="192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2"/>
      <c r="AY165" s="192"/>
      <c r="AZ165" s="192"/>
      <c r="BA165" s="192"/>
      <c r="BB165" s="192"/>
      <c r="BC165" s="192"/>
      <c r="BD165" s="192"/>
      <c r="BE165" s="192"/>
      <c r="BF165" s="192"/>
      <c r="BG165" s="192"/>
      <c r="BH165" s="192"/>
    </row>
    <row r="166" spans="1:60" outlineLevel="1" x14ac:dyDescent="0.2">
      <c r="A166" s="195"/>
      <c r="B166" s="196"/>
      <c r="C166" s="239" t="s">
        <v>726</v>
      </c>
      <c r="D166" s="204"/>
      <c r="E166" s="205">
        <v>29.92</v>
      </c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198"/>
      <c r="U166" s="198"/>
      <c r="V166" s="198"/>
      <c r="W166" s="198"/>
      <c r="X166" s="192"/>
      <c r="Y166" s="192"/>
      <c r="Z166" s="192"/>
      <c r="AA166" s="192"/>
      <c r="AB166" s="192"/>
      <c r="AC166" s="192"/>
      <c r="AD166" s="192"/>
      <c r="AE166" s="192"/>
      <c r="AF166" s="192"/>
      <c r="AG166" s="192" t="s">
        <v>153</v>
      </c>
      <c r="AH166" s="192">
        <v>0</v>
      </c>
      <c r="AI166" s="192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2"/>
      <c r="AY166" s="192"/>
      <c r="AZ166" s="192"/>
      <c r="BA166" s="192"/>
      <c r="BB166" s="192"/>
      <c r="BC166" s="192"/>
      <c r="BD166" s="192"/>
      <c r="BE166" s="192"/>
      <c r="BF166" s="192"/>
      <c r="BG166" s="192"/>
      <c r="BH166" s="192"/>
    </row>
    <row r="167" spans="1:60" outlineLevel="1" x14ac:dyDescent="0.2">
      <c r="A167" s="216">
        <v>43</v>
      </c>
      <c r="B167" s="217" t="s">
        <v>323</v>
      </c>
      <c r="C167" s="238" t="s">
        <v>324</v>
      </c>
      <c r="D167" s="218" t="s">
        <v>163</v>
      </c>
      <c r="E167" s="219">
        <v>70.820000000000007</v>
      </c>
      <c r="F167" s="220"/>
      <c r="G167" s="221">
        <f>ROUND(E167*F167,2)</f>
        <v>0</v>
      </c>
      <c r="H167" s="220"/>
      <c r="I167" s="221">
        <f>ROUND(E167*H167,2)</f>
        <v>0</v>
      </c>
      <c r="J167" s="220"/>
      <c r="K167" s="221">
        <f>ROUND(E167*J167,2)</f>
        <v>0</v>
      </c>
      <c r="L167" s="221">
        <v>15</v>
      </c>
      <c r="M167" s="221">
        <f>G167*(1+L167/100)</f>
        <v>0</v>
      </c>
      <c r="N167" s="221">
        <v>1.58E-3</v>
      </c>
      <c r="O167" s="221">
        <f>ROUND(E167*N167,2)</f>
        <v>0.11</v>
      </c>
      <c r="P167" s="221">
        <v>0</v>
      </c>
      <c r="Q167" s="221">
        <f>ROUND(E167*P167,2)</f>
        <v>0</v>
      </c>
      <c r="R167" s="221" t="s">
        <v>316</v>
      </c>
      <c r="S167" s="221" t="s">
        <v>149</v>
      </c>
      <c r="T167" s="222" t="s">
        <v>150</v>
      </c>
      <c r="U167" s="198">
        <v>0.24000000000000002</v>
      </c>
      <c r="V167" s="198">
        <f>ROUND(E167*U167,2)</f>
        <v>17</v>
      </c>
      <c r="W167" s="198"/>
      <c r="X167" s="192"/>
      <c r="Y167" s="192"/>
      <c r="Z167" s="192"/>
      <c r="AA167" s="192"/>
      <c r="AB167" s="192"/>
      <c r="AC167" s="192"/>
      <c r="AD167" s="192"/>
      <c r="AE167" s="192"/>
      <c r="AF167" s="192"/>
      <c r="AG167" s="192" t="s">
        <v>317</v>
      </c>
      <c r="AH167" s="192"/>
      <c r="AI167" s="192"/>
      <c r="AJ167" s="192"/>
      <c r="AK167" s="192"/>
      <c r="AL167" s="192"/>
      <c r="AM167" s="192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2"/>
      <c r="AY167" s="192"/>
      <c r="AZ167" s="192"/>
      <c r="BA167" s="192"/>
      <c r="BB167" s="192"/>
      <c r="BC167" s="192"/>
      <c r="BD167" s="192"/>
      <c r="BE167" s="192"/>
      <c r="BF167" s="192"/>
      <c r="BG167" s="192"/>
      <c r="BH167" s="192"/>
    </row>
    <row r="168" spans="1:60" outlineLevel="1" x14ac:dyDescent="0.2">
      <c r="A168" s="195"/>
      <c r="B168" s="196"/>
      <c r="C168" s="239" t="s">
        <v>722</v>
      </c>
      <c r="D168" s="204"/>
      <c r="E168" s="205">
        <v>2.68</v>
      </c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198"/>
      <c r="U168" s="198"/>
      <c r="V168" s="198"/>
      <c r="W168" s="198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 t="s">
        <v>153</v>
      </c>
      <c r="AH168" s="192">
        <v>0</v>
      </c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2"/>
      <c r="AY168" s="192"/>
      <c r="AZ168" s="192"/>
      <c r="BA168" s="192"/>
      <c r="BB168" s="192"/>
      <c r="BC168" s="192"/>
      <c r="BD168" s="192"/>
      <c r="BE168" s="192"/>
      <c r="BF168" s="192"/>
      <c r="BG168" s="192"/>
      <c r="BH168" s="192"/>
    </row>
    <row r="169" spans="1:60" outlineLevel="1" x14ac:dyDescent="0.2">
      <c r="A169" s="195"/>
      <c r="B169" s="196"/>
      <c r="C169" s="239" t="s">
        <v>723</v>
      </c>
      <c r="D169" s="204"/>
      <c r="E169" s="205">
        <v>13.8</v>
      </c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2"/>
      <c r="Y169" s="192"/>
      <c r="Z169" s="192"/>
      <c r="AA169" s="192"/>
      <c r="AB169" s="192"/>
      <c r="AC169" s="192"/>
      <c r="AD169" s="192"/>
      <c r="AE169" s="192"/>
      <c r="AF169" s="192"/>
      <c r="AG169" s="192" t="s">
        <v>153</v>
      </c>
      <c r="AH169" s="192">
        <v>0</v>
      </c>
      <c r="AI169" s="192"/>
      <c r="AJ169" s="192"/>
      <c r="AK169" s="192"/>
      <c r="AL169" s="192"/>
      <c r="AM169" s="192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2"/>
      <c r="AY169" s="192"/>
      <c r="AZ169" s="192"/>
      <c r="BA169" s="192"/>
      <c r="BB169" s="192"/>
      <c r="BC169" s="192"/>
      <c r="BD169" s="192"/>
      <c r="BE169" s="192"/>
      <c r="BF169" s="192"/>
      <c r="BG169" s="192"/>
      <c r="BH169" s="192"/>
    </row>
    <row r="170" spans="1:60" outlineLevel="1" x14ac:dyDescent="0.2">
      <c r="A170" s="195"/>
      <c r="B170" s="196"/>
      <c r="C170" s="239" t="s">
        <v>724</v>
      </c>
      <c r="D170" s="204"/>
      <c r="E170" s="205">
        <v>9.0200000000000014</v>
      </c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198"/>
      <c r="U170" s="198"/>
      <c r="V170" s="198"/>
      <c r="W170" s="198"/>
      <c r="X170" s="192"/>
      <c r="Y170" s="192"/>
      <c r="Z170" s="192"/>
      <c r="AA170" s="192"/>
      <c r="AB170" s="192"/>
      <c r="AC170" s="192"/>
      <c r="AD170" s="192"/>
      <c r="AE170" s="192"/>
      <c r="AF170" s="192"/>
      <c r="AG170" s="192" t="s">
        <v>153</v>
      </c>
      <c r="AH170" s="192">
        <v>0</v>
      </c>
      <c r="AI170" s="192"/>
      <c r="AJ170" s="192"/>
      <c r="AK170" s="192"/>
      <c r="AL170" s="192"/>
      <c r="AM170" s="192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2"/>
      <c r="AY170" s="192"/>
      <c r="AZ170" s="192"/>
      <c r="BA170" s="192"/>
      <c r="BB170" s="192"/>
      <c r="BC170" s="192"/>
      <c r="BD170" s="192"/>
      <c r="BE170" s="192"/>
      <c r="BF170" s="192"/>
      <c r="BG170" s="192"/>
      <c r="BH170" s="192"/>
    </row>
    <row r="171" spans="1:60" outlineLevel="1" x14ac:dyDescent="0.2">
      <c r="A171" s="195"/>
      <c r="B171" s="196"/>
      <c r="C171" s="239" t="s">
        <v>725</v>
      </c>
      <c r="D171" s="204"/>
      <c r="E171" s="205">
        <v>15.4</v>
      </c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198"/>
      <c r="U171" s="198"/>
      <c r="V171" s="198"/>
      <c r="W171" s="198"/>
      <c r="X171" s="192"/>
      <c r="Y171" s="192"/>
      <c r="Z171" s="192"/>
      <c r="AA171" s="192"/>
      <c r="AB171" s="192"/>
      <c r="AC171" s="192"/>
      <c r="AD171" s="192"/>
      <c r="AE171" s="192"/>
      <c r="AF171" s="192"/>
      <c r="AG171" s="192" t="s">
        <v>153</v>
      </c>
      <c r="AH171" s="192">
        <v>0</v>
      </c>
      <c r="AI171" s="192"/>
      <c r="AJ171" s="192"/>
      <c r="AK171" s="192"/>
      <c r="AL171" s="192"/>
      <c r="AM171" s="192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2"/>
      <c r="AY171" s="192"/>
      <c r="AZ171" s="192"/>
      <c r="BA171" s="192"/>
      <c r="BB171" s="192"/>
      <c r="BC171" s="192"/>
      <c r="BD171" s="192"/>
      <c r="BE171" s="192"/>
      <c r="BF171" s="192"/>
      <c r="BG171" s="192"/>
      <c r="BH171" s="192"/>
    </row>
    <row r="172" spans="1:60" outlineLevel="1" x14ac:dyDescent="0.2">
      <c r="A172" s="195"/>
      <c r="B172" s="196"/>
      <c r="C172" s="239" t="s">
        <v>726</v>
      </c>
      <c r="D172" s="204"/>
      <c r="E172" s="205">
        <v>29.92</v>
      </c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198"/>
      <c r="U172" s="198"/>
      <c r="V172" s="198"/>
      <c r="W172" s="198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 t="s">
        <v>153</v>
      </c>
      <c r="AH172" s="192">
        <v>0</v>
      </c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2"/>
      <c r="AY172" s="192"/>
      <c r="AZ172" s="192"/>
      <c r="BA172" s="192"/>
      <c r="BB172" s="192"/>
      <c r="BC172" s="192"/>
      <c r="BD172" s="192"/>
      <c r="BE172" s="192"/>
      <c r="BF172" s="192"/>
      <c r="BG172" s="192"/>
      <c r="BH172" s="192"/>
    </row>
    <row r="173" spans="1:60" ht="22.5" outlineLevel="1" x14ac:dyDescent="0.2">
      <c r="A173" s="216">
        <v>44</v>
      </c>
      <c r="B173" s="217" t="s">
        <v>325</v>
      </c>
      <c r="C173" s="238" t="s">
        <v>326</v>
      </c>
      <c r="D173" s="218" t="s">
        <v>172</v>
      </c>
      <c r="E173" s="219">
        <v>137.9</v>
      </c>
      <c r="F173" s="220"/>
      <c r="G173" s="221">
        <f>ROUND(E173*F173,2)</f>
        <v>0</v>
      </c>
      <c r="H173" s="220"/>
      <c r="I173" s="221">
        <f>ROUND(E173*H173,2)</f>
        <v>0</v>
      </c>
      <c r="J173" s="220"/>
      <c r="K173" s="221">
        <f>ROUND(E173*J173,2)</f>
        <v>0</v>
      </c>
      <c r="L173" s="221">
        <v>15</v>
      </c>
      <c r="M173" s="221">
        <f>G173*(1+L173/100)</f>
        <v>0</v>
      </c>
      <c r="N173" s="221">
        <v>2.9E-4</v>
      </c>
      <c r="O173" s="221">
        <f>ROUND(E173*N173,2)</f>
        <v>0.04</v>
      </c>
      <c r="P173" s="221">
        <v>0</v>
      </c>
      <c r="Q173" s="221">
        <f>ROUND(E173*P173,2)</f>
        <v>0</v>
      </c>
      <c r="R173" s="221" t="s">
        <v>316</v>
      </c>
      <c r="S173" s="221" t="s">
        <v>149</v>
      </c>
      <c r="T173" s="222" t="s">
        <v>150</v>
      </c>
      <c r="U173" s="198">
        <v>0.11</v>
      </c>
      <c r="V173" s="198">
        <f>ROUND(E173*U173,2)</f>
        <v>15.17</v>
      </c>
      <c r="W173" s="198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 t="s">
        <v>317</v>
      </c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</row>
    <row r="174" spans="1:60" outlineLevel="1" x14ac:dyDescent="0.2">
      <c r="A174" s="195"/>
      <c r="B174" s="196"/>
      <c r="C174" s="239" t="s">
        <v>727</v>
      </c>
      <c r="D174" s="204"/>
      <c r="E174" s="205">
        <v>13.4</v>
      </c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2"/>
      <c r="Y174" s="192"/>
      <c r="Z174" s="192"/>
      <c r="AA174" s="192"/>
      <c r="AB174" s="192"/>
      <c r="AC174" s="192"/>
      <c r="AD174" s="192"/>
      <c r="AE174" s="192"/>
      <c r="AF174" s="192"/>
      <c r="AG174" s="192" t="s">
        <v>153</v>
      </c>
      <c r="AH174" s="192">
        <v>0</v>
      </c>
      <c r="AI174" s="192"/>
      <c r="AJ174" s="192"/>
      <c r="AK174" s="192"/>
      <c r="AL174" s="192"/>
      <c r="AM174" s="192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2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</row>
    <row r="175" spans="1:60" outlineLevel="1" x14ac:dyDescent="0.2">
      <c r="A175" s="195"/>
      <c r="B175" s="196"/>
      <c r="C175" s="239" t="s">
        <v>728</v>
      </c>
      <c r="D175" s="204"/>
      <c r="E175" s="205">
        <v>69</v>
      </c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198"/>
      <c r="U175" s="198"/>
      <c r="V175" s="198"/>
      <c r="W175" s="198"/>
      <c r="X175" s="192"/>
      <c r="Y175" s="192"/>
      <c r="Z175" s="192"/>
      <c r="AA175" s="192"/>
      <c r="AB175" s="192"/>
      <c r="AC175" s="192"/>
      <c r="AD175" s="192"/>
      <c r="AE175" s="192"/>
      <c r="AF175" s="192"/>
      <c r="AG175" s="192" t="s">
        <v>153</v>
      </c>
      <c r="AH175" s="192">
        <v>0</v>
      </c>
      <c r="AI175" s="192"/>
      <c r="AJ175" s="192"/>
      <c r="AK175" s="192"/>
      <c r="AL175" s="192"/>
      <c r="AM175" s="192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</row>
    <row r="176" spans="1:60" outlineLevel="1" x14ac:dyDescent="0.2">
      <c r="A176" s="195"/>
      <c r="B176" s="196"/>
      <c r="C176" s="239" t="s">
        <v>729</v>
      </c>
      <c r="D176" s="204"/>
      <c r="E176" s="205">
        <v>4.1000000000000005</v>
      </c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2"/>
      <c r="Y176" s="192"/>
      <c r="Z176" s="192"/>
      <c r="AA176" s="192"/>
      <c r="AB176" s="192"/>
      <c r="AC176" s="192"/>
      <c r="AD176" s="192"/>
      <c r="AE176" s="192"/>
      <c r="AF176" s="192"/>
      <c r="AG176" s="192" t="s">
        <v>153</v>
      </c>
      <c r="AH176" s="192">
        <v>0</v>
      </c>
      <c r="AI176" s="192"/>
      <c r="AJ176" s="192"/>
      <c r="AK176" s="192"/>
      <c r="AL176" s="192"/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</row>
    <row r="177" spans="1:60" outlineLevel="1" x14ac:dyDescent="0.2">
      <c r="A177" s="195"/>
      <c r="B177" s="196"/>
      <c r="C177" s="239" t="s">
        <v>730</v>
      </c>
      <c r="D177" s="204"/>
      <c r="E177" s="205">
        <v>7</v>
      </c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8"/>
      <c r="W177" s="198"/>
      <c r="X177" s="192"/>
      <c r="Y177" s="192"/>
      <c r="Z177" s="192"/>
      <c r="AA177" s="192"/>
      <c r="AB177" s="192"/>
      <c r="AC177" s="192"/>
      <c r="AD177" s="192"/>
      <c r="AE177" s="192"/>
      <c r="AF177" s="192"/>
      <c r="AG177" s="192" t="s">
        <v>153</v>
      </c>
      <c r="AH177" s="192">
        <v>0</v>
      </c>
      <c r="AI177" s="192"/>
      <c r="AJ177" s="192"/>
      <c r="AK177" s="192"/>
      <c r="AL177" s="192"/>
      <c r="AM177" s="192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2"/>
      <c r="BB177" s="192"/>
      <c r="BC177" s="192"/>
      <c r="BD177" s="192"/>
      <c r="BE177" s="192"/>
      <c r="BF177" s="192"/>
      <c r="BG177" s="192"/>
      <c r="BH177" s="192"/>
    </row>
    <row r="178" spans="1:60" outlineLevel="1" x14ac:dyDescent="0.2">
      <c r="A178" s="195"/>
      <c r="B178" s="196"/>
      <c r="C178" s="239" t="s">
        <v>731</v>
      </c>
      <c r="D178" s="204"/>
      <c r="E178" s="205">
        <v>13.600000000000001</v>
      </c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8"/>
      <c r="W178" s="198"/>
      <c r="X178" s="192"/>
      <c r="Y178" s="192"/>
      <c r="Z178" s="192"/>
      <c r="AA178" s="192"/>
      <c r="AB178" s="192"/>
      <c r="AC178" s="192"/>
      <c r="AD178" s="192"/>
      <c r="AE178" s="192"/>
      <c r="AF178" s="192"/>
      <c r="AG178" s="192" t="s">
        <v>153</v>
      </c>
      <c r="AH178" s="192">
        <v>0</v>
      </c>
      <c r="AI178" s="192"/>
      <c r="AJ178" s="192"/>
      <c r="AK178" s="192"/>
      <c r="AL178" s="192"/>
      <c r="AM178" s="192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2"/>
      <c r="AY178" s="192"/>
      <c r="AZ178" s="192"/>
      <c r="BA178" s="192"/>
      <c r="BB178" s="192"/>
      <c r="BC178" s="192"/>
      <c r="BD178" s="192"/>
      <c r="BE178" s="192"/>
      <c r="BF178" s="192"/>
      <c r="BG178" s="192"/>
      <c r="BH178" s="192"/>
    </row>
    <row r="179" spans="1:60" outlineLevel="1" x14ac:dyDescent="0.2">
      <c r="A179" s="195"/>
      <c r="B179" s="196"/>
      <c r="C179" s="239" t="s">
        <v>732</v>
      </c>
      <c r="D179" s="204"/>
      <c r="E179" s="205">
        <v>30.8</v>
      </c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8"/>
      <c r="W179" s="198"/>
      <c r="X179" s="192"/>
      <c r="Y179" s="192"/>
      <c r="Z179" s="192"/>
      <c r="AA179" s="192"/>
      <c r="AB179" s="192"/>
      <c r="AC179" s="192"/>
      <c r="AD179" s="192"/>
      <c r="AE179" s="192"/>
      <c r="AF179" s="192"/>
      <c r="AG179" s="192" t="s">
        <v>153</v>
      </c>
      <c r="AH179" s="192">
        <v>0</v>
      </c>
      <c r="AI179" s="192"/>
      <c r="AJ179" s="192"/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2"/>
      <c r="AY179" s="192"/>
      <c r="AZ179" s="192"/>
      <c r="BA179" s="192"/>
      <c r="BB179" s="192"/>
      <c r="BC179" s="192"/>
      <c r="BD179" s="192"/>
      <c r="BE179" s="192"/>
      <c r="BF179" s="192"/>
      <c r="BG179" s="192"/>
      <c r="BH179" s="192"/>
    </row>
    <row r="180" spans="1:60" outlineLevel="1" x14ac:dyDescent="0.2">
      <c r="A180" s="216">
        <v>45</v>
      </c>
      <c r="B180" s="217" t="s">
        <v>330</v>
      </c>
      <c r="C180" s="238" t="s">
        <v>331</v>
      </c>
      <c r="D180" s="218" t="s">
        <v>311</v>
      </c>
      <c r="E180" s="219">
        <v>0.16676000000000002</v>
      </c>
      <c r="F180" s="220"/>
      <c r="G180" s="221">
        <f>ROUND(E180*F180,2)</f>
        <v>0</v>
      </c>
      <c r="H180" s="220"/>
      <c r="I180" s="221">
        <f>ROUND(E180*H180,2)</f>
        <v>0</v>
      </c>
      <c r="J180" s="220"/>
      <c r="K180" s="221">
        <f>ROUND(E180*J180,2)</f>
        <v>0</v>
      </c>
      <c r="L180" s="221">
        <v>15</v>
      </c>
      <c r="M180" s="221">
        <f>G180*(1+L180/100)</f>
        <v>0</v>
      </c>
      <c r="N180" s="221">
        <v>0</v>
      </c>
      <c r="O180" s="221">
        <f>ROUND(E180*N180,2)</f>
        <v>0</v>
      </c>
      <c r="P180" s="221">
        <v>0</v>
      </c>
      <c r="Q180" s="221">
        <f>ROUND(E180*P180,2)</f>
        <v>0</v>
      </c>
      <c r="R180" s="221" t="s">
        <v>316</v>
      </c>
      <c r="S180" s="221" t="s">
        <v>149</v>
      </c>
      <c r="T180" s="222" t="s">
        <v>150</v>
      </c>
      <c r="U180" s="198">
        <v>1.5980000000000001</v>
      </c>
      <c r="V180" s="198">
        <f>ROUND(E180*U180,2)</f>
        <v>0.27</v>
      </c>
      <c r="W180" s="198"/>
      <c r="X180" s="192"/>
      <c r="Y180" s="192"/>
      <c r="Z180" s="192"/>
      <c r="AA180" s="192"/>
      <c r="AB180" s="192"/>
      <c r="AC180" s="192"/>
      <c r="AD180" s="192"/>
      <c r="AE180" s="192"/>
      <c r="AF180" s="192"/>
      <c r="AG180" s="192" t="s">
        <v>332</v>
      </c>
      <c r="AH180" s="192"/>
      <c r="AI180" s="192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2"/>
      <c r="AY180" s="192"/>
      <c r="AZ180" s="192"/>
      <c r="BA180" s="192"/>
      <c r="BB180" s="192"/>
      <c r="BC180" s="192"/>
      <c r="BD180" s="192"/>
      <c r="BE180" s="192"/>
      <c r="BF180" s="192"/>
      <c r="BG180" s="192"/>
      <c r="BH180" s="192"/>
    </row>
    <row r="181" spans="1:60" outlineLevel="1" x14ac:dyDescent="0.2">
      <c r="A181" s="195"/>
      <c r="B181" s="196"/>
      <c r="C181" s="240" t="s">
        <v>333</v>
      </c>
      <c r="D181" s="223"/>
      <c r="E181" s="223"/>
      <c r="F181" s="223"/>
      <c r="G181" s="223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98"/>
      <c r="W181" s="198"/>
      <c r="X181" s="192"/>
      <c r="Y181" s="192"/>
      <c r="Z181" s="192"/>
      <c r="AA181" s="192"/>
      <c r="AB181" s="192"/>
      <c r="AC181" s="192"/>
      <c r="AD181" s="192"/>
      <c r="AE181" s="192"/>
      <c r="AF181" s="192"/>
      <c r="AG181" s="192" t="s">
        <v>158</v>
      </c>
      <c r="AH181" s="192"/>
      <c r="AI181" s="192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2"/>
      <c r="AY181" s="192"/>
      <c r="AZ181" s="192"/>
      <c r="BA181" s="192"/>
      <c r="BB181" s="192"/>
      <c r="BC181" s="192"/>
      <c r="BD181" s="192"/>
      <c r="BE181" s="192"/>
      <c r="BF181" s="192"/>
      <c r="BG181" s="192"/>
      <c r="BH181" s="192"/>
    </row>
    <row r="182" spans="1:60" x14ac:dyDescent="0.2">
      <c r="A182" s="210" t="s">
        <v>143</v>
      </c>
      <c r="B182" s="211" t="s">
        <v>83</v>
      </c>
      <c r="C182" s="237" t="s">
        <v>84</v>
      </c>
      <c r="D182" s="212"/>
      <c r="E182" s="213"/>
      <c r="F182" s="214"/>
      <c r="G182" s="214">
        <f>SUMIF(AG183:AG208,"&lt;&gt;NOR",G183:G208)</f>
        <v>0</v>
      </c>
      <c r="H182" s="214"/>
      <c r="I182" s="214">
        <f>SUM(I183:I208)</f>
        <v>0</v>
      </c>
      <c r="J182" s="214"/>
      <c r="K182" s="214">
        <f>SUM(K183:K208)</f>
        <v>0</v>
      </c>
      <c r="L182" s="214"/>
      <c r="M182" s="214">
        <f>SUM(M183:M208)</f>
        <v>0</v>
      </c>
      <c r="N182" s="214"/>
      <c r="O182" s="214">
        <f>SUM(O183:O208)</f>
        <v>0.16</v>
      </c>
      <c r="P182" s="214"/>
      <c r="Q182" s="214">
        <f>SUM(Q183:Q208)</f>
        <v>0</v>
      </c>
      <c r="R182" s="214"/>
      <c r="S182" s="214"/>
      <c r="T182" s="215"/>
      <c r="U182" s="209"/>
      <c r="V182" s="209">
        <f>SUM(V183:V208)</f>
        <v>44.69</v>
      </c>
      <c r="W182" s="209"/>
      <c r="AG182" t="s">
        <v>144</v>
      </c>
    </row>
    <row r="183" spans="1:60" outlineLevel="1" x14ac:dyDescent="0.2">
      <c r="A183" s="216">
        <v>46</v>
      </c>
      <c r="B183" s="217" t="s">
        <v>334</v>
      </c>
      <c r="C183" s="238" t="s">
        <v>335</v>
      </c>
      <c r="D183" s="218" t="s">
        <v>147</v>
      </c>
      <c r="E183" s="219">
        <v>8</v>
      </c>
      <c r="F183" s="220"/>
      <c r="G183" s="221">
        <f>ROUND(E183*F183,2)</f>
        <v>0</v>
      </c>
      <c r="H183" s="220"/>
      <c r="I183" s="221">
        <f>ROUND(E183*H183,2)</f>
        <v>0</v>
      </c>
      <c r="J183" s="220"/>
      <c r="K183" s="221">
        <f>ROUND(E183*J183,2)</f>
        <v>0</v>
      </c>
      <c r="L183" s="221">
        <v>15</v>
      </c>
      <c r="M183" s="221">
        <f>G183*(1+L183/100)</f>
        <v>0</v>
      </c>
      <c r="N183" s="221">
        <v>7.400000000000001E-4</v>
      </c>
      <c r="O183" s="221">
        <f>ROUND(E183*N183,2)</f>
        <v>0.01</v>
      </c>
      <c r="P183" s="221">
        <v>0</v>
      </c>
      <c r="Q183" s="221">
        <f>ROUND(E183*P183,2)</f>
        <v>0</v>
      </c>
      <c r="R183" s="221" t="s">
        <v>336</v>
      </c>
      <c r="S183" s="221" t="s">
        <v>149</v>
      </c>
      <c r="T183" s="222" t="s">
        <v>150</v>
      </c>
      <c r="U183" s="198">
        <v>0.92300000000000004</v>
      </c>
      <c r="V183" s="198">
        <f>ROUND(E183*U183,2)</f>
        <v>7.38</v>
      </c>
      <c r="W183" s="198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 t="s">
        <v>317</v>
      </c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</row>
    <row r="184" spans="1:60" outlineLevel="1" x14ac:dyDescent="0.2">
      <c r="A184" s="195"/>
      <c r="B184" s="196"/>
      <c r="C184" s="239" t="s">
        <v>354</v>
      </c>
      <c r="D184" s="204"/>
      <c r="E184" s="205">
        <v>8</v>
      </c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98"/>
      <c r="W184" s="198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 t="s">
        <v>153</v>
      </c>
      <c r="AH184" s="192">
        <v>0</v>
      </c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92"/>
      <c r="BD184" s="192"/>
      <c r="BE184" s="192"/>
      <c r="BF184" s="192"/>
      <c r="BG184" s="192"/>
      <c r="BH184" s="192"/>
    </row>
    <row r="185" spans="1:60" ht="22.5" outlineLevel="1" x14ac:dyDescent="0.2">
      <c r="A185" s="216">
        <v>47</v>
      </c>
      <c r="B185" s="217" t="s">
        <v>733</v>
      </c>
      <c r="C185" s="238" t="s">
        <v>734</v>
      </c>
      <c r="D185" s="218" t="s">
        <v>147</v>
      </c>
      <c r="E185" s="219">
        <v>14</v>
      </c>
      <c r="F185" s="220"/>
      <c r="G185" s="221">
        <f>ROUND(E185*F185,2)</f>
        <v>0</v>
      </c>
      <c r="H185" s="220"/>
      <c r="I185" s="221">
        <f>ROUND(E185*H185,2)</f>
        <v>0</v>
      </c>
      <c r="J185" s="220"/>
      <c r="K185" s="221">
        <f>ROUND(E185*J185,2)</f>
        <v>0</v>
      </c>
      <c r="L185" s="221">
        <v>15</v>
      </c>
      <c r="M185" s="221">
        <f>G185*(1+L185/100)</f>
        <v>0</v>
      </c>
      <c r="N185" s="221">
        <v>7.0200000000000002E-3</v>
      </c>
      <c r="O185" s="221">
        <f>ROUND(E185*N185,2)</f>
        <v>0.1</v>
      </c>
      <c r="P185" s="221">
        <v>0</v>
      </c>
      <c r="Q185" s="221">
        <f>ROUND(E185*P185,2)</f>
        <v>0</v>
      </c>
      <c r="R185" s="221" t="s">
        <v>336</v>
      </c>
      <c r="S185" s="221" t="s">
        <v>149</v>
      </c>
      <c r="T185" s="222" t="s">
        <v>150</v>
      </c>
      <c r="U185" s="198">
        <v>0.80400000000000005</v>
      </c>
      <c r="V185" s="198">
        <f>ROUND(E185*U185,2)</f>
        <v>11.26</v>
      </c>
      <c r="W185" s="198"/>
      <c r="X185" s="192"/>
      <c r="Y185" s="192"/>
      <c r="Z185" s="192"/>
      <c r="AA185" s="192"/>
      <c r="AB185" s="192"/>
      <c r="AC185" s="192"/>
      <c r="AD185" s="192"/>
      <c r="AE185" s="192"/>
      <c r="AF185" s="192"/>
      <c r="AG185" s="192" t="s">
        <v>317</v>
      </c>
      <c r="AH185" s="192"/>
      <c r="AI185" s="192"/>
      <c r="AJ185" s="192"/>
      <c r="AK185" s="192"/>
      <c r="AL185" s="192"/>
      <c r="AM185" s="192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2"/>
      <c r="AY185" s="192"/>
      <c r="AZ185" s="192"/>
      <c r="BA185" s="192"/>
      <c r="BB185" s="192"/>
      <c r="BC185" s="192"/>
      <c r="BD185" s="192"/>
      <c r="BE185" s="192"/>
      <c r="BF185" s="192"/>
      <c r="BG185" s="192"/>
      <c r="BH185" s="192"/>
    </row>
    <row r="186" spans="1:60" outlineLevel="1" x14ac:dyDescent="0.2">
      <c r="A186" s="195"/>
      <c r="B186" s="196"/>
      <c r="C186" s="239" t="s">
        <v>735</v>
      </c>
      <c r="D186" s="204"/>
      <c r="E186" s="205">
        <v>14</v>
      </c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198"/>
      <c r="U186" s="198"/>
      <c r="V186" s="198"/>
      <c r="W186" s="198"/>
      <c r="X186" s="192"/>
      <c r="Y186" s="192"/>
      <c r="Z186" s="192"/>
      <c r="AA186" s="192"/>
      <c r="AB186" s="192"/>
      <c r="AC186" s="192"/>
      <c r="AD186" s="192"/>
      <c r="AE186" s="192"/>
      <c r="AF186" s="192"/>
      <c r="AG186" s="192" t="s">
        <v>153</v>
      </c>
      <c r="AH186" s="192">
        <v>0</v>
      </c>
      <c r="AI186" s="192"/>
      <c r="AJ186" s="192"/>
      <c r="AK186" s="192"/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</row>
    <row r="187" spans="1:60" outlineLevel="1" x14ac:dyDescent="0.2">
      <c r="A187" s="216">
        <v>48</v>
      </c>
      <c r="B187" s="217" t="s">
        <v>338</v>
      </c>
      <c r="C187" s="238" t="s">
        <v>339</v>
      </c>
      <c r="D187" s="218" t="s">
        <v>172</v>
      </c>
      <c r="E187" s="219">
        <v>30</v>
      </c>
      <c r="F187" s="220"/>
      <c r="G187" s="221">
        <f>ROUND(E187*F187,2)</f>
        <v>0</v>
      </c>
      <c r="H187" s="220"/>
      <c r="I187" s="221">
        <f>ROUND(E187*H187,2)</f>
        <v>0</v>
      </c>
      <c r="J187" s="220"/>
      <c r="K187" s="221">
        <f>ROUND(E187*J187,2)</f>
        <v>0</v>
      </c>
      <c r="L187" s="221">
        <v>15</v>
      </c>
      <c r="M187" s="221">
        <f>G187*(1+L187/100)</f>
        <v>0</v>
      </c>
      <c r="N187" s="221">
        <v>4.7000000000000004E-4</v>
      </c>
      <c r="O187" s="221">
        <f>ROUND(E187*N187,2)</f>
        <v>0.01</v>
      </c>
      <c r="P187" s="221">
        <v>0</v>
      </c>
      <c r="Q187" s="221">
        <f>ROUND(E187*P187,2)</f>
        <v>0</v>
      </c>
      <c r="R187" s="221" t="s">
        <v>336</v>
      </c>
      <c r="S187" s="221" t="s">
        <v>149</v>
      </c>
      <c r="T187" s="222" t="s">
        <v>150</v>
      </c>
      <c r="U187" s="198">
        <v>0.35900000000000004</v>
      </c>
      <c r="V187" s="198">
        <f>ROUND(E187*U187,2)</f>
        <v>10.77</v>
      </c>
      <c r="W187" s="198"/>
      <c r="X187" s="192"/>
      <c r="Y187" s="192"/>
      <c r="Z187" s="192"/>
      <c r="AA187" s="192"/>
      <c r="AB187" s="192"/>
      <c r="AC187" s="192"/>
      <c r="AD187" s="192"/>
      <c r="AE187" s="192"/>
      <c r="AF187" s="192"/>
      <c r="AG187" s="192" t="s">
        <v>317</v>
      </c>
      <c r="AH187" s="192"/>
      <c r="AI187" s="192"/>
      <c r="AJ187" s="192"/>
      <c r="AK187" s="192"/>
      <c r="AL187" s="192"/>
      <c r="AM187" s="192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2"/>
      <c r="BB187" s="192"/>
      <c r="BC187" s="192"/>
      <c r="BD187" s="192"/>
      <c r="BE187" s="192"/>
      <c r="BF187" s="192"/>
      <c r="BG187" s="192"/>
      <c r="BH187" s="192"/>
    </row>
    <row r="188" spans="1:60" outlineLevel="1" x14ac:dyDescent="0.2">
      <c r="A188" s="195"/>
      <c r="B188" s="196"/>
      <c r="C188" s="240" t="s">
        <v>340</v>
      </c>
      <c r="D188" s="223"/>
      <c r="E188" s="223"/>
      <c r="F188" s="223"/>
      <c r="G188" s="223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198"/>
      <c r="U188" s="198"/>
      <c r="V188" s="198"/>
      <c r="W188" s="198"/>
      <c r="X188" s="192"/>
      <c r="Y188" s="192"/>
      <c r="Z188" s="192"/>
      <c r="AA188" s="192"/>
      <c r="AB188" s="192"/>
      <c r="AC188" s="192"/>
      <c r="AD188" s="192"/>
      <c r="AE188" s="192"/>
      <c r="AF188" s="192"/>
      <c r="AG188" s="192" t="s">
        <v>158</v>
      </c>
      <c r="AH188" s="192"/>
      <c r="AI188" s="192"/>
      <c r="AJ188" s="192"/>
      <c r="AK188" s="192"/>
      <c r="AL188" s="192"/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</row>
    <row r="189" spans="1:60" outlineLevel="1" x14ac:dyDescent="0.2">
      <c r="A189" s="195"/>
      <c r="B189" s="196"/>
      <c r="C189" s="239" t="s">
        <v>712</v>
      </c>
      <c r="D189" s="204"/>
      <c r="E189" s="205">
        <v>30</v>
      </c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8"/>
      <c r="W189" s="198"/>
      <c r="X189" s="192"/>
      <c r="Y189" s="192"/>
      <c r="Z189" s="192"/>
      <c r="AA189" s="192"/>
      <c r="AB189" s="192"/>
      <c r="AC189" s="192"/>
      <c r="AD189" s="192"/>
      <c r="AE189" s="192"/>
      <c r="AF189" s="192"/>
      <c r="AG189" s="192" t="s">
        <v>153</v>
      </c>
      <c r="AH189" s="192">
        <v>0</v>
      </c>
      <c r="AI189" s="192"/>
      <c r="AJ189" s="192"/>
      <c r="AK189" s="192"/>
      <c r="AL189" s="192"/>
      <c r="AM189" s="192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2"/>
      <c r="BB189" s="192"/>
      <c r="BC189" s="192"/>
      <c r="BD189" s="192"/>
      <c r="BE189" s="192"/>
      <c r="BF189" s="192"/>
      <c r="BG189" s="192"/>
      <c r="BH189" s="192"/>
    </row>
    <row r="190" spans="1:60" outlineLevel="1" x14ac:dyDescent="0.2">
      <c r="A190" s="216">
        <v>49</v>
      </c>
      <c r="B190" s="217" t="s">
        <v>342</v>
      </c>
      <c r="C190" s="238" t="s">
        <v>343</v>
      </c>
      <c r="D190" s="218" t="s">
        <v>172</v>
      </c>
      <c r="E190" s="219">
        <v>8</v>
      </c>
      <c r="F190" s="220"/>
      <c r="G190" s="221">
        <f>ROUND(E190*F190,2)</f>
        <v>0</v>
      </c>
      <c r="H190" s="220"/>
      <c r="I190" s="221">
        <f>ROUND(E190*H190,2)</f>
        <v>0</v>
      </c>
      <c r="J190" s="220"/>
      <c r="K190" s="221">
        <f>ROUND(E190*J190,2)</f>
        <v>0</v>
      </c>
      <c r="L190" s="221">
        <v>15</v>
      </c>
      <c r="M190" s="221">
        <f>G190*(1+L190/100)</f>
        <v>0</v>
      </c>
      <c r="N190" s="221">
        <v>1.5200000000000001E-3</v>
      </c>
      <c r="O190" s="221">
        <f>ROUND(E190*N190,2)</f>
        <v>0.01</v>
      </c>
      <c r="P190" s="221">
        <v>0</v>
      </c>
      <c r="Q190" s="221">
        <f>ROUND(E190*P190,2)</f>
        <v>0</v>
      </c>
      <c r="R190" s="221" t="s">
        <v>336</v>
      </c>
      <c r="S190" s="221" t="s">
        <v>149</v>
      </c>
      <c r="T190" s="222" t="s">
        <v>150</v>
      </c>
      <c r="U190" s="198">
        <v>1.173</v>
      </c>
      <c r="V190" s="198">
        <f>ROUND(E190*U190,2)</f>
        <v>9.3800000000000008</v>
      </c>
      <c r="W190" s="198"/>
      <c r="X190" s="192"/>
      <c r="Y190" s="192"/>
      <c r="Z190" s="192"/>
      <c r="AA190" s="192"/>
      <c r="AB190" s="192"/>
      <c r="AC190" s="192"/>
      <c r="AD190" s="192"/>
      <c r="AE190" s="192"/>
      <c r="AF190" s="192"/>
      <c r="AG190" s="192" t="s">
        <v>317</v>
      </c>
      <c r="AH190" s="192"/>
      <c r="AI190" s="192"/>
      <c r="AJ190" s="192"/>
      <c r="AK190" s="192"/>
      <c r="AL190" s="192"/>
      <c r="AM190" s="192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2"/>
      <c r="AY190" s="192"/>
      <c r="AZ190" s="192"/>
      <c r="BA190" s="192"/>
      <c r="BB190" s="192"/>
      <c r="BC190" s="192"/>
      <c r="BD190" s="192"/>
      <c r="BE190" s="192"/>
      <c r="BF190" s="192"/>
      <c r="BG190" s="192"/>
      <c r="BH190" s="192"/>
    </row>
    <row r="191" spans="1:60" outlineLevel="1" x14ac:dyDescent="0.2">
      <c r="A191" s="195"/>
      <c r="B191" s="196"/>
      <c r="C191" s="240" t="s">
        <v>340</v>
      </c>
      <c r="D191" s="223"/>
      <c r="E191" s="223"/>
      <c r="F191" s="223"/>
      <c r="G191" s="223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198"/>
      <c r="U191" s="198"/>
      <c r="V191" s="198"/>
      <c r="W191" s="198"/>
      <c r="X191" s="192"/>
      <c r="Y191" s="192"/>
      <c r="Z191" s="192"/>
      <c r="AA191" s="192"/>
      <c r="AB191" s="192"/>
      <c r="AC191" s="192"/>
      <c r="AD191" s="192"/>
      <c r="AE191" s="192"/>
      <c r="AF191" s="192"/>
      <c r="AG191" s="192" t="s">
        <v>158</v>
      </c>
      <c r="AH191" s="192"/>
      <c r="AI191" s="192"/>
      <c r="AJ191" s="192"/>
      <c r="AK191" s="192"/>
      <c r="AL191" s="192"/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2"/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</row>
    <row r="192" spans="1:60" outlineLevel="1" x14ac:dyDescent="0.2">
      <c r="A192" s="195"/>
      <c r="B192" s="196"/>
      <c r="C192" s="239" t="s">
        <v>354</v>
      </c>
      <c r="D192" s="204"/>
      <c r="E192" s="205">
        <v>8</v>
      </c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198"/>
      <c r="U192" s="198"/>
      <c r="V192" s="198"/>
      <c r="W192" s="198"/>
      <c r="X192" s="192"/>
      <c r="Y192" s="192"/>
      <c r="Z192" s="192"/>
      <c r="AA192" s="192"/>
      <c r="AB192" s="192"/>
      <c r="AC192" s="192"/>
      <c r="AD192" s="192"/>
      <c r="AE192" s="192"/>
      <c r="AF192" s="192"/>
      <c r="AG192" s="192" t="s">
        <v>153</v>
      </c>
      <c r="AH192" s="192">
        <v>0</v>
      </c>
      <c r="AI192" s="192"/>
      <c r="AJ192" s="192"/>
      <c r="AK192" s="192"/>
      <c r="AL192" s="192"/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</row>
    <row r="193" spans="1:60" outlineLevel="1" x14ac:dyDescent="0.2">
      <c r="A193" s="216">
        <v>50</v>
      </c>
      <c r="B193" s="217" t="s">
        <v>344</v>
      </c>
      <c r="C193" s="238" t="s">
        <v>345</v>
      </c>
      <c r="D193" s="218" t="s">
        <v>147</v>
      </c>
      <c r="E193" s="219">
        <v>22</v>
      </c>
      <c r="F193" s="220"/>
      <c r="G193" s="221">
        <f>ROUND(E193*F193,2)</f>
        <v>0</v>
      </c>
      <c r="H193" s="220"/>
      <c r="I193" s="221">
        <f>ROUND(E193*H193,2)</f>
        <v>0</v>
      </c>
      <c r="J193" s="220"/>
      <c r="K193" s="221">
        <f>ROUND(E193*J193,2)</f>
        <v>0</v>
      </c>
      <c r="L193" s="221">
        <v>15</v>
      </c>
      <c r="M193" s="221">
        <f>G193*(1+L193/100)</f>
        <v>0</v>
      </c>
      <c r="N193" s="221">
        <v>0</v>
      </c>
      <c r="O193" s="221">
        <f>ROUND(E193*N193,2)</f>
        <v>0</v>
      </c>
      <c r="P193" s="221">
        <v>0</v>
      </c>
      <c r="Q193" s="221">
        <f>ROUND(E193*P193,2)</f>
        <v>0</v>
      </c>
      <c r="R193" s="221" t="s">
        <v>336</v>
      </c>
      <c r="S193" s="221" t="s">
        <v>149</v>
      </c>
      <c r="T193" s="222" t="s">
        <v>150</v>
      </c>
      <c r="U193" s="198">
        <v>0.17400000000000002</v>
      </c>
      <c r="V193" s="198">
        <f>ROUND(E193*U193,2)</f>
        <v>3.83</v>
      </c>
      <c r="W193" s="198"/>
      <c r="X193" s="192"/>
      <c r="Y193" s="192"/>
      <c r="Z193" s="192"/>
      <c r="AA193" s="192"/>
      <c r="AB193" s="192"/>
      <c r="AC193" s="192"/>
      <c r="AD193" s="192"/>
      <c r="AE193" s="192"/>
      <c r="AF193" s="192"/>
      <c r="AG193" s="192" t="s">
        <v>317</v>
      </c>
      <c r="AH193" s="192"/>
      <c r="AI193" s="192"/>
      <c r="AJ193" s="192"/>
      <c r="AK193" s="192"/>
      <c r="AL193" s="192"/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</row>
    <row r="194" spans="1:60" outlineLevel="1" x14ac:dyDescent="0.2">
      <c r="A194" s="195"/>
      <c r="B194" s="196"/>
      <c r="C194" s="240" t="s">
        <v>346</v>
      </c>
      <c r="D194" s="223"/>
      <c r="E194" s="223"/>
      <c r="F194" s="223"/>
      <c r="G194" s="223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198"/>
      <c r="U194" s="198"/>
      <c r="V194" s="198"/>
      <c r="W194" s="198"/>
      <c r="X194" s="192"/>
      <c r="Y194" s="192"/>
      <c r="Z194" s="192"/>
      <c r="AA194" s="192"/>
      <c r="AB194" s="192"/>
      <c r="AC194" s="192"/>
      <c r="AD194" s="192"/>
      <c r="AE194" s="192"/>
      <c r="AF194" s="192"/>
      <c r="AG194" s="192" t="s">
        <v>158</v>
      </c>
      <c r="AH194" s="192"/>
      <c r="AI194" s="192"/>
      <c r="AJ194" s="192"/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2"/>
      <c r="BB194" s="192"/>
      <c r="BC194" s="192"/>
      <c r="BD194" s="192"/>
      <c r="BE194" s="192"/>
      <c r="BF194" s="192"/>
      <c r="BG194" s="192"/>
      <c r="BH194" s="192"/>
    </row>
    <row r="195" spans="1:60" outlineLevel="1" x14ac:dyDescent="0.2">
      <c r="A195" s="195"/>
      <c r="B195" s="196"/>
      <c r="C195" s="239" t="s">
        <v>736</v>
      </c>
      <c r="D195" s="204"/>
      <c r="E195" s="205">
        <v>14</v>
      </c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198"/>
      <c r="U195" s="198"/>
      <c r="V195" s="198"/>
      <c r="W195" s="198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 t="s">
        <v>153</v>
      </c>
      <c r="AH195" s="192">
        <v>0</v>
      </c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</row>
    <row r="196" spans="1:60" outlineLevel="1" x14ac:dyDescent="0.2">
      <c r="A196" s="195"/>
      <c r="B196" s="196"/>
      <c r="C196" s="239" t="s">
        <v>348</v>
      </c>
      <c r="D196" s="204"/>
      <c r="E196" s="205">
        <v>8</v>
      </c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198"/>
      <c r="U196" s="198"/>
      <c r="V196" s="198"/>
      <c r="W196" s="198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 t="s">
        <v>153</v>
      </c>
      <c r="AH196" s="192">
        <v>0</v>
      </c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</row>
    <row r="197" spans="1:60" outlineLevel="1" x14ac:dyDescent="0.2">
      <c r="A197" s="216">
        <v>51</v>
      </c>
      <c r="B197" s="217" t="s">
        <v>349</v>
      </c>
      <c r="C197" s="238" t="s">
        <v>350</v>
      </c>
      <c r="D197" s="218" t="s">
        <v>147</v>
      </c>
      <c r="E197" s="219">
        <v>8</v>
      </c>
      <c r="F197" s="220"/>
      <c r="G197" s="221">
        <f>ROUND(E197*F197,2)</f>
        <v>0</v>
      </c>
      <c r="H197" s="220"/>
      <c r="I197" s="221">
        <f>ROUND(E197*H197,2)</f>
        <v>0</v>
      </c>
      <c r="J197" s="220"/>
      <c r="K197" s="221">
        <f>ROUND(E197*J197,2)</f>
        <v>0</v>
      </c>
      <c r="L197" s="221">
        <v>15</v>
      </c>
      <c r="M197" s="221">
        <f>G197*(1+L197/100)</f>
        <v>0</v>
      </c>
      <c r="N197" s="221">
        <v>0</v>
      </c>
      <c r="O197" s="221">
        <f>ROUND(E197*N197,2)</f>
        <v>0</v>
      </c>
      <c r="P197" s="221">
        <v>0</v>
      </c>
      <c r="Q197" s="221">
        <f>ROUND(E197*P197,2)</f>
        <v>0</v>
      </c>
      <c r="R197" s="221" t="s">
        <v>336</v>
      </c>
      <c r="S197" s="221" t="s">
        <v>149</v>
      </c>
      <c r="T197" s="222" t="s">
        <v>150</v>
      </c>
      <c r="U197" s="198">
        <v>0.25900000000000001</v>
      </c>
      <c r="V197" s="198">
        <f>ROUND(E197*U197,2)</f>
        <v>2.0699999999999998</v>
      </c>
      <c r="W197" s="198"/>
      <c r="X197" s="192"/>
      <c r="Y197" s="192"/>
      <c r="Z197" s="192"/>
      <c r="AA197" s="192"/>
      <c r="AB197" s="192"/>
      <c r="AC197" s="192"/>
      <c r="AD197" s="192"/>
      <c r="AE197" s="192"/>
      <c r="AF197" s="192"/>
      <c r="AG197" s="192" t="s">
        <v>317</v>
      </c>
      <c r="AH197" s="192"/>
      <c r="AI197" s="192"/>
      <c r="AJ197" s="192"/>
      <c r="AK197" s="192"/>
      <c r="AL197" s="192"/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2"/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</row>
    <row r="198" spans="1:60" outlineLevel="1" x14ac:dyDescent="0.2">
      <c r="A198" s="195"/>
      <c r="B198" s="196"/>
      <c r="C198" s="240" t="s">
        <v>346</v>
      </c>
      <c r="D198" s="223"/>
      <c r="E198" s="223"/>
      <c r="F198" s="223"/>
      <c r="G198" s="223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198"/>
      <c r="U198" s="198"/>
      <c r="V198" s="198"/>
      <c r="W198" s="198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 t="s">
        <v>158</v>
      </c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</row>
    <row r="199" spans="1:60" outlineLevel="1" x14ac:dyDescent="0.2">
      <c r="A199" s="195"/>
      <c r="B199" s="196"/>
      <c r="C199" s="239" t="s">
        <v>354</v>
      </c>
      <c r="D199" s="204"/>
      <c r="E199" s="205">
        <v>8</v>
      </c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198"/>
      <c r="U199" s="198"/>
      <c r="V199" s="198"/>
      <c r="W199" s="198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 t="s">
        <v>153</v>
      </c>
      <c r="AH199" s="192">
        <v>0</v>
      </c>
      <c r="AI199" s="192"/>
      <c r="AJ199" s="192"/>
      <c r="AK199" s="192"/>
      <c r="AL199" s="192"/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2"/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</row>
    <row r="200" spans="1:60" outlineLevel="1" x14ac:dyDescent="0.2">
      <c r="A200" s="216">
        <v>52</v>
      </c>
      <c r="B200" s="217" t="s">
        <v>351</v>
      </c>
      <c r="C200" s="238" t="s">
        <v>352</v>
      </c>
      <c r="D200" s="218" t="s">
        <v>147</v>
      </c>
      <c r="E200" s="219">
        <v>8</v>
      </c>
      <c r="F200" s="220"/>
      <c r="G200" s="221">
        <f>ROUND(E200*F200,2)</f>
        <v>0</v>
      </c>
      <c r="H200" s="220"/>
      <c r="I200" s="221">
        <f>ROUND(E200*H200,2)</f>
        <v>0</v>
      </c>
      <c r="J200" s="220"/>
      <c r="K200" s="221">
        <f>ROUND(E200*J200,2)</f>
        <v>0</v>
      </c>
      <c r="L200" s="221">
        <v>15</v>
      </c>
      <c r="M200" s="221">
        <f>G200*(1+L200/100)</f>
        <v>0</v>
      </c>
      <c r="N200" s="221">
        <v>1.8000000000000001E-4</v>
      </c>
      <c r="O200" s="221">
        <f>ROUND(E200*N200,2)</f>
        <v>0</v>
      </c>
      <c r="P200" s="221">
        <v>0</v>
      </c>
      <c r="Q200" s="221">
        <f>ROUND(E200*P200,2)</f>
        <v>0</v>
      </c>
      <c r="R200" s="221"/>
      <c r="S200" s="221" t="s">
        <v>353</v>
      </c>
      <c r="T200" s="222" t="s">
        <v>150</v>
      </c>
      <c r="U200" s="198">
        <v>0</v>
      </c>
      <c r="V200" s="198">
        <f>ROUND(E200*U200,2)</f>
        <v>0</v>
      </c>
      <c r="W200" s="198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 t="s">
        <v>317</v>
      </c>
      <c r="AH200" s="192"/>
      <c r="AI200" s="192"/>
      <c r="AJ200" s="192"/>
      <c r="AK200" s="192"/>
      <c r="AL200" s="192"/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</row>
    <row r="201" spans="1:60" outlineLevel="1" x14ac:dyDescent="0.2">
      <c r="A201" s="195"/>
      <c r="B201" s="196"/>
      <c r="C201" s="239" t="s">
        <v>354</v>
      </c>
      <c r="D201" s="204"/>
      <c r="E201" s="205">
        <v>8</v>
      </c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198"/>
      <c r="U201" s="198"/>
      <c r="V201" s="198"/>
      <c r="W201" s="198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 t="s">
        <v>153</v>
      </c>
      <c r="AH201" s="192">
        <v>0</v>
      </c>
      <c r="AI201" s="192"/>
      <c r="AJ201" s="192"/>
      <c r="AK201" s="192"/>
      <c r="AL201" s="192"/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</row>
    <row r="202" spans="1:60" ht="22.5" outlineLevel="1" x14ac:dyDescent="0.2">
      <c r="A202" s="216">
        <v>53</v>
      </c>
      <c r="B202" s="217" t="s">
        <v>355</v>
      </c>
      <c r="C202" s="238" t="s">
        <v>356</v>
      </c>
      <c r="D202" s="218" t="s">
        <v>147</v>
      </c>
      <c r="E202" s="219">
        <v>8</v>
      </c>
      <c r="F202" s="220"/>
      <c r="G202" s="221">
        <f>ROUND(E202*F202,2)</f>
        <v>0</v>
      </c>
      <c r="H202" s="220"/>
      <c r="I202" s="221">
        <f>ROUND(E202*H202,2)</f>
        <v>0</v>
      </c>
      <c r="J202" s="220"/>
      <c r="K202" s="221">
        <f>ROUND(E202*J202,2)</f>
        <v>0</v>
      </c>
      <c r="L202" s="221">
        <v>15</v>
      </c>
      <c r="M202" s="221">
        <f>G202*(1+L202/100)</f>
        <v>0</v>
      </c>
      <c r="N202" s="221">
        <v>3.3700000000000002E-3</v>
      </c>
      <c r="O202" s="221">
        <f>ROUND(E202*N202,2)</f>
        <v>0.03</v>
      </c>
      <c r="P202" s="221">
        <v>0</v>
      </c>
      <c r="Q202" s="221">
        <f>ROUND(E202*P202,2)</f>
        <v>0</v>
      </c>
      <c r="R202" s="221" t="s">
        <v>357</v>
      </c>
      <c r="S202" s="221" t="s">
        <v>149</v>
      </c>
      <c r="T202" s="222" t="s">
        <v>150</v>
      </c>
      <c r="U202" s="198">
        <v>0</v>
      </c>
      <c r="V202" s="198">
        <f>ROUND(E202*U202,2)</f>
        <v>0</v>
      </c>
      <c r="W202" s="198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 t="s">
        <v>358</v>
      </c>
      <c r="AH202" s="192"/>
      <c r="AI202" s="192"/>
      <c r="AJ202" s="192"/>
      <c r="AK202" s="192"/>
      <c r="AL202" s="192"/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2"/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</row>
    <row r="203" spans="1:60" ht="22.5" outlineLevel="1" x14ac:dyDescent="0.2">
      <c r="A203" s="195"/>
      <c r="B203" s="196"/>
      <c r="C203" s="242" t="s">
        <v>359</v>
      </c>
      <c r="D203" s="232"/>
      <c r="E203" s="232"/>
      <c r="F203" s="232"/>
      <c r="G203" s="232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198"/>
      <c r="U203" s="198"/>
      <c r="V203" s="198"/>
      <c r="W203" s="198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 t="s">
        <v>360</v>
      </c>
      <c r="AH203" s="192"/>
      <c r="AI203" s="192"/>
      <c r="AJ203" s="192"/>
      <c r="AK203" s="192"/>
      <c r="AL203" s="192"/>
      <c r="AM203" s="192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2"/>
      <c r="AY203" s="192"/>
      <c r="AZ203" s="192"/>
      <c r="BA203" s="224" t="str">
        <f>C203</f>
        <v>Plastový podlahový žlab je pro svou nízkou stavební výšku 62 mm vhodný zejména pro rekonstrukce a jiné stavby, kde je problém s nedostatkem místa v podlaze.</v>
      </c>
      <c r="BB203" s="192"/>
      <c r="BC203" s="192"/>
      <c r="BD203" s="192"/>
      <c r="BE203" s="192"/>
      <c r="BF203" s="192"/>
      <c r="BG203" s="192"/>
      <c r="BH203" s="192"/>
    </row>
    <row r="204" spans="1:60" outlineLevel="1" x14ac:dyDescent="0.2">
      <c r="A204" s="195"/>
      <c r="B204" s="196"/>
      <c r="C204" s="243" t="s">
        <v>361</v>
      </c>
      <c r="D204" s="206"/>
      <c r="E204" s="207"/>
      <c r="F204" s="208"/>
      <c r="G204" s="20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198"/>
      <c r="U204" s="198"/>
      <c r="V204" s="198"/>
      <c r="W204" s="198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 t="s">
        <v>360</v>
      </c>
      <c r="AH204" s="192"/>
      <c r="AI204" s="192"/>
      <c r="AJ204" s="192"/>
      <c r="AK204" s="192"/>
      <c r="AL204" s="192"/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</row>
    <row r="205" spans="1:60" ht="22.5" outlineLevel="1" x14ac:dyDescent="0.2">
      <c r="A205" s="195"/>
      <c r="B205" s="196"/>
      <c r="C205" s="244" t="s">
        <v>362</v>
      </c>
      <c r="D205" s="233"/>
      <c r="E205" s="233"/>
      <c r="F205" s="233"/>
      <c r="G205" s="233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198"/>
      <c r="U205" s="198"/>
      <c r="V205" s="198"/>
      <c r="W205" s="198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 t="s">
        <v>360</v>
      </c>
      <c r="AH205" s="192"/>
      <c r="AI205" s="192"/>
      <c r="AJ205" s="192"/>
      <c r="AK205" s="192"/>
      <c r="AL205" s="192"/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2"/>
      <c r="AY205" s="192"/>
      <c r="AZ205" s="192"/>
      <c r="BA205" s="224" t="str">
        <f>C205</f>
        <v>Součástí každého žlabu je kompletní souprava žlabu s nerez roštem a výškově nastavitelných noh s kotvicími prvky a hydroizolační páskou.</v>
      </c>
      <c r="BB205" s="192"/>
      <c r="BC205" s="192"/>
      <c r="BD205" s="192"/>
      <c r="BE205" s="192"/>
      <c r="BF205" s="192"/>
      <c r="BG205" s="192"/>
      <c r="BH205" s="192"/>
    </row>
    <row r="206" spans="1:60" outlineLevel="1" x14ac:dyDescent="0.2">
      <c r="A206" s="195"/>
      <c r="B206" s="196"/>
      <c r="C206" s="239" t="s">
        <v>354</v>
      </c>
      <c r="D206" s="204"/>
      <c r="E206" s="205">
        <v>8</v>
      </c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198"/>
      <c r="U206" s="198"/>
      <c r="V206" s="198"/>
      <c r="W206" s="198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 t="s">
        <v>153</v>
      </c>
      <c r="AH206" s="192">
        <v>0</v>
      </c>
      <c r="AI206" s="192"/>
      <c r="AJ206" s="192"/>
      <c r="AK206" s="192"/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</row>
    <row r="207" spans="1:60" outlineLevel="1" x14ac:dyDescent="0.2">
      <c r="A207" s="195">
        <v>54</v>
      </c>
      <c r="B207" s="196" t="s">
        <v>368</v>
      </c>
      <c r="C207" s="245" t="s">
        <v>369</v>
      </c>
      <c r="D207" s="197" t="s">
        <v>0</v>
      </c>
      <c r="E207" s="234"/>
      <c r="F207" s="203"/>
      <c r="G207" s="198">
        <f>ROUND(E207*F207,2)</f>
        <v>0</v>
      </c>
      <c r="H207" s="203"/>
      <c r="I207" s="198">
        <f>ROUND(E207*H207,2)</f>
        <v>0</v>
      </c>
      <c r="J207" s="203"/>
      <c r="K207" s="198">
        <f>ROUND(E207*J207,2)</f>
        <v>0</v>
      </c>
      <c r="L207" s="198">
        <v>15</v>
      </c>
      <c r="M207" s="198">
        <f>G207*(1+L207/100)</f>
        <v>0</v>
      </c>
      <c r="N207" s="198">
        <v>0</v>
      </c>
      <c r="O207" s="198">
        <f>ROUND(E207*N207,2)</f>
        <v>0</v>
      </c>
      <c r="P207" s="198">
        <v>0</v>
      </c>
      <c r="Q207" s="198">
        <f>ROUND(E207*P207,2)</f>
        <v>0</v>
      </c>
      <c r="R207" s="198" t="s">
        <v>336</v>
      </c>
      <c r="S207" s="198" t="s">
        <v>149</v>
      </c>
      <c r="T207" s="198" t="s">
        <v>150</v>
      </c>
      <c r="U207" s="198">
        <v>0</v>
      </c>
      <c r="V207" s="198">
        <f>ROUND(E207*U207,2)</f>
        <v>0</v>
      </c>
      <c r="W207" s="198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 t="s">
        <v>370</v>
      </c>
      <c r="AH207" s="192"/>
      <c r="AI207" s="192"/>
      <c r="AJ207" s="192"/>
      <c r="AK207" s="192"/>
      <c r="AL207" s="192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</row>
    <row r="208" spans="1:60" outlineLevel="1" x14ac:dyDescent="0.2">
      <c r="A208" s="195"/>
      <c r="B208" s="196"/>
      <c r="C208" s="246" t="s">
        <v>371</v>
      </c>
      <c r="D208" s="235"/>
      <c r="E208" s="235"/>
      <c r="F208" s="235"/>
      <c r="G208" s="235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198"/>
      <c r="U208" s="198"/>
      <c r="V208" s="198"/>
      <c r="W208" s="198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 t="s">
        <v>158</v>
      </c>
      <c r="AH208" s="192"/>
      <c r="AI208" s="192"/>
      <c r="AJ208" s="192"/>
      <c r="AK208" s="192"/>
      <c r="AL208" s="192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</row>
    <row r="209" spans="1:60" x14ac:dyDescent="0.2">
      <c r="A209" s="210" t="s">
        <v>143</v>
      </c>
      <c r="B209" s="211" t="s">
        <v>85</v>
      </c>
      <c r="C209" s="237" t="s">
        <v>86</v>
      </c>
      <c r="D209" s="212"/>
      <c r="E209" s="213"/>
      <c r="F209" s="214"/>
      <c r="G209" s="214">
        <f>SUMIF(AG210:AG233,"&lt;&gt;NOR",G210:G233)</f>
        <v>0</v>
      </c>
      <c r="H209" s="214"/>
      <c r="I209" s="214">
        <f>SUM(I210:I233)</f>
        <v>0</v>
      </c>
      <c r="J209" s="214"/>
      <c r="K209" s="214">
        <f>SUM(K210:K233)</f>
        <v>0</v>
      </c>
      <c r="L209" s="214"/>
      <c r="M209" s="214">
        <f>SUM(M210:M233)</f>
        <v>0</v>
      </c>
      <c r="N209" s="214"/>
      <c r="O209" s="214">
        <f>SUM(O210:O233)</f>
        <v>0.38</v>
      </c>
      <c r="P209" s="214"/>
      <c r="Q209" s="214">
        <f>SUM(Q210:Q233)</f>
        <v>0</v>
      </c>
      <c r="R209" s="214"/>
      <c r="S209" s="214"/>
      <c r="T209" s="215"/>
      <c r="U209" s="209"/>
      <c r="V209" s="209">
        <f>SUM(V210:V233)</f>
        <v>86.65000000000002</v>
      </c>
      <c r="W209" s="209"/>
      <c r="AG209" t="s">
        <v>144</v>
      </c>
    </row>
    <row r="210" spans="1:60" ht="22.5" outlineLevel="1" x14ac:dyDescent="0.2">
      <c r="A210" s="216">
        <v>55</v>
      </c>
      <c r="B210" s="217" t="s">
        <v>372</v>
      </c>
      <c r="C210" s="238" t="s">
        <v>373</v>
      </c>
      <c r="D210" s="218" t="s">
        <v>147</v>
      </c>
      <c r="E210" s="219">
        <v>16</v>
      </c>
      <c r="F210" s="220"/>
      <c r="G210" s="221">
        <f>ROUND(E210*F210,2)</f>
        <v>0</v>
      </c>
      <c r="H210" s="220"/>
      <c r="I210" s="221">
        <f>ROUND(E210*H210,2)</f>
        <v>0</v>
      </c>
      <c r="J210" s="220"/>
      <c r="K210" s="221">
        <f>ROUND(E210*J210,2)</f>
        <v>0</v>
      </c>
      <c r="L210" s="221">
        <v>15</v>
      </c>
      <c r="M210" s="221">
        <f>G210*(1+L210/100)</f>
        <v>0</v>
      </c>
      <c r="N210" s="221">
        <v>2.1000000000000001E-4</v>
      </c>
      <c r="O210" s="221">
        <f>ROUND(E210*N210,2)</f>
        <v>0</v>
      </c>
      <c r="P210" s="221">
        <v>0</v>
      </c>
      <c r="Q210" s="221">
        <f>ROUND(E210*P210,2)</f>
        <v>0</v>
      </c>
      <c r="R210" s="221" t="s">
        <v>336</v>
      </c>
      <c r="S210" s="221" t="s">
        <v>149</v>
      </c>
      <c r="T210" s="222" t="s">
        <v>150</v>
      </c>
      <c r="U210" s="198">
        <v>0.28600000000000003</v>
      </c>
      <c r="V210" s="198">
        <f>ROUND(E210*U210,2)</f>
        <v>4.58</v>
      </c>
      <c r="W210" s="198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 t="s">
        <v>317</v>
      </c>
      <c r="AH210" s="192"/>
      <c r="AI210" s="192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</row>
    <row r="211" spans="1:60" outlineLevel="1" x14ac:dyDescent="0.2">
      <c r="A211" s="195"/>
      <c r="B211" s="196"/>
      <c r="C211" s="239" t="s">
        <v>388</v>
      </c>
      <c r="D211" s="204"/>
      <c r="E211" s="205">
        <v>16</v>
      </c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 t="s">
        <v>153</v>
      </c>
      <c r="AH211" s="192">
        <v>0</v>
      </c>
      <c r="AI211" s="192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  <c r="BC211" s="192"/>
      <c r="BD211" s="192"/>
      <c r="BE211" s="192"/>
      <c r="BF211" s="192"/>
      <c r="BG211" s="192"/>
      <c r="BH211" s="192"/>
    </row>
    <row r="212" spans="1:60" ht="22.5" outlineLevel="1" x14ac:dyDescent="0.2">
      <c r="A212" s="216">
        <v>56</v>
      </c>
      <c r="B212" s="217" t="s">
        <v>375</v>
      </c>
      <c r="C212" s="238" t="s">
        <v>376</v>
      </c>
      <c r="D212" s="218" t="s">
        <v>172</v>
      </c>
      <c r="E212" s="219">
        <v>7.5</v>
      </c>
      <c r="F212" s="220"/>
      <c r="G212" s="221">
        <f>ROUND(E212*F212,2)</f>
        <v>0</v>
      </c>
      <c r="H212" s="220"/>
      <c r="I212" s="221">
        <f>ROUND(E212*H212,2)</f>
        <v>0</v>
      </c>
      <c r="J212" s="220"/>
      <c r="K212" s="221">
        <f>ROUND(E212*J212,2)</f>
        <v>0</v>
      </c>
      <c r="L212" s="221">
        <v>15</v>
      </c>
      <c r="M212" s="221">
        <f>G212*(1+L212/100)</f>
        <v>0</v>
      </c>
      <c r="N212" s="221">
        <v>3.9900000000000005E-3</v>
      </c>
      <c r="O212" s="221">
        <f>ROUND(E212*N212,2)</f>
        <v>0.03</v>
      </c>
      <c r="P212" s="221">
        <v>0</v>
      </c>
      <c r="Q212" s="221">
        <f>ROUND(E212*P212,2)</f>
        <v>0</v>
      </c>
      <c r="R212" s="221" t="s">
        <v>336</v>
      </c>
      <c r="S212" s="221" t="s">
        <v>149</v>
      </c>
      <c r="T212" s="222" t="s">
        <v>150</v>
      </c>
      <c r="U212" s="198">
        <v>0.54290000000000005</v>
      </c>
      <c r="V212" s="198">
        <f>ROUND(E212*U212,2)</f>
        <v>4.07</v>
      </c>
      <c r="W212" s="198"/>
      <c r="X212" s="192"/>
      <c r="Y212" s="192"/>
      <c r="Z212" s="192"/>
      <c r="AA212" s="192"/>
      <c r="AB212" s="192"/>
      <c r="AC212" s="192"/>
      <c r="AD212" s="192"/>
      <c r="AE212" s="192"/>
      <c r="AF212" s="192"/>
      <c r="AG212" s="192" t="s">
        <v>317</v>
      </c>
      <c r="AH212" s="192"/>
      <c r="AI212" s="192"/>
      <c r="AJ212" s="192"/>
      <c r="AK212" s="192"/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</row>
    <row r="213" spans="1:60" outlineLevel="1" x14ac:dyDescent="0.2">
      <c r="A213" s="195"/>
      <c r="B213" s="196"/>
      <c r="C213" s="240" t="s">
        <v>377</v>
      </c>
      <c r="D213" s="223"/>
      <c r="E213" s="223"/>
      <c r="F213" s="223"/>
      <c r="G213" s="223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198"/>
      <c r="U213" s="198"/>
      <c r="V213" s="198"/>
      <c r="W213" s="198"/>
      <c r="X213" s="192"/>
      <c r="Y213" s="192"/>
      <c r="Z213" s="192"/>
      <c r="AA213" s="192"/>
      <c r="AB213" s="192"/>
      <c r="AC213" s="192"/>
      <c r="AD213" s="192"/>
      <c r="AE213" s="192"/>
      <c r="AF213" s="192"/>
      <c r="AG213" s="192" t="s">
        <v>158</v>
      </c>
      <c r="AH213" s="192"/>
      <c r="AI213" s="192"/>
      <c r="AJ213" s="192"/>
      <c r="AK213" s="192"/>
      <c r="AL213" s="192"/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2"/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</row>
    <row r="214" spans="1:60" outlineLevel="1" x14ac:dyDescent="0.2">
      <c r="A214" s="195"/>
      <c r="B214" s="196"/>
      <c r="C214" s="239" t="s">
        <v>737</v>
      </c>
      <c r="D214" s="204"/>
      <c r="E214" s="205">
        <v>7.5</v>
      </c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198"/>
      <c r="U214" s="198"/>
      <c r="V214" s="198"/>
      <c r="W214" s="198"/>
      <c r="X214" s="192"/>
      <c r="Y214" s="192"/>
      <c r="Z214" s="192"/>
      <c r="AA214" s="192"/>
      <c r="AB214" s="192"/>
      <c r="AC214" s="192"/>
      <c r="AD214" s="192"/>
      <c r="AE214" s="192"/>
      <c r="AF214" s="192"/>
      <c r="AG214" s="192" t="s">
        <v>153</v>
      </c>
      <c r="AH214" s="192">
        <v>0</v>
      </c>
      <c r="AI214" s="192"/>
      <c r="AJ214" s="192"/>
      <c r="AK214" s="192"/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</row>
    <row r="215" spans="1:60" ht="22.5" outlineLevel="1" x14ac:dyDescent="0.2">
      <c r="A215" s="216">
        <v>57</v>
      </c>
      <c r="B215" s="217" t="s">
        <v>378</v>
      </c>
      <c r="C215" s="238" t="s">
        <v>379</v>
      </c>
      <c r="D215" s="218" t="s">
        <v>172</v>
      </c>
      <c r="E215" s="219">
        <v>31</v>
      </c>
      <c r="F215" s="220"/>
      <c r="G215" s="221">
        <f>ROUND(E215*F215,2)</f>
        <v>0</v>
      </c>
      <c r="H215" s="220"/>
      <c r="I215" s="221">
        <f>ROUND(E215*H215,2)</f>
        <v>0</v>
      </c>
      <c r="J215" s="220"/>
      <c r="K215" s="221">
        <f>ROUND(E215*J215,2)</f>
        <v>0</v>
      </c>
      <c r="L215" s="221">
        <v>15</v>
      </c>
      <c r="M215" s="221">
        <f>G215*(1+L215/100)</f>
        <v>0</v>
      </c>
      <c r="N215" s="221">
        <v>5.1800000000000006E-3</v>
      </c>
      <c r="O215" s="221">
        <f>ROUND(E215*N215,2)</f>
        <v>0.16</v>
      </c>
      <c r="P215" s="221">
        <v>0</v>
      </c>
      <c r="Q215" s="221">
        <f>ROUND(E215*P215,2)</f>
        <v>0</v>
      </c>
      <c r="R215" s="221" t="s">
        <v>336</v>
      </c>
      <c r="S215" s="221" t="s">
        <v>149</v>
      </c>
      <c r="T215" s="222" t="s">
        <v>150</v>
      </c>
      <c r="U215" s="198">
        <v>0.63430000000000009</v>
      </c>
      <c r="V215" s="198">
        <f>ROUND(E215*U215,2)</f>
        <v>19.66</v>
      </c>
      <c r="W215" s="198"/>
      <c r="X215" s="192"/>
      <c r="Y215" s="192"/>
      <c r="Z215" s="192"/>
      <c r="AA215" s="192"/>
      <c r="AB215" s="192"/>
      <c r="AC215" s="192"/>
      <c r="AD215" s="192"/>
      <c r="AE215" s="192"/>
      <c r="AF215" s="192"/>
      <c r="AG215" s="192" t="s">
        <v>317</v>
      </c>
      <c r="AH215" s="192"/>
      <c r="AI215" s="192"/>
      <c r="AJ215" s="192"/>
      <c r="AK215" s="192"/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2"/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</row>
    <row r="216" spans="1:60" outlineLevel="1" x14ac:dyDescent="0.2">
      <c r="A216" s="195"/>
      <c r="B216" s="196"/>
      <c r="C216" s="240" t="s">
        <v>377</v>
      </c>
      <c r="D216" s="223"/>
      <c r="E216" s="223"/>
      <c r="F216" s="223"/>
      <c r="G216" s="223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198"/>
      <c r="U216" s="198"/>
      <c r="V216" s="198"/>
      <c r="W216" s="198"/>
      <c r="X216" s="192"/>
      <c r="Y216" s="192"/>
      <c r="Z216" s="192"/>
      <c r="AA216" s="192"/>
      <c r="AB216" s="192"/>
      <c r="AC216" s="192"/>
      <c r="AD216" s="192"/>
      <c r="AE216" s="192"/>
      <c r="AF216" s="192"/>
      <c r="AG216" s="192" t="s">
        <v>158</v>
      </c>
      <c r="AH216" s="192"/>
      <c r="AI216" s="192"/>
      <c r="AJ216" s="192"/>
      <c r="AK216" s="192"/>
      <c r="AL216" s="192"/>
      <c r="AM216" s="192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</row>
    <row r="217" spans="1:60" outlineLevel="1" x14ac:dyDescent="0.2">
      <c r="A217" s="195"/>
      <c r="B217" s="196"/>
      <c r="C217" s="239" t="s">
        <v>738</v>
      </c>
      <c r="D217" s="204"/>
      <c r="E217" s="205">
        <v>31</v>
      </c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198"/>
      <c r="U217" s="198"/>
      <c r="V217" s="198"/>
      <c r="W217" s="198"/>
      <c r="X217" s="192"/>
      <c r="Y217" s="192"/>
      <c r="Z217" s="192"/>
      <c r="AA217" s="192"/>
      <c r="AB217" s="192"/>
      <c r="AC217" s="192"/>
      <c r="AD217" s="192"/>
      <c r="AE217" s="192"/>
      <c r="AF217" s="192"/>
      <c r="AG217" s="192" t="s">
        <v>153</v>
      </c>
      <c r="AH217" s="192">
        <v>0</v>
      </c>
      <c r="AI217" s="192"/>
      <c r="AJ217" s="192"/>
      <c r="AK217" s="192"/>
      <c r="AL217" s="192"/>
      <c r="AM217" s="192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2"/>
      <c r="BB217" s="192"/>
      <c r="BC217" s="192"/>
      <c r="BD217" s="192"/>
      <c r="BE217" s="192"/>
      <c r="BF217" s="192"/>
      <c r="BG217" s="192"/>
      <c r="BH217" s="192"/>
    </row>
    <row r="218" spans="1:60" ht="22.5" outlineLevel="1" x14ac:dyDescent="0.2">
      <c r="A218" s="216">
        <v>58</v>
      </c>
      <c r="B218" s="217" t="s">
        <v>381</v>
      </c>
      <c r="C218" s="238" t="s">
        <v>382</v>
      </c>
      <c r="D218" s="218" t="s">
        <v>172</v>
      </c>
      <c r="E218" s="219">
        <v>7.5</v>
      </c>
      <c r="F218" s="220"/>
      <c r="G218" s="221">
        <f>ROUND(E218*F218,2)</f>
        <v>0</v>
      </c>
      <c r="H218" s="220"/>
      <c r="I218" s="221">
        <f>ROUND(E218*H218,2)</f>
        <v>0</v>
      </c>
      <c r="J218" s="220"/>
      <c r="K218" s="221">
        <f>ROUND(E218*J218,2)</f>
        <v>0</v>
      </c>
      <c r="L218" s="221">
        <v>15</v>
      </c>
      <c r="M218" s="221">
        <f>G218*(1+L218/100)</f>
        <v>0</v>
      </c>
      <c r="N218" s="221">
        <v>4.0100000000000005E-3</v>
      </c>
      <c r="O218" s="221">
        <f>ROUND(E218*N218,2)</f>
        <v>0.03</v>
      </c>
      <c r="P218" s="221">
        <v>0</v>
      </c>
      <c r="Q218" s="221">
        <f>ROUND(E218*P218,2)</f>
        <v>0</v>
      </c>
      <c r="R218" s="221" t="s">
        <v>336</v>
      </c>
      <c r="S218" s="221" t="s">
        <v>149</v>
      </c>
      <c r="T218" s="222" t="s">
        <v>150</v>
      </c>
      <c r="U218" s="198">
        <v>0.54290000000000005</v>
      </c>
      <c r="V218" s="198">
        <f>ROUND(E218*U218,2)</f>
        <v>4.07</v>
      </c>
      <c r="W218" s="198"/>
      <c r="X218" s="192"/>
      <c r="Y218" s="192"/>
      <c r="Z218" s="192"/>
      <c r="AA218" s="192"/>
      <c r="AB218" s="192"/>
      <c r="AC218" s="192"/>
      <c r="AD218" s="192"/>
      <c r="AE218" s="192"/>
      <c r="AF218" s="192"/>
      <c r="AG218" s="192" t="s">
        <v>317</v>
      </c>
      <c r="AH218" s="192"/>
      <c r="AI218" s="192"/>
      <c r="AJ218" s="192"/>
      <c r="AK218" s="192"/>
      <c r="AL218" s="192"/>
      <c r="AM218" s="192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2"/>
      <c r="AY218" s="192"/>
      <c r="AZ218" s="192"/>
      <c r="BA218" s="192"/>
      <c r="BB218" s="192"/>
      <c r="BC218" s="192"/>
      <c r="BD218" s="192"/>
      <c r="BE218" s="192"/>
      <c r="BF218" s="192"/>
      <c r="BG218" s="192"/>
      <c r="BH218" s="192"/>
    </row>
    <row r="219" spans="1:60" outlineLevel="1" x14ac:dyDescent="0.2">
      <c r="A219" s="195"/>
      <c r="B219" s="196"/>
      <c r="C219" s="240" t="s">
        <v>377</v>
      </c>
      <c r="D219" s="223"/>
      <c r="E219" s="223"/>
      <c r="F219" s="223"/>
      <c r="G219" s="223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198"/>
      <c r="U219" s="198"/>
      <c r="V219" s="198"/>
      <c r="W219" s="198"/>
      <c r="X219" s="192"/>
      <c r="Y219" s="192"/>
      <c r="Z219" s="192"/>
      <c r="AA219" s="192"/>
      <c r="AB219" s="192"/>
      <c r="AC219" s="192"/>
      <c r="AD219" s="192"/>
      <c r="AE219" s="192"/>
      <c r="AF219" s="192"/>
      <c r="AG219" s="192" t="s">
        <v>158</v>
      </c>
      <c r="AH219" s="192"/>
      <c r="AI219" s="192"/>
      <c r="AJ219" s="192"/>
      <c r="AK219" s="192"/>
      <c r="AL219" s="192"/>
      <c r="AM219" s="192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2"/>
      <c r="AY219" s="192"/>
      <c r="AZ219" s="192"/>
      <c r="BA219" s="192"/>
      <c r="BB219" s="192"/>
      <c r="BC219" s="192"/>
      <c r="BD219" s="192"/>
      <c r="BE219" s="192"/>
      <c r="BF219" s="192"/>
      <c r="BG219" s="192"/>
      <c r="BH219" s="192"/>
    </row>
    <row r="220" spans="1:60" outlineLevel="1" x14ac:dyDescent="0.2">
      <c r="A220" s="195"/>
      <c r="B220" s="196"/>
      <c r="C220" s="239" t="s">
        <v>737</v>
      </c>
      <c r="D220" s="204"/>
      <c r="E220" s="205">
        <v>7.5</v>
      </c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198"/>
      <c r="U220" s="198"/>
      <c r="V220" s="198"/>
      <c r="W220" s="198"/>
      <c r="X220" s="192"/>
      <c r="Y220" s="192"/>
      <c r="Z220" s="192"/>
      <c r="AA220" s="192"/>
      <c r="AB220" s="192"/>
      <c r="AC220" s="192"/>
      <c r="AD220" s="192"/>
      <c r="AE220" s="192"/>
      <c r="AF220" s="192"/>
      <c r="AG220" s="192" t="s">
        <v>153</v>
      </c>
      <c r="AH220" s="192">
        <v>0</v>
      </c>
      <c r="AI220" s="192"/>
      <c r="AJ220" s="192"/>
      <c r="AK220" s="192"/>
      <c r="AL220" s="192"/>
      <c r="AM220" s="192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2"/>
      <c r="BB220" s="192"/>
      <c r="BC220" s="192"/>
      <c r="BD220" s="192"/>
      <c r="BE220" s="192"/>
      <c r="BF220" s="192"/>
      <c r="BG220" s="192"/>
      <c r="BH220" s="192"/>
    </row>
    <row r="221" spans="1:60" ht="22.5" outlineLevel="1" x14ac:dyDescent="0.2">
      <c r="A221" s="216">
        <v>59</v>
      </c>
      <c r="B221" s="217" t="s">
        <v>383</v>
      </c>
      <c r="C221" s="238" t="s">
        <v>384</v>
      </c>
      <c r="D221" s="218" t="s">
        <v>172</v>
      </c>
      <c r="E221" s="219">
        <v>31</v>
      </c>
      <c r="F221" s="220"/>
      <c r="G221" s="221">
        <f>ROUND(E221*F221,2)</f>
        <v>0</v>
      </c>
      <c r="H221" s="220"/>
      <c r="I221" s="221">
        <f>ROUND(E221*H221,2)</f>
        <v>0</v>
      </c>
      <c r="J221" s="220"/>
      <c r="K221" s="221">
        <f>ROUND(E221*J221,2)</f>
        <v>0</v>
      </c>
      <c r="L221" s="221">
        <v>15</v>
      </c>
      <c r="M221" s="221">
        <f>G221*(1+L221/100)</f>
        <v>0</v>
      </c>
      <c r="N221" s="221">
        <v>5.2200000000000007E-3</v>
      </c>
      <c r="O221" s="221">
        <f>ROUND(E221*N221,2)</f>
        <v>0.16</v>
      </c>
      <c r="P221" s="221">
        <v>0</v>
      </c>
      <c r="Q221" s="221">
        <f>ROUND(E221*P221,2)</f>
        <v>0</v>
      </c>
      <c r="R221" s="221" t="s">
        <v>336</v>
      </c>
      <c r="S221" s="221" t="s">
        <v>149</v>
      </c>
      <c r="T221" s="222" t="s">
        <v>150</v>
      </c>
      <c r="U221" s="198">
        <v>0.63430000000000009</v>
      </c>
      <c r="V221" s="198">
        <f>ROUND(E221*U221,2)</f>
        <v>19.66</v>
      </c>
      <c r="W221" s="198"/>
      <c r="X221" s="192"/>
      <c r="Y221" s="192"/>
      <c r="Z221" s="192"/>
      <c r="AA221" s="192"/>
      <c r="AB221" s="192"/>
      <c r="AC221" s="192"/>
      <c r="AD221" s="192"/>
      <c r="AE221" s="192"/>
      <c r="AF221" s="192"/>
      <c r="AG221" s="192" t="s">
        <v>317</v>
      </c>
      <c r="AH221" s="192"/>
      <c r="AI221" s="192"/>
      <c r="AJ221" s="192"/>
      <c r="AK221" s="192"/>
      <c r="AL221" s="192"/>
      <c r="AM221" s="192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2"/>
      <c r="BB221" s="192"/>
      <c r="BC221" s="192"/>
      <c r="BD221" s="192"/>
      <c r="BE221" s="192"/>
      <c r="BF221" s="192"/>
      <c r="BG221" s="192"/>
      <c r="BH221" s="192"/>
    </row>
    <row r="222" spans="1:60" outlineLevel="1" x14ac:dyDescent="0.2">
      <c r="A222" s="195"/>
      <c r="B222" s="196"/>
      <c r="C222" s="240" t="s">
        <v>377</v>
      </c>
      <c r="D222" s="223"/>
      <c r="E222" s="223"/>
      <c r="F222" s="223"/>
      <c r="G222" s="223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198"/>
      <c r="U222" s="198"/>
      <c r="V222" s="198"/>
      <c r="W222" s="198"/>
      <c r="X222" s="192"/>
      <c r="Y222" s="192"/>
      <c r="Z222" s="192"/>
      <c r="AA222" s="192"/>
      <c r="AB222" s="192"/>
      <c r="AC222" s="192"/>
      <c r="AD222" s="192"/>
      <c r="AE222" s="192"/>
      <c r="AF222" s="192"/>
      <c r="AG222" s="192" t="s">
        <v>158</v>
      </c>
      <c r="AH222" s="192"/>
      <c r="AI222" s="192"/>
      <c r="AJ222" s="192"/>
      <c r="AK222" s="192"/>
      <c r="AL222" s="192"/>
      <c r="AM222" s="192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2"/>
      <c r="BB222" s="192"/>
      <c r="BC222" s="192"/>
      <c r="BD222" s="192"/>
      <c r="BE222" s="192"/>
      <c r="BF222" s="192"/>
      <c r="BG222" s="192"/>
      <c r="BH222" s="192"/>
    </row>
    <row r="223" spans="1:60" outlineLevel="1" x14ac:dyDescent="0.2">
      <c r="A223" s="195"/>
      <c r="B223" s="196"/>
      <c r="C223" s="239" t="s">
        <v>738</v>
      </c>
      <c r="D223" s="204"/>
      <c r="E223" s="205">
        <v>31</v>
      </c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198"/>
      <c r="U223" s="198"/>
      <c r="V223" s="198"/>
      <c r="W223" s="198"/>
      <c r="X223" s="192"/>
      <c r="Y223" s="192"/>
      <c r="Z223" s="192"/>
      <c r="AA223" s="192"/>
      <c r="AB223" s="192"/>
      <c r="AC223" s="192"/>
      <c r="AD223" s="192"/>
      <c r="AE223" s="192"/>
      <c r="AF223" s="192"/>
      <c r="AG223" s="192" t="s">
        <v>153</v>
      </c>
      <c r="AH223" s="192">
        <v>0</v>
      </c>
      <c r="AI223" s="192"/>
      <c r="AJ223" s="192"/>
      <c r="AK223" s="192"/>
      <c r="AL223" s="192"/>
      <c r="AM223" s="192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2"/>
      <c r="BB223" s="192"/>
      <c r="BC223" s="192"/>
      <c r="BD223" s="192"/>
      <c r="BE223" s="192"/>
      <c r="BF223" s="192"/>
      <c r="BG223" s="192"/>
      <c r="BH223" s="192"/>
    </row>
    <row r="224" spans="1:60" ht="22.5" outlineLevel="1" x14ac:dyDescent="0.2">
      <c r="A224" s="216">
        <v>60</v>
      </c>
      <c r="B224" s="217" t="s">
        <v>386</v>
      </c>
      <c r="C224" s="238" t="s">
        <v>387</v>
      </c>
      <c r="D224" s="218" t="s">
        <v>172</v>
      </c>
      <c r="E224" s="219">
        <v>15</v>
      </c>
      <c r="F224" s="220"/>
      <c r="G224" s="221">
        <f>ROUND(E224*F224,2)</f>
        <v>0</v>
      </c>
      <c r="H224" s="220"/>
      <c r="I224" s="221">
        <f>ROUND(E224*H224,2)</f>
        <v>0</v>
      </c>
      <c r="J224" s="220"/>
      <c r="K224" s="221">
        <f>ROUND(E224*J224,2)</f>
        <v>0</v>
      </c>
      <c r="L224" s="221">
        <v>15</v>
      </c>
      <c r="M224" s="221">
        <f>G224*(1+L224/100)</f>
        <v>0</v>
      </c>
      <c r="N224" s="221">
        <v>2.0000000000000002E-5</v>
      </c>
      <c r="O224" s="221">
        <f>ROUND(E224*N224,2)</f>
        <v>0</v>
      </c>
      <c r="P224" s="221">
        <v>0</v>
      </c>
      <c r="Q224" s="221">
        <f>ROUND(E224*P224,2)</f>
        <v>0</v>
      </c>
      <c r="R224" s="221" t="s">
        <v>336</v>
      </c>
      <c r="S224" s="221" t="s">
        <v>149</v>
      </c>
      <c r="T224" s="222" t="s">
        <v>150</v>
      </c>
      <c r="U224" s="198">
        <v>0.129</v>
      </c>
      <c r="V224" s="198">
        <f>ROUND(E224*U224,2)</f>
        <v>1.94</v>
      </c>
      <c r="W224" s="198"/>
      <c r="X224" s="192"/>
      <c r="Y224" s="192"/>
      <c r="Z224" s="192"/>
      <c r="AA224" s="192"/>
      <c r="AB224" s="192"/>
      <c r="AC224" s="192"/>
      <c r="AD224" s="192"/>
      <c r="AE224" s="192"/>
      <c r="AF224" s="192"/>
      <c r="AG224" s="192" t="s">
        <v>317</v>
      </c>
      <c r="AH224" s="192"/>
      <c r="AI224" s="192"/>
      <c r="AJ224" s="192"/>
      <c r="AK224" s="192"/>
      <c r="AL224" s="192"/>
      <c r="AM224" s="192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2"/>
      <c r="AY224" s="192"/>
      <c r="AZ224" s="192"/>
      <c r="BA224" s="192"/>
      <c r="BB224" s="192"/>
      <c r="BC224" s="192"/>
      <c r="BD224" s="192"/>
      <c r="BE224" s="192"/>
      <c r="BF224" s="192"/>
      <c r="BG224" s="192"/>
      <c r="BH224" s="192"/>
    </row>
    <row r="225" spans="1:60" outlineLevel="1" x14ac:dyDescent="0.2">
      <c r="A225" s="195"/>
      <c r="B225" s="196"/>
      <c r="C225" s="239" t="s">
        <v>306</v>
      </c>
      <c r="D225" s="204"/>
      <c r="E225" s="205">
        <v>15</v>
      </c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198"/>
      <c r="U225" s="198"/>
      <c r="V225" s="198"/>
      <c r="W225" s="198"/>
      <c r="X225" s="192"/>
      <c r="Y225" s="192"/>
      <c r="Z225" s="192"/>
      <c r="AA225" s="192"/>
      <c r="AB225" s="192"/>
      <c r="AC225" s="192"/>
      <c r="AD225" s="192"/>
      <c r="AE225" s="192"/>
      <c r="AF225" s="192"/>
      <c r="AG225" s="192" t="s">
        <v>153</v>
      </c>
      <c r="AH225" s="192">
        <v>0</v>
      </c>
      <c r="AI225" s="192"/>
      <c r="AJ225" s="192"/>
      <c r="AK225" s="192"/>
      <c r="AL225" s="192"/>
      <c r="AM225" s="192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2"/>
      <c r="AY225" s="192"/>
      <c r="AZ225" s="192"/>
      <c r="BA225" s="192"/>
      <c r="BB225" s="192"/>
      <c r="BC225" s="192"/>
      <c r="BD225" s="192"/>
      <c r="BE225" s="192"/>
      <c r="BF225" s="192"/>
      <c r="BG225" s="192"/>
      <c r="BH225" s="192"/>
    </row>
    <row r="226" spans="1:60" ht="22.5" outlineLevel="1" x14ac:dyDescent="0.2">
      <c r="A226" s="216">
        <v>61</v>
      </c>
      <c r="B226" s="217" t="s">
        <v>389</v>
      </c>
      <c r="C226" s="238" t="s">
        <v>390</v>
      </c>
      <c r="D226" s="218" t="s">
        <v>172</v>
      </c>
      <c r="E226" s="219">
        <v>62</v>
      </c>
      <c r="F226" s="220"/>
      <c r="G226" s="221">
        <f>ROUND(E226*F226,2)</f>
        <v>0</v>
      </c>
      <c r="H226" s="220"/>
      <c r="I226" s="221">
        <f>ROUND(E226*H226,2)</f>
        <v>0</v>
      </c>
      <c r="J226" s="220"/>
      <c r="K226" s="221">
        <f>ROUND(E226*J226,2)</f>
        <v>0</v>
      </c>
      <c r="L226" s="221">
        <v>15</v>
      </c>
      <c r="M226" s="221">
        <f>G226*(1+L226/100)</f>
        <v>0</v>
      </c>
      <c r="N226" s="221">
        <v>6.0000000000000002E-5</v>
      </c>
      <c r="O226" s="221">
        <f>ROUND(E226*N226,2)</f>
        <v>0</v>
      </c>
      <c r="P226" s="221">
        <v>0</v>
      </c>
      <c r="Q226" s="221">
        <f>ROUND(E226*P226,2)</f>
        <v>0</v>
      </c>
      <c r="R226" s="221" t="s">
        <v>336</v>
      </c>
      <c r="S226" s="221" t="s">
        <v>149</v>
      </c>
      <c r="T226" s="222" t="s">
        <v>150</v>
      </c>
      <c r="U226" s="198">
        <v>0.129</v>
      </c>
      <c r="V226" s="198">
        <f>ROUND(E226*U226,2)</f>
        <v>8</v>
      </c>
      <c r="W226" s="198"/>
      <c r="X226" s="192"/>
      <c r="Y226" s="192"/>
      <c r="Z226" s="192"/>
      <c r="AA226" s="192"/>
      <c r="AB226" s="192"/>
      <c r="AC226" s="192"/>
      <c r="AD226" s="192"/>
      <c r="AE226" s="192"/>
      <c r="AF226" s="192"/>
      <c r="AG226" s="192" t="s">
        <v>317</v>
      </c>
      <c r="AH226" s="192"/>
      <c r="AI226" s="192"/>
      <c r="AJ226" s="192"/>
      <c r="AK226" s="192"/>
      <c r="AL226" s="192"/>
      <c r="AM226" s="192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2"/>
      <c r="BB226" s="192"/>
      <c r="BC226" s="192"/>
      <c r="BD226" s="192"/>
      <c r="BE226" s="192"/>
      <c r="BF226" s="192"/>
      <c r="BG226" s="192"/>
      <c r="BH226" s="192"/>
    </row>
    <row r="227" spans="1:60" outlineLevel="1" x14ac:dyDescent="0.2">
      <c r="A227" s="195"/>
      <c r="B227" s="196"/>
      <c r="C227" s="239" t="s">
        <v>739</v>
      </c>
      <c r="D227" s="204"/>
      <c r="E227" s="205">
        <v>62</v>
      </c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198"/>
      <c r="U227" s="198"/>
      <c r="V227" s="198"/>
      <c r="W227" s="198"/>
      <c r="X227" s="192"/>
      <c r="Y227" s="192"/>
      <c r="Z227" s="192"/>
      <c r="AA227" s="192"/>
      <c r="AB227" s="192"/>
      <c r="AC227" s="192"/>
      <c r="AD227" s="192"/>
      <c r="AE227" s="192"/>
      <c r="AF227" s="192"/>
      <c r="AG227" s="192" t="s">
        <v>153</v>
      </c>
      <c r="AH227" s="192">
        <v>0</v>
      </c>
      <c r="AI227" s="192"/>
      <c r="AJ227" s="192"/>
      <c r="AK227" s="192"/>
      <c r="AL227" s="192"/>
      <c r="AM227" s="192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2"/>
      <c r="BB227" s="192"/>
      <c r="BC227" s="192"/>
      <c r="BD227" s="192"/>
      <c r="BE227" s="192"/>
      <c r="BF227" s="192"/>
      <c r="BG227" s="192"/>
      <c r="BH227" s="192"/>
    </row>
    <row r="228" spans="1:60" outlineLevel="1" x14ac:dyDescent="0.2">
      <c r="A228" s="216">
        <v>62</v>
      </c>
      <c r="B228" s="217" t="s">
        <v>392</v>
      </c>
      <c r="C228" s="238" t="s">
        <v>393</v>
      </c>
      <c r="D228" s="218" t="s">
        <v>147</v>
      </c>
      <c r="E228" s="219">
        <v>52</v>
      </c>
      <c r="F228" s="220"/>
      <c r="G228" s="221">
        <f>ROUND(E228*F228,2)</f>
        <v>0</v>
      </c>
      <c r="H228" s="220"/>
      <c r="I228" s="221">
        <f>ROUND(E228*H228,2)</f>
        <v>0</v>
      </c>
      <c r="J228" s="220"/>
      <c r="K228" s="221">
        <f>ROUND(E228*J228,2)</f>
        <v>0</v>
      </c>
      <c r="L228" s="221">
        <v>15</v>
      </c>
      <c r="M228" s="221">
        <f>G228*(1+L228/100)</f>
        <v>0</v>
      </c>
      <c r="N228" s="221">
        <v>0</v>
      </c>
      <c r="O228" s="221">
        <f>ROUND(E228*N228,2)</f>
        <v>0</v>
      </c>
      <c r="P228" s="221">
        <v>0</v>
      </c>
      <c r="Q228" s="221">
        <f>ROUND(E228*P228,2)</f>
        <v>0</v>
      </c>
      <c r="R228" s="221" t="s">
        <v>336</v>
      </c>
      <c r="S228" s="221" t="s">
        <v>149</v>
      </c>
      <c r="T228" s="222" t="s">
        <v>150</v>
      </c>
      <c r="U228" s="198">
        <v>0.42500000000000004</v>
      </c>
      <c r="V228" s="198">
        <f>ROUND(E228*U228,2)</f>
        <v>22.1</v>
      </c>
      <c r="W228" s="198"/>
      <c r="X228" s="192"/>
      <c r="Y228" s="192"/>
      <c r="Z228" s="192"/>
      <c r="AA228" s="192"/>
      <c r="AB228" s="192"/>
      <c r="AC228" s="192"/>
      <c r="AD228" s="192"/>
      <c r="AE228" s="192"/>
      <c r="AF228" s="192"/>
      <c r="AG228" s="192" t="s">
        <v>317</v>
      </c>
      <c r="AH228" s="192"/>
      <c r="AI228" s="192"/>
      <c r="AJ228" s="192"/>
      <c r="AK228" s="192"/>
      <c r="AL228" s="192"/>
      <c r="AM228" s="192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2"/>
      <c r="BB228" s="192"/>
      <c r="BC228" s="192"/>
      <c r="BD228" s="192"/>
      <c r="BE228" s="192"/>
      <c r="BF228" s="192"/>
      <c r="BG228" s="192"/>
      <c r="BH228" s="192"/>
    </row>
    <row r="229" spans="1:60" outlineLevel="1" x14ac:dyDescent="0.2">
      <c r="A229" s="195"/>
      <c r="B229" s="196"/>
      <c r="C229" s="239" t="s">
        <v>740</v>
      </c>
      <c r="D229" s="204"/>
      <c r="E229" s="205">
        <v>52</v>
      </c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198"/>
      <c r="U229" s="198"/>
      <c r="V229" s="198"/>
      <c r="W229" s="198"/>
      <c r="X229" s="192"/>
      <c r="Y229" s="192"/>
      <c r="Z229" s="192"/>
      <c r="AA229" s="192"/>
      <c r="AB229" s="192"/>
      <c r="AC229" s="192"/>
      <c r="AD229" s="192"/>
      <c r="AE229" s="192"/>
      <c r="AF229" s="192"/>
      <c r="AG229" s="192" t="s">
        <v>153</v>
      </c>
      <c r="AH229" s="192">
        <v>0</v>
      </c>
      <c r="AI229" s="192"/>
      <c r="AJ229" s="192"/>
      <c r="AK229" s="192"/>
      <c r="AL229" s="192"/>
      <c r="AM229" s="192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2"/>
      <c r="BB229" s="192"/>
      <c r="BC229" s="192"/>
      <c r="BD229" s="192"/>
      <c r="BE229" s="192"/>
      <c r="BF229" s="192"/>
      <c r="BG229" s="192"/>
      <c r="BH229" s="192"/>
    </row>
    <row r="230" spans="1:60" outlineLevel="1" x14ac:dyDescent="0.2">
      <c r="A230" s="216">
        <v>63</v>
      </c>
      <c r="B230" s="217" t="s">
        <v>396</v>
      </c>
      <c r="C230" s="238" t="s">
        <v>397</v>
      </c>
      <c r="D230" s="218" t="s">
        <v>147</v>
      </c>
      <c r="E230" s="219">
        <v>8</v>
      </c>
      <c r="F230" s="220"/>
      <c r="G230" s="221">
        <f>ROUND(E230*F230,2)</f>
        <v>0</v>
      </c>
      <c r="H230" s="220"/>
      <c r="I230" s="221">
        <f>ROUND(E230*H230,2)</f>
        <v>0</v>
      </c>
      <c r="J230" s="220"/>
      <c r="K230" s="221">
        <f>ROUND(E230*J230,2)</f>
        <v>0</v>
      </c>
      <c r="L230" s="221">
        <v>15</v>
      </c>
      <c r="M230" s="221">
        <f>G230*(1+L230/100)</f>
        <v>0</v>
      </c>
      <c r="N230" s="221">
        <v>1E-4</v>
      </c>
      <c r="O230" s="221">
        <f>ROUND(E230*N230,2)</f>
        <v>0</v>
      </c>
      <c r="P230" s="221">
        <v>0</v>
      </c>
      <c r="Q230" s="221">
        <f>ROUND(E230*P230,2)</f>
        <v>0</v>
      </c>
      <c r="R230" s="221" t="s">
        <v>336</v>
      </c>
      <c r="S230" s="221" t="s">
        <v>398</v>
      </c>
      <c r="T230" s="222" t="s">
        <v>150</v>
      </c>
      <c r="U230" s="198">
        <v>0.254</v>
      </c>
      <c r="V230" s="198">
        <f>ROUND(E230*U230,2)</f>
        <v>2.0299999999999998</v>
      </c>
      <c r="W230" s="198"/>
      <c r="X230" s="192"/>
      <c r="Y230" s="192"/>
      <c r="Z230" s="192"/>
      <c r="AA230" s="192"/>
      <c r="AB230" s="192"/>
      <c r="AC230" s="192"/>
      <c r="AD230" s="192"/>
      <c r="AE230" s="192"/>
      <c r="AF230" s="192"/>
      <c r="AG230" s="192" t="s">
        <v>317</v>
      </c>
      <c r="AH230" s="192"/>
      <c r="AI230" s="192"/>
      <c r="AJ230" s="192"/>
      <c r="AK230" s="192"/>
      <c r="AL230" s="192"/>
      <c r="AM230" s="192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2"/>
      <c r="AY230" s="192"/>
      <c r="AZ230" s="192"/>
      <c r="BA230" s="192"/>
      <c r="BB230" s="192"/>
      <c r="BC230" s="192"/>
      <c r="BD230" s="192"/>
      <c r="BE230" s="192"/>
      <c r="BF230" s="192"/>
      <c r="BG230" s="192"/>
      <c r="BH230" s="192"/>
    </row>
    <row r="231" spans="1:60" outlineLevel="1" x14ac:dyDescent="0.2">
      <c r="A231" s="195"/>
      <c r="B231" s="196"/>
      <c r="C231" s="239" t="s">
        <v>348</v>
      </c>
      <c r="D231" s="204"/>
      <c r="E231" s="205">
        <v>8</v>
      </c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198"/>
      <c r="U231" s="198"/>
      <c r="V231" s="198"/>
      <c r="W231" s="198"/>
      <c r="X231" s="192"/>
      <c r="Y231" s="192"/>
      <c r="Z231" s="192"/>
      <c r="AA231" s="192"/>
      <c r="AB231" s="192"/>
      <c r="AC231" s="192"/>
      <c r="AD231" s="192"/>
      <c r="AE231" s="192"/>
      <c r="AF231" s="192"/>
      <c r="AG231" s="192" t="s">
        <v>153</v>
      </c>
      <c r="AH231" s="192">
        <v>0</v>
      </c>
      <c r="AI231" s="192"/>
      <c r="AJ231" s="192"/>
      <c r="AK231" s="192"/>
      <c r="AL231" s="192"/>
      <c r="AM231" s="192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2"/>
      <c r="BB231" s="192"/>
      <c r="BC231" s="192"/>
      <c r="BD231" s="192"/>
      <c r="BE231" s="192"/>
      <c r="BF231" s="192"/>
      <c r="BG231" s="192"/>
      <c r="BH231" s="192"/>
    </row>
    <row r="232" spans="1:60" outlineLevel="1" x14ac:dyDescent="0.2">
      <c r="A232" s="216">
        <v>64</v>
      </c>
      <c r="B232" s="217" t="s">
        <v>399</v>
      </c>
      <c r="C232" s="238" t="s">
        <v>400</v>
      </c>
      <c r="D232" s="218" t="s">
        <v>311</v>
      </c>
      <c r="E232" s="219">
        <v>0.39058000000000004</v>
      </c>
      <c r="F232" s="220"/>
      <c r="G232" s="221">
        <f>ROUND(E232*F232,2)</f>
        <v>0</v>
      </c>
      <c r="H232" s="220"/>
      <c r="I232" s="221">
        <f>ROUND(E232*H232,2)</f>
        <v>0</v>
      </c>
      <c r="J232" s="220"/>
      <c r="K232" s="221">
        <f>ROUND(E232*J232,2)</f>
        <v>0</v>
      </c>
      <c r="L232" s="221">
        <v>15</v>
      </c>
      <c r="M232" s="221">
        <f>G232*(1+L232/100)</f>
        <v>0</v>
      </c>
      <c r="N232" s="221">
        <v>0</v>
      </c>
      <c r="O232" s="221">
        <f>ROUND(E232*N232,2)</f>
        <v>0</v>
      </c>
      <c r="P232" s="221">
        <v>0</v>
      </c>
      <c r="Q232" s="221">
        <f>ROUND(E232*P232,2)</f>
        <v>0</v>
      </c>
      <c r="R232" s="221" t="s">
        <v>336</v>
      </c>
      <c r="S232" s="221" t="s">
        <v>149</v>
      </c>
      <c r="T232" s="222" t="s">
        <v>150</v>
      </c>
      <c r="U232" s="198">
        <v>1.3740000000000001</v>
      </c>
      <c r="V232" s="198">
        <f>ROUND(E232*U232,2)</f>
        <v>0.54</v>
      </c>
      <c r="W232" s="198"/>
      <c r="X232" s="192"/>
      <c r="Y232" s="192"/>
      <c r="Z232" s="192"/>
      <c r="AA232" s="192"/>
      <c r="AB232" s="192"/>
      <c r="AC232" s="192"/>
      <c r="AD232" s="192"/>
      <c r="AE232" s="192"/>
      <c r="AF232" s="192"/>
      <c r="AG232" s="192" t="s">
        <v>332</v>
      </c>
      <c r="AH232" s="192"/>
      <c r="AI232" s="192"/>
      <c r="AJ232" s="192"/>
      <c r="AK232" s="192"/>
      <c r="AL232" s="192"/>
      <c r="AM232" s="192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2"/>
      <c r="BB232" s="192"/>
      <c r="BC232" s="192"/>
      <c r="BD232" s="192"/>
      <c r="BE232" s="192"/>
      <c r="BF232" s="192"/>
      <c r="BG232" s="192"/>
      <c r="BH232" s="192"/>
    </row>
    <row r="233" spans="1:60" outlineLevel="1" x14ac:dyDescent="0.2">
      <c r="A233" s="195"/>
      <c r="B233" s="196"/>
      <c r="C233" s="240" t="s">
        <v>401</v>
      </c>
      <c r="D233" s="223"/>
      <c r="E233" s="223"/>
      <c r="F233" s="223"/>
      <c r="G233" s="223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198"/>
      <c r="U233" s="198"/>
      <c r="V233" s="198"/>
      <c r="W233" s="198"/>
      <c r="X233" s="192"/>
      <c r="Y233" s="192"/>
      <c r="Z233" s="192"/>
      <c r="AA233" s="192"/>
      <c r="AB233" s="192"/>
      <c r="AC233" s="192"/>
      <c r="AD233" s="192"/>
      <c r="AE233" s="192"/>
      <c r="AF233" s="192"/>
      <c r="AG233" s="192" t="s">
        <v>158</v>
      </c>
      <c r="AH233" s="192"/>
      <c r="AI233" s="192"/>
      <c r="AJ233" s="192"/>
      <c r="AK233" s="192"/>
      <c r="AL233" s="192"/>
      <c r="AM233" s="192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2"/>
      <c r="AY233" s="192"/>
      <c r="AZ233" s="192"/>
      <c r="BA233" s="192"/>
      <c r="BB233" s="192"/>
      <c r="BC233" s="192"/>
      <c r="BD233" s="192"/>
      <c r="BE233" s="192"/>
      <c r="BF233" s="192"/>
      <c r="BG233" s="192"/>
      <c r="BH233" s="192"/>
    </row>
    <row r="234" spans="1:60" x14ac:dyDescent="0.2">
      <c r="A234" s="210" t="s">
        <v>143</v>
      </c>
      <c r="B234" s="211" t="s">
        <v>87</v>
      </c>
      <c r="C234" s="237" t="s">
        <v>88</v>
      </c>
      <c r="D234" s="212"/>
      <c r="E234" s="213"/>
      <c r="F234" s="214"/>
      <c r="G234" s="214">
        <f>SUMIF(AG235:AG286,"&lt;&gt;NOR",G235:G286)</f>
        <v>0</v>
      </c>
      <c r="H234" s="214"/>
      <c r="I234" s="214">
        <f>SUM(I235:I286)</f>
        <v>0</v>
      </c>
      <c r="J234" s="214"/>
      <c r="K234" s="214">
        <f>SUM(K235:K286)</f>
        <v>0</v>
      </c>
      <c r="L234" s="214"/>
      <c r="M234" s="214">
        <f>SUM(M235:M286)</f>
        <v>0</v>
      </c>
      <c r="N234" s="214"/>
      <c r="O234" s="214">
        <f>SUM(O235:O286)</f>
        <v>0.49000000000000005</v>
      </c>
      <c r="P234" s="214"/>
      <c r="Q234" s="214">
        <f>SUM(Q235:Q286)</f>
        <v>1.1400000000000001</v>
      </c>
      <c r="R234" s="214"/>
      <c r="S234" s="214"/>
      <c r="T234" s="215"/>
      <c r="U234" s="209"/>
      <c r="V234" s="209">
        <f>SUM(V235:V286)</f>
        <v>106.56</v>
      </c>
      <c r="W234" s="209"/>
      <c r="AG234" t="s">
        <v>144</v>
      </c>
    </row>
    <row r="235" spans="1:60" ht="22.5" outlineLevel="1" x14ac:dyDescent="0.2">
      <c r="A235" s="216">
        <v>65</v>
      </c>
      <c r="B235" s="217" t="s">
        <v>402</v>
      </c>
      <c r="C235" s="238" t="s">
        <v>403</v>
      </c>
      <c r="D235" s="218" t="s">
        <v>404</v>
      </c>
      <c r="E235" s="219">
        <v>36</v>
      </c>
      <c r="F235" s="220"/>
      <c r="G235" s="221">
        <f>ROUND(E235*F235,2)</f>
        <v>0</v>
      </c>
      <c r="H235" s="220"/>
      <c r="I235" s="221">
        <f>ROUND(E235*H235,2)</f>
        <v>0</v>
      </c>
      <c r="J235" s="220"/>
      <c r="K235" s="221">
        <f>ROUND(E235*J235,2)</f>
        <v>0</v>
      </c>
      <c r="L235" s="221">
        <v>15</v>
      </c>
      <c r="M235" s="221">
        <f>G235*(1+L235/100)</f>
        <v>0</v>
      </c>
      <c r="N235" s="221">
        <v>3.8000000000000002E-4</v>
      </c>
      <c r="O235" s="221">
        <f>ROUND(E235*N235,2)</f>
        <v>0.01</v>
      </c>
      <c r="P235" s="221">
        <v>0</v>
      </c>
      <c r="Q235" s="221">
        <f>ROUND(E235*P235,2)</f>
        <v>0</v>
      </c>
      <c r="R235" s="221" t="s">
        <v>405</v>
      </c>
      <c r="S235" s="221" t="s">
        <v>149</v>
      </c>
      <c r="T235" s="222" t="s">
        <v>150</v>
      </c>
      <c r="U235" s="198">
        <v>0.29000000000000004</v>
      </c>
      <c r="V235" s="198">
        <f>ROUND(E235*U235,2)</f>
        <v>10.44</v>
      </c>
      <c r="W235" s="198"/>
      <c r="X235" s="192"/>
      <c r="Y235" s="192"/>
      <c r="Z235" s="192"/>
      <c r="AA235" s="192"/>
      <c r="AB235" s="192"/>
      <c r="AC235" s="192"/>
      <c r="AD235" s="192"/>
      <c r="AE235" s="192"/>
      <c r="AF235" s="192"/>
      <c r="AG235" s="192" t="s">
        <v>317</v>
      </c>
      <c r="AH235" s="192"/>
      <c r="AI235" s="192"/>
      <c r="AJ235" s="192"/>
      <c r="AK235" s="192"/>
      <c r="AL235" s="192"/>
      <c r="AM235" s="192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2"/>
      <c r="AY235" s="192"/>
      <c r="AZ235" s="192"/>
      <c r="BA235" s="192"/>
      <c r="BB235" s="192"/>
      <c r="BC235" s="192"/>
      <c r="BD235" s="192"/>
      <c r="BE235" s="192"/>
      <c r="BF235" s="192"/>
      <c r="BG235" s="192"/>
      <c r="BH235" s="192"/>
    </row>
    <row r="236" spans="1:60" outlineLevel="1" x14ac:dyDescent="0.2">
      <c r="A236" s="195"/>
      <c r="B236" s="196"/>
      <c r="C236" s="239" t="s">
        <v>741</v>
      </c>
      <c r="D236" s="204"/>
      <c r="E236" s="205">
        <v>28</v>
      </c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198"/>
      <c r="U236" s="198"/>
      <c r="V236" s="198"/>
      <c r="W236" s="198"/>
      <c r="X236" s="192"/>
      <c r="Y236" s="192"/>
      <c r="Z236" s="192"/>
      <c r="AA236" s="192"/>
      <c r="AB236" s="192"/>
      <c r="AC236" s="192"/>
      <c r="AD236" s="192"/>
      <c r="AE236" s="192"/>
      <c r="AF236" s="192"/>
      <c r="AG236" s="192" t="s">
        <v>153</v>
      </c>
      <c r="AH236" s="192">
        <v>0</v>
      </c>
      <c r="AI236" s="192"/>
      <c r="AJ236" s="192"/>
      <c r="AK236" s="192"/>
      <c r="AL236" s="192"/>
      <c r="AM236" s="192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2"/>
      <c r="AY236" s="192"/>
      <c r="AZ236" s="192"/>
      <c r="BA236" s="192"/>
      <c r="BB236" s="192"/>
      <c r="BC236" s="192"/>
      <c r="BD236" s="192"/>
      <c r="BE236" s="192"/>
      <c r="BF236" s="192"/>
      <c r="BG236" s="192"/>
      <c r="BH236" s="192"/>
    </row>
    <row r="237" spans="1:60" outlineLevel="1" x14ac:dyDescent="0.2">
      <c r="A237" s="195"/>
      <c r="B237" s="196"/>
      <c r="C237" s="239" t="s">
        <v>395</v>
      </c>
      <c r="D237" s="204"/>
      <c r="E237" s="205">
        <v>8</v>
      </c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198"/>
      <c r="U237" s="198"/>
      <c r="V237" s="198"/>
      <c r="W237" s="198"/>
      <c r="X237" s="192"/>
      <c r="Y237" s="192"/>
      <c r="Z237" s="192"/>
      <c r="AA237" s="192"/>
      <c r="AB237" s="192"/>
      <c r="AC237" s="192"/>
      <c r="AD237" s="192"/>
      <c r="AE237" s="192"/>
      <c r="AF237" s="192"/>
      <c r="AG237" s="192" t="s">
        <v>153</v>
      </c>
      <c r="AH237" s="192">
        <v>0</v>
      </c>
      <c r="AI237" s="192"/>
      <c r="AJ237" s="192"/>
      <c r="AK237" s="192"/>
      <c r="AL237" s="192"/>
      <c r="AM237" s="192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2"/>
      <c r="BB237" s="192"/>
      <c r="BC237" s="192"/>
      <c r="BD237" s="192"/>
      <c r="BE237" s="192"/>
      <c r="BF237" s="192"/>
      <c r="BG237" s="192"/>
      <c r="BH237" s="192"/>
    </row>
    <row r="238" spans="1:60" outlineLevel="1" x14ac:dyDescent="0.2">
      <c r="A238" s="216">
        <v>66</v>
      </c>
      <c r="B238" s="217" t="s">
        <v>407</v>
      </c>
      <c r="C238" s="238" t="s">
        <v>408</v>
      </c>
      <c r="D238" s="218" t="s">
        <v>404</v>
      </c>
      <c r="E238" s="219">
        <v>8</v>
      </c>
      <c r="F238" s="220"/>
      <c r="G238" s="221">
        <f>ROUND(E238*F238,2)</f>
        <v>0</v>
      </c>
      <c r="H238" s="220"/>
      <c r="I238" s="221">
        <f>ROUND(E238*H238,2)</f>
        <v>0</v>
      </c>
      <c r="J238" s="220"/>
      <c r="K238" s="221">
        <f>ROUND(E238*J238,2)</f>
        <v>0</v>
      </c>
      <c r="L238" s="221">
        <v>15</v>
      </c>
      <c r="M238" s="221">
        <f>G238*(1+L238/100)</f>
        <v>0</v>
      </c>
      <c r="N238" s="221">
        <v>0</v>
      </c>
      <c r="O238" s="221">
        <f>ROUND(E238*N238,2)</f>
        <v>0</v>
      </c>
      <c r="P238" s="221">
        <v>3.4200000000000001E-2</v>
      </c>
      <c r="Q238" s="221">
        <f>ROUND(E238*P238,2)</f>
        <v>0.27</v>
      </c>
      <c r="R238" s="221" t="s">
        <v>336</v>
      </c>
      <c r="S238" s="221" t="s">
        <v>149</v>
      </c>
      <c r="T238" s="222" t="s">
        <v>150</v>
      </c>
      <c r="U238" s="198">
        <v>0.46500000000000002</v>
      </c>
      <c r="V238" s="198">
        <f>ROUND(E238*U238,2)</f>
        <v>3.72</v>
      </c>
      <c r="W238" s="198"/>
      <c r="X238" s="192"/>
      <c r="Y238" s="192"/>
      <c r="Z238" s="192"/>
      <c r="AA238" s="192"/>
      <c r="AB238" s="192"/>
      <c r="AC238" s="192"/>
      <c r="AD238" s="192"/>
      <c r="AE238" s="192"/>
      <c r="AF238" s="192"/>
      <c r="AG238" s="192" t="s">
        <v>317</v>
      </c>
      <c r="AH238" s="192"/>
      <c r="AI238" s="192"/>
      <c r="AJ238" s="192"/>
      <c r="AK238" s="192"/>
      <c r="AL238" s="192"/>
      <c r="AM238" s="192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2"/>
      <c r="BB238" s="192"/>
      <c r="BC238" s="192"/>
      <c r="BD238" s="192"/>
      <c r="BE238" s="192"/>
      <c r="BF238" s="192"/>
      <c r="BG238" s="192"/>
      <c r="BH238" s="192"/>
    </row>
    <row r="239" spans="1:60" outlineLevel="1" x14ac:dyDescent="0.2">
      <c r="A239" s="195"/>
      <c r="B239" s="196"/>
      <c r="C239" s="239" t="s">
        <v>742</v>
      </c>
      <c r="D239" s="204"/>
      <c r="E239" s="205">
        <v>8</v>
      </c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198"/>
      <c r="U239" s="198"/>
      <c r="V239" s="198"/>
      <c r="W239" s="198"/>
      <c r="X239" s="192"/>
      <c r="Y239" s="192"/>
      <c r="Z239" s="192"/>
      <c r="AA239" s="192"/>
      <c r="AB239" s="192"/>
      <c r="AC239" s="192"/>
      <c r="AD239" s="192"/>
      <c r="AE239" s="192"/>
      <c r="AF239" s="192"/>
      <c r="AG239" s="192" t="s">
        <v>153</v>
      </c>
      <c r="AH239" s="192">
        <v>0</v>
      </c>
      <c r="AI239" s="192"/>
      <c r="AJ239" s="192"/>
      <c r="AK239" s="192"/>
      <c r="AL239" s="192"/>
      <c r="AM239" s="192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2"/>
      <c r="AY239" s="192"/>
      <c r="AZ239" s="192"/>
      <c r="BA239" s="192"/>
      <c r="BB239" s="192"/>
      <c r="BC239" s="192"/>
      <c r="BD239" s="192"/>
      <c r="BE239" s="192"/>
      <c r="BF239" s="192"/>
      <c r="BG239" s="192"/>
      <c r="BH239" s="192"/>
    </row>
    <row r="240" spans="1:60" outlineLevel="1" x14ac:dyDescent="0.2">
      <c r="A240" s="216">
        <v>67</v>
      </c>
      <c r="B240" s="217" t="s">
        <v>409</v>
      </c>
      <c r="C240" s="238" t="s">
        <v>410</v>
      </c>
      <c r="D240" s="218" t="s">
        <v>147</v>
      </c>
      <c r="E240" s="219">
        <v>8</v>
      </c>
      <c r="F240" s="220"/>
      <c r="G240" s="221">
        <f>ROUND(E240*F240,2)</f>
        <v>0</v>
      </c>
      <c r="H240" s="220"/>
      <c r="I240" s="221">
        <f>ROUND(E240*H240,2)</f>
        <v>0</v>
      </c>
      <c r="J240" s="220"/>
      <c r="K240" s="221">
        <f>ROUND(E240*J240,2)</f>
        <v>0</v>
      </c>
      <c r="L240" s="221">
        <v>15</v>
      </c>
      <c r="M240" s="221">
        <f>G240*(1+L240/100)</f>
        <v>0</v>
      </c>
      <c r="N240" s="221">
        <v>0</v>
      </c>
      <c r="O240" s="221">
        <f>ROUND(E240*N240,2)</f>
        <v>0</v>
      </c>
      <c r="P240" s="221">
        <v>0</v>
      </c>
      <c r="Q240" s="221">
        <f>ROUND(E240*P240,2)</f>
        <v>0</v>
      </c>
      <c r="R240" s="221" t="s">
        <v>336</v>
      </c>
      <c r="S240" s="221" t="s">
        <v>149</v>
      </c>
      <c r="T240" s="222" t="s">
        <v>150</v>
      </c>
      <c r="U240" s="198">
        <v>1.77</v>
      </c>
      <c r="V240" s="198">
        <f>ROUND(E240*U240,2)</f>
        <v>14.16</v>
      </c>
      <c r="W240" s="198"/>
      <c r="X240" s="192"/>
      <c r="Y240" s="192"/>
      <c r="Z240" s="192"/>
      <c r="AA240" s="192"/>
      <c r="AB240" s="192"/>
      <c r="AC240" s="192"/>
      <c r="AD240" s="192"/>
      <c r="AE240" s="192"/>
      <c r="AF240" s="192"/>
      <c r="AG240" s="192" t="s">
        <v>214</v>
      </c>
      <c r="AH240" s="192"/>
      <c r="AI240" s="192"/>
      <c r="AJ240" s="192"/>
      <c r="AK240" s="192"/>
      <c r="AL240" s="192"/>
      <c r="AM240" s="192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2"/>
      <c r="AY240" s="192"/>
      <c r="AZ240" s="192"/>
      <c r="BA240" s="192"/>
      <c r="BB240" s="192"/>
      <c r="BC240" s="192"/>
      <c r="BD240" s="192"/>
      <c r="BE240" s="192"/>
      <c r="BF240" s="192"/>
      <c r="BG240" s="192"/>
      <c r="BH240" s="192"/>
    </row>
    <row r="241" spans="1:60" outlineLevel="1" x14ac:dyDescent="0.2">
      <c r="A241" s="195"/>
      <c r="B241" s="196"/>
      <c r="C241" s="239" t="s">
        <v>411</v>
      </c>
      <c r="D241" s="204"/>
      <c r="E241" s="205">
        <v>8</v>
      </c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198"/>
      <c r="U241" s="198"/>
      <c r="V241" s="198"/>
      <c r="W241" s="198"/>
      <c r="X241" s="192"/>
      <c r="Y241" s="192"/>
      <c r="Z241" s="192"/>
      <c r="AA241" s="192"/>
      <c r="AB241" s="192"/>
      <c r="AC241" s="192"/>
      <c r="AD241" s="192"/>
      <c r="AE241" s="192"/>
      <c r="AF241" s="192"/>
      <c r="AG241" s="192" t="s">
        <v>153</v>
      </c>
      <c r="AH241" s="192">
        <v>0</v>
      </c>
      <c r="AI241" s="192"/>
      <c r="AJ241" s="192"/>
      <c r="AK241" s="192"/>
      <c r="AL241" s="192"/>
      <c r="AM241" s="192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2"/>
      <c r="AY241" s="192"/>
      <c r="AZ241" s="192"/>
      <c r="BA241" s="192"/>
      <c r="BB241" s="192"/>
      <c r="BC241" s="192"/>
      <c r="BD241" s="192"/>
      <c r="BE241" s="192"/>
      <c r="BF241" s="192"/>
      <c r="BG241" s="192"/>
      <c r="BH241" s="192"/>
    </row>
    <row r="242" spans="1:60" ht="22.5" outlineLevel="1" x14ac:dyDescent="0.2">
      <c r="A242" s="216">
        <v>68</v>
      </c>
      <c r="B242" s="217" t="s">
        <v>412</v>
      </c>
      <c r="C242" s="238" t="s">
        <v>413</v>
      </c>
      <c r="D242" s="218" t="s">
        <v>404</v>
      </c>
      <c r="E242" s="219">
        <v>8</v>
      </c>
      <c r="F242" s="220"/>
      <c r="G242" s="221">
        <f>ROUND(E242*F242,2)</f>
        <v>0</v>
      </c>
      <c r="H242" s="220"/>
      <c r="I242" s="221">
        <f>ROUND(E242*H242,2)</f>
        <v>0</v>
      </c>
      <c r="J242" s="220"/>
      <c r="K242" s="221">
        <f>ROUND(E242*J242,2)</f>
        <v>0</v>
      </c>
      <c r="L242" s="221">
        <v>15</v>
      </c>
      <c r="M242" s="221">
        <f>G242*(1+L242/100)</f>
        <v>0</v>
      </c>
      <c r="N242" s="221">
        <v>1.8890000000000001E-2</v>
      </c>
      <c r="O242" s="221">
        <f>ROUND(E242*N242,2)</f>
        <v>0.15</v>
      </c>
      <c r="P242" s="221">
        <v>0</v>
      </c>
      <c r="Q242" s="221">
        <f>ROUND(E242*P242,2)</f>
        <v>0</v>
      </c>
      <c r="R242" s="221" t="s">
        <v>336</v>
      </c>
      <c r="S242" s="221" t="s">
        <v>149</v>
      </c>
      <c r="T242" s="222" t="s">
        <v>150</v>
      </c>
      <c r="U242" s="198">
        <v>0.97300000000000009</v>
      </c>
      <c r="V242" s="198">
        <f>ROUND(E242*U242,2)</f>
        <v>7.78</v>
      </c>
      <c r="W242" s="198"/>
      <c r="X242" s="192"/>
      <c r="Y242" s="192"/>
      <c r="Z242" s="192"/>
      <c r="AA242" s="192"/>
      <c r="AB242" s="192"/>
      <c r="AC242" s="192"/>
      <c r="AD242" s="192"/>
      <c r="AE242" s="192"/>
      <c r="AF242" s="192"/>
      <c r="AG242" s="192" t="s">
        <v>317</v>
      </c>
      <c r="AH242" s="192"/>
      <c r="AI242" s="192"/>
      <c r="AJ242" s="192"/>
      <c r="AK242" s="192"/>
      <c r="AL242" s="192"/>
      <c r="AM242" s="192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2"/>
      <c r="AY242" s="192"/>
      <c r="AZ242" s="192"/>
      <c r="BA242" s="192"/>
      <c r="BB242" s="192"/>
      <c r="BC242" s="192"/>
      <c r="BD242" s="192"/>
      <c r="BE242" s="192"/>
      <c r="BF242" s="192"/>
      <c r="BG242" s="192"/>
      <c r="BH242" s="192"/>
    </row>
    <row r="243" spans="1:60" outlineLevel="1" x14ac:dyDescent="0.2">
      <c r="A243" s="195"/>
      <c r="B243" s="196"/>
      <c r="C243" s="239" t="s">
        <v>411</v>
      </c>
      <c r="D243" s="204"/>
      <c r="E243" s="205">
        <v>8</v>
      </c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198"/>
      <c r="U243" s="198"/>
      <c r="V243" s="198"/>
      <c r="W243" s="198"/>
      <c r="X243" s="192"/>
      <c r="Y243" s="192"/>
      <c r="Z243" s="192"/>
      <c r="AA243" s="192"/>
      <c r="AB243" s="192"/>
      <c r="AC243" s="192"/>
      <c r="AD243" s="192"/>
      <c r="AE243" s="192"/>
      <c r="AF243" s="192"/>
      <c r="AG243" s="192" t="s">
        <v>153</v>
      </c>
      <c r="AH243" s="192">
        <v>0</v>
      </c>
      <c r="AI243" s="192"/>
      <c r="AJ243" s="192"/>
      <c r="AK243" s="192"/>
      <c r="AL243" s="192"/>
      <c r="AM243" s="192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2"/>
      <c r="BB243" s="192"/>
      <c r="BC243" s="192"/>
      <c r="BD243" s="192"/>
      <c r="BE243" s="192"/>
      <c r="BF243" s="192"/>
      <c r="BG243" s="192"/>
      <c r="BH243" s="192"/>
    </row>
    <row r="244" spans="1:60" outlineLevel="1" x14ac:dyDescent="0.2">
      <c r="A244" s="216">
        <v>69</v>
      </c>
      <c r="B244" s="217" t="s">
        <v>414</v>
      </c>
      <c r="C244" s="238" t="s">
        <v>415</v>
      </c>
      <c r="D244" s="218" t="s">
        <v>404</v>
      </c>
      <c r="E244" s="219">
        <v>20</v>
      </c>
      <c r="F244" s="220"/>
      <c r="G244" s="221">
        <f>ROUND(E244*F244,2)</f>
        <v>0</v>
      </c>
      <c r="H244" s="220"/>
      <c r="I244" s="221">
        <f>ROUND(E244*H244,2)</f>
        <v>0</v>
      </c>
      <c r="J244" s="220"/>
      <c r="K244" s="221">
        <f>ROUND(E244*J244,2)</f>
        <v>0</v>
      </c>
      <c r="L244" s="221">
        <v>15</v>
      </c>
      <c r="M244" s="221">
        <f>G244*(1+L244/100)</f>
        <v>0</v>
      </c>
      <c r="N244" s="221">
        <v>0</v>
      </c>
      <c r="O244" s="221">
        <f>ROUND(E244*N244,2)</f>
        <v>0</v>
      </c>
      <c r="P244" s="221">
        <v>1.9460000000000002E-2</v>
      </c>
      <c r="Q244" s="221">
        <f>ROUND(E244*P244,2)</f>
        <v>0.39</v>
      </c>
      <c r="R244" s="221" t="s">
        <v>336</v>
      </c>
      <c r="S244" s="221" t="s">
        <v>149</v>
      </c>
      <c r="T244" s="222" t="s">
        <v>150</v>
      </c>
      <c r="U244" s="198">
        <v>0.38200000000000001</v>
      </c>
      <c r="V244" s="198">
        <f>ROUND(E244*U244,2)</f>
        <v>7.64</v>
      </c>
      <c r="W244" s="198"/>
      <c r="X244" s="192"/>
      <c r="Y244" s="192"/>
      <c r="Z244" s="192"/>
      <c r="AA244" s="192"/>
      <c r="AB244" s="192"/>
      <c r="AC244" s="192"/>
      <c r="AD244" s="192"/>
      <c r="AE244" s="192"/>
      <c r="AF244" s="192"/>
      <c r="AG244" s="192" t="s">
        <v>317</v>
      </c>
      <c r="AH244" s="192"/>
      <c r="AI244" s="192"/>
      <c r="AJ244" s="192"/>
      <c r="AK244" s="192"/>
      <c r="AL244" s="192"/>
      <c r="AM244" s="192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2"/>
      <c r="BB244" s="192"/>
      <c r="BC244" s="192"/>
      <c r="BD244" s="192"/>
      <c r="BE244" s="192"/>
      <c r="BF244" s="192"/>
      <c r="BG244" s="192"/>
      <c r="BH244" s="192"/>
    </row>
    <row r="245" spans="1:60" outlineLevel="1" x14ac:dyDescent="0.2">
      <c r="A245" s="195"/>
      <c r="B245" s="196"/>
      <c r="C245" s="239" t="s">
        <v>743</v>
      </c>
      <c r="D245" s="204"/>
      <c r="E245" s="205">
        <v>20</v>
      </c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2"/>
      <c r="Y245" s="192"/>
      <c r="Z245" s="192"/>
      <c r="AA245" s="192"/>
      <c r="AB245" s="192"/>
      <c r="AC245" s="192"/>
      <c r="AD245" s="192"/>
      <c r="AE245" s="192"/>
      <c r="AF245" s="192"/>
      <c r="AG245" s="192" t="s">
        <v>153</v>
      </c>
      <c r="AH245" s="192">
        <v>0</v>
      </c>
      <c r="AI245" s="192"/>
      <c r="AJ245" s="192"/>
      <c r="AK245" s="192"/>
      <c r="AL245" s="192"/>
      <c r="AM245" s="192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2"/>
      <c r="AY245" s="192"/>
      <c r="AZ245" s="192"/>
      <c r="BA245" s="192"/>
      <c r="BB245" s="192"/>
      <c r="BC245" s="192"/>
      <c r="BD245" s="192"/>
      <c r="BE245" s="192"/>
      <c r="BF245" s="192"/>
      <c r="BG245" s="192"/>
      <c r="BH245" s="192"/>
    </row>
    <row r="246" spans="1:60" outlineLevel="1" x14ac:dyDescent="0.2">
      <c r="A246" s="216">
        <v>70</v>
      </c>
      <c r="B246" s="217" t="s">
        <v>416</v>
      </c>
      <c r="C246" s="238" t="s">
        <v>417</v>
      </c>
      <c r="D246" s="218" t="s">
        <v>404</v>
      </c>
      <c r="E246" s="219">
        <v>8</v>
      </c>
      <c r="F246" s="220"/>
      <c r="G246" s="221">
        <f>ROUND(E246*F246,2)</f>
        <v>0</v>
      </c>
      <c r="H246" s="220"/>
      <c r="I246" s="221">
        <f>ROUND(E246*H246,2)</f>
        <v>0</v>
      </c>
      <c r="J246" s="220"/>
      <c r="K246" s="221">
        <f>ROUND(E246*J246,2)</f>
        <v>0</v>
      </c>
      <c r="L246" s="221">
        <v>15</v>
      </c>
      <c r="M246" s="221">
        <f>G246*(1+L246/100)</f>
        <v>0</v>
      </c>
      <c r="N246" s="221">
        <v>1.651E-2</v>
      </c>
      <c r="O246" s="221">
        <f>ROUND(E246*N246,2)</f>
        <v>0.13</v>
      </c>
      <c r="P246" s="221">
        <v>0</v>
      </c>
      <c r="Q246" s="221">
        <f>ROUND(E246*P246,2)</f>
        <v>0</v>
      </c>
      <c r="R246" s="221" t="s">
        <v>336</v>
      </c>
      <c r="S246" s="221" t="s">
        <v>149</v>
      </c>
      <c r="T246" s="222" t="s">
        <v>150</v>
      </c>
      <c r="U246" s="198">
        <v>1.1890000000000001</v>
      </c>
      <c r="V246" s="198">
        <f>ROUND(E246*U246,2)</f>
        <v>9.51</v>
      </c>
      <c r="W246" s="198"/>
      <c r="X246" s="192"/>
      <c r="Y246" s="192"/>
      <c r="Z246" s="192"/>
      <c r="AA246" s="192"/>
      <c r="AB246" s="192"/>
      <c r="AC246" s="192"/>
      <c r="AD246" s="192"/>
      <c r="AE246" s="192"/>
      <c r="AF246" s="192"/>
      <c r="AG246" s="192" t="s">
        <v>317</v>
      </c>
      <c r="AH246" s="192"/>
      <c r="AI246" s="192"/>
      <c r="AJ246" s="192"/>
      <c r="AK246" s="192"/>
      <c r="AL246" s="192"/>
      <c r="AM246" s="192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2"/>
      <c r="AY246" s="192"/>
      <c r="AZ246" s="192"/>
      <c r="BA246" s="192"/>
      <c r="BB246" s="192"/>
      <c r="BC246" s="192"/>
      <c r="BD246" s="192"/>
      <c r="BE246" s="192"/>
      <c r="BF246" s="192"/>
      <c r="BG246" s="192"/>
      <c r="BH246" s="192"/>
    </row>
    <row r="247" spans="1:60" outlineLevel="1" x14ac:dyDescent="0.2">
      <c r="A247" s="195"/>
      <c r="B247" s="196"/>
      <c r="C247" s="239" t="s">
        <v>354</v>
      </c>
      <c r="D247" s="204"/>
      <c r="E247" s="205">
        <v>8</v>
      </c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8"/>
      <c r="W247" s="198"/>
      <c r="X247" s="192"/>
      <c r="Y247" s="192"/>
      <c r="Z247" s="192"/>
      <c r="AA247" s="192"/>
      <c r="AB247" s="192"/>
      <c r="AC247" s="192"/>
      <c r="AD247" s="192"/>
      <c r="AE247" s="192"/>
      <c r="AF247" s="192"/>
      <c r="AG247" s="192" t="s">
        <v>153</v>
      </c>
      <c r="AH247" s="192">
        <v>0</v>
      </c>
      <c r="AI247" s="192"/>
      <c r="AJ247" s="192"/>
      <c r="AK247" s="192"/>
      <c r="AL247" s="192"/>
      <c r="AM247" s="192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2"/>
      <c r="AY247" s="192"/>
      <c r="AZ247" s="192"/>
      <c r="BA247" s="192"/>
      <c r="BB247" s="192"/>
      <c r="BC247" s="192"/>
      <c r="BD247" s="192"/>
      <c r="BE247" s="192"/>
      <c r="BF247" s="192"/>
      <c r="BG247" s="192"/>
      <c r="BH247" s="192"/>
    </row>
    <row r="248" spans="1:60" outlineLevel="1" x14ac:dyDescent="0.2">
      <c r="A248" s="225">
        <v>71</v>
      </c>
      <c r="B248" s="226" t="s">
        <v>418</v>
      </c>
      <c r="C248" s="241" t="s">
        <v>419</v>
      </c>
      <c r="D248" s="227" t="s">
        <v>404</v>
      </c>
      <c r="E248" s="228">
        <v>8</v>
      </c>
      <c r="F248" s="229"/>
      <c r="G248" s="230">
        <f>ROUND(E248*F248,2)</f>
        <v>0</v>
      </c>
      <c r="H248" s="229"/>
      <c r="I248" s="230">
        <f>ROUND(E248*H248,2)</f>
        <v>0</v>
      </c>
      <c r="J248" s="229"/>
      <c r="K248" s="230">
        <f>ROUND(E248*J248,2)</f>
        <v>0</v>
      </c>
      <c r="L248" s="230">
        <v>15</v>
      </c>
      <c r="M248" s="230">
        <f>G248*(1+L248/100)</f>
        <v>0</v>
      </c>
      <c r="N248" s="230">
        <v>4.7700000000000008E-3</v>
      </c>
      <c r="O248" s="230">
        <f>ROUND(E248*N248,2)</f>
        <v>0.04</v>
      </c>
      <c r="P248" s="230">
        <v>0</v>
      </c>
      <c r="Q248" s="230">
        <f>ROUND(E248*P248,2)</f>
        <v>0</v>
      </c>
      <c r="R248" s="230" t="s">
        <v>336</v>
      </c>
      <c r="S248" s="230" t="s">
        <v>149</v>
      </c>
      <c r="T248" s="231" t="s">
        <v>150</v>
      </c>
      <c r="U248" s="198">
        <v>0.32500000000000001</v>
      </c>
      <c r="V248" s="198">
        <f>ROUND(E248*U248,2)</f>
        <v>2.6</v>
      </c>
      <c r="W248" s="198"/>
      <c r="X248" s="192"/>
      <c r="Y248" s="192"/>
      <c r="Z248" s="192"/>
      <c r="AA248" s="192"/>
      <c r="AB248" s="192"/>
      <c r="AC248" s="192"/>
      <c r="AD248" s="192"/>
      <c r="AE248" s="192"/>
      <c r="AF248" s="192"/>
      <c r="AG248" s="192" t="s">
        <v>317</v>
      </c>
      <c r="AH248" s="192"/>
      <c r="AI248" s="192"/>
      <c r="AJ248" s="192"/>
      <c r="AK248" s="192"/>
      <c r="AL248" s="192"/>
      <c r="AM248" s="192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2"/>
      <c r="AY248" s="192"/>
      <c r="AZ248" s="192"/>
      <c r="BA248" s="192"/>
      <c r="BB248" s="192"/>
      <c r="BC248" s="192"/>
      <c r="BD248" s="192"/>
      <c r="BE248" s="192"/>
      <c r="BF248" s="192"/>
      <c r="BG248" s="192"/>
      <c r="BH248" s="192"/>
    </row>
    <row r="249" spans="1:60" outlineLevel="1" x14ac:dyDescent="0.2">
      <c r="A249" s="216">
        <v>72</v>
      </c>
      <c r="B249" s="217" t="s">
        <v>420</v>
      </c>
      <c r="C249" s="238" t="s">
        <v>421</v>
      </c>
      <c r="D249" s="218" t="s">
        <v>404</v>
      </c>
      <c r="E249" s="219">
        <v>6</v>
      </c>
      <c r="F249" s="220"/>
      <c r="G249" s="221">
        <f>ROUND(E249*F249,2)</f>
        <v>0</v>
      </c>
      <c r="H249" s="220"/>
      <c r="I249" s="221">
        <f>ROUND(E249*H249,2)</f>
        <v>0</v>
      </c>
      <c r="J249" s="220"/>
      <c r="K249" s="221">
        <f>ROUND(E249*J249,2)</f>
        <v>0</v>
      </c>
      <c r="L249" s="221">
        <v>15</v>
      </c>
      <c r="M249" s="221">
        <f>G249*(1+L249/100)</f>
        <v>0</v>
      </c>
      <c r="N249" s="221">
        <v>8.0000000000000002E-3</v>
      </c>
      <c r="O249" s="221">
        <f>ROUND(E249*N249,2)</f>
        <v>0.05</v>
      </c>
      <c r="P249" s="221">
        <v>0</v>
      </c>
      <c r="Q249" s="221">
        <f>ROUND(E249*P249,2)</f>
        <v>0</v>
      </c>
      <c r="R249" s="221" t="s">
        <v>336</v>
      </c>
      <c r="S249" s="221" t="s">
        <v>149</v>
      </c>
      <c r="T249" s="222" t="s">
        <v>150</v>
      </c>
      <c r="U249" s="198">
        <v>1.1890000000000001</v>
      </c>
      <c r="V249" s="198">
        <f>ROUND(E249*U249,2)</f>
        <v>7.13</v>
      </c>
      <c r="W249" s="198"/>
      <c r="X249" s="192"/>
      <c r="Y249" s="192"/>
      <c r="Z249" s="192"/>
      <c r="AA249" s="192"/>
      <c r="AB249" s="192"/>
      <c r="AC249" s="192"/>
      <c r="AD249" s="192"/>
      <c r="AE249" s="192"/>
      <c r="AF249" s="192"/>
      <c r="AG249" s="192" t="s">
        <v>317</v>
      </c>
      <c r="AH249" s="192"/>
      <c r="AI249" s="192"/>
      <c r="AJ249" s="192"/>
      <c r="AK249" s="192"/>
      <c r="AL249" s="192"/>
      <c r="AM249" s="192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2"/>
      <c r="BB249" s="192"/>
      <c r="BC249" s="192"/>
      <c r="BD249" s="192"/>
      <c r="BE249" s="192"/>
      <c r="BF249" s="192"/>
      <c r="BG249" s="192"/>
      <c r="BH249" s="192"/>
    </row>
    <row r="250" spans="1:60" outlineLevel="1" x14ac:dyDescent="0.2">
      <c r="A250" s="195"/>
      <c r="B250" s="196"/>
      <c r="C250" s="239" t="s">
        <v>337</v>
      </c>
      <c r="D250" s="204"/>
      <c r="E250" s="205">
        <v>6</v>
      </c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198"/>
      <c r="U250" s="198"/>
      <c r="V250" s="198"/>
      <c r="W250" s="198"/>
      <c r="X250" s="192"/>
      <c r="Y250" s="192"/>
      <c r="Z250" s="192"/>
      <c r="AA250" s="192"/>
      <c r="AB250" s="192"/>
      <c r="AC250" s="192"/>
      <c r="AD250" s="192"/>
      <c r="AE250" s="192"/>
      <c r="AF250" s="192"/>
      <c r="AG250" s="192" t="s">
        <v>153</v>
      </c>
      <c r="AH250" s="192">
        <v>0</v>
      </c>
      <c r="AI250" s="192"/>
      <c r="AJ250" s="192"/>
      <c r="AK250" s="192"/>
      <c r="AL250" s="192"/>
      <c r="AM250" s="192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2"/>
      <c r="BB250" s="192"/>
      <c r="BC250" s="192"/>
      <c r="BD250" s="192"/>
      <c r="BE250" s="192"/>
      <c r="BF250" s="192"/>
      <c r="BG250" s="192"/>
      <c r="BH250" s="192"/>
    </row>
    <row r="251" spans="1:60" outlineLevel="1" x14ac:dyDescent="0.2">
      <c r="A251" s="216">
        <v>73</v>
      </c>
      <c r="B251" s="217" t="s">
        <v>422</v>
      </c>
      <c r="C251" s="238" t="s">
        <v>423</v>
      </c>
      <c r="D251" s="218" t="s">
        <v>404</v>
      </c>
      <c r="E251" s="219">
        <v>2</v>
      </c>
      <c r="F251" s="220"/>
      <c r="G251" s="221">
        <f>ROUND(E251*F251,2)</f>
        <v>0</v>
      </c>
      <c r="H251" s="220"/>
      <c r="I251" s="221">
        <f>ROUND(E251*H251,2)</f>
        <v>0</v>
      </c>
      <c r="J251" s="220"/>
      <c r="K251" s="221">
        <f>ROUND(E251*J251,2)</f>
        <v>0</v>
      </c>
      <c r="L251" s="221">
        <v>15</v>
      </c>
      <c r="M251" s="221">
        <f>G251*(1+L251/100)</f>
        <v>0</v>
      </c>
      <c r="N251" s="221">
        <v>0</v>
      </c>
      <c r="O251" s="221">
        <f>ROUND(E251*N251,2)</f>
        <v>0</v>
      </c>
      <c r="P251" s="221">
        <v>8.8000000000000009E-2</v>
      </c>
      <c r="Q251" s="221">
        <f>ROUND(E251*P251,2)</f>
        <v>0.18</v>
      </c>
      <c r="R251" s="221" t="s">
        <v>336</v>
      </c>
      <c r="S251" s="221" t="s">
        <v>149</v>
      </c>
      <c r="T251" s="222" t="s">
        <v>150</v>
      </c>
      <c r="U251" s="198">
        <v>0.69300000000000006</v>
      </c>
      <c r="V251" s="198">
        <f>ROUND(E251*U251,2)</f>
        <v>1.39</v>
      </c>
      <c r="W251" s="198"/>
      <c r="X251" s="192"/>
      <c r="Y251" s="192"/>
      <c r="Z251" s="192"/>
      <c r="AA251" s="192"/>
      <c r="AB251" s="192"/>
      <c r="AC251" s="192"/>
      <c r="AD251" s="192"/>
      <c r="AE251" s="192"/>
      <c r="AF251" s="192"/>
      <c r="AG251" s="192" t="s">
        <v>317</v>
      </c>
      <c r="AH251" s="192"/>
      <c r="AI251" s="192"/>
      <c r="AJ251" s="192"/>
      <c r="AK251" s="192"/>
      <c r="AL251" s="192"/>
      <c r="AM251" s="192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2"/>
      <c r="AY251" s="192"/>
      <c r="AZ251" s="192"/>
      <c r="BA251" s="192"/>
      <c r="BB251" s="192"/>
      <c r="BC251" s="192"/>
      <c r="BD251" s="192"/>
      <c r="BE251" s="192"/>
      <c r="BF251" s="192"/>
      <c r="BG251" s="192"/>
      <c r="BH251" s="192"/>
    </row>
    <row r="252" spans="1:60" outlineLevel="1" x14ac:dyDescent="0.2">
      <c r="A252" s="195"/>
      <c r="B252" s="196"/>
      <c r="C252" s="239" t="s">
        <v>744</v>
      </c>
      <c r="D252" s="204"/>
      <c r="E252" s="205">
        <v>2</v>
      </c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198"/>
      <c r="U252" s="198"/>
      <c r="V252" s="198"/>
      <c r="W252" s="198"/>
      <c r="X252" s="192"/>
      <c r="Y252" s="192"/>
      <c r="Z252" s="192"/>
      <c r="AA252" s="192"/>
      <c r="AB252" s="192"/>
      <c r="AC252" s="192"/>
      <c r="AD252" s="192"/>
      <c r="AE252" s="192"/>
      <c r="AF252" s="192"/>
      <c r="AG252" s="192" t="s">
        <v>153</v>
      </c>
      <c r="AH252" s="192">
        <v>0</v>
      </c>
      <c r="AI252" s="192"/>
      <c r="AJ252" s="192"/>
      <c r="AK252" s="192"/>
      <c r="AL252" s="192"/>
      <c r="AM252" s="192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2"/>
      <c r="AY252" s="192"/>
      <c r="AZ252" s="192"/>
      <c r="BA252" s="192"/>
      <c r="BB252" s="192"/>
      <c r="BC252" s="192"/>
      <c r="BD252" s="192"/>
      <c r="BE252" s="192"/>
      <c r="BF252" s="192"/>
      <c r="BG252" s="192"/>
      <c r="BH252" s="192"/>
    </row>
    <row r="253" spans="1:60" outlineLevel="1" x14ac:dyDescent="0.2">
      <c r="A253" s="216">
        <v>74</v>
      </c>
      <c r="B253" s="217" t="s">
        <v>424</v>
      </c>
      <c r="C253" s="238" t="s">
        <v>425</v>
      </c>
      <c r="D253" s="218" t="s">
        <v>404</v>
      </c>
      <c r="E253" s="219">
        <v>2</v>
      </c>
      <c r="F253" s="220"/>
      <c r="G253" s="221">
        <f>ROUND(E253*F253,2)</f>
        <v>0</v>
      </c>
      <c r="H253" s="220"/>
      <c r="I253" s="221">
        <f>ROUND(E253*H253,2)</f>
        <v>0</v>
      </c>
      <c r="J253" s="220"/>
      <c r="K253" s="221">
        <f>ROUND(E253*J253,2)</f>
        <v>0</v>
      </c>
      <c r="L253" s="221">
        <v>15</v>
      </c>
      <c r="M253" s="221">
        <f>G253*(1+L253/100)</f>
        <v>0</v>
      </c>
      <c r="N253" s="221">
        <v>0</v>
      </c>
      <c r="O253" s="221">
        <f>ROUND(E253*N253,2)</f>
        <v>0</v>
      </c>
      <c r="P253" s="221">
        <v>2.4500000000000001E-2</v>
      </c>
      <c r="Q253" s="221">
        <f>ROUND(E253*P253,2)</f>
        <v>0.05</v>
      </c>
      <c r="R253" s="221" t="s">
        <v>336</v>
      </c>
      <c r="S253" s="221" t="s">
        <v>149</v>
      </c>
      <c r="T253" s="222" t="s">
        <v>150</v>
      </c>
      <c r="U253" s="198">
        <v>0.38300000000000001</v>
      </c>
      <c r="V253" s="198">
        <f>ROUND(E253*U253,2)</f>
        <v>0.77</v>
      </c>
      <c r="W253" s="198"/>
      <c r="X253" s="192"/>
      <c r="Y253" s="192"/>
      <c r="Z253" s="192"/>
      <c r="AA253" s="192"/>
      <c r="AB253" s="192"/>
      <c r="AC253" s="192"/>
      <c r="AD253" s="192"/>
      <c r="AE253" s="192"/>
      <c r="AF253" s="192"/>
      <c r="AG253" s="192" t="s">
        <v>317</v>
      </c>
      <c r="AH253" s="192"/>
      <c r="AI253" s="192"/>
      <c r="AJ253" s="192"/>
      <c r="AK253" s="192"/>
      <c r="AL253" s="192"/>
      <c r="AM253" s="192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2"/>
      <c r="AY253" s="192"/>
      <c r="AZ253" s="192"/>
      <c r="BA253" s="192"/>
      <c r="BB253" s="192"/>
      <c r="BC253" s="192"/>
      <c r="BD253" s="192"/>
      <c r="BE253" s="192"/>
      <c r="BF253" s="192"/>
      <c r="BG253" s="192"/>
      <c r="BH253" s="192"/>
    </row>
    <row r="254" spans="1:60" outlineLevel="1" x14ac:dyDescent="0.2">
      <c r="A254" s="195"/>
      <c r="B254" s="196"/>
      <c r="C254" s="239" t="s">
        <v>744</v>
      </c>
      <c r="D254" s="204"/>
      <c r="E254" s="205">
        <v>2</v>
      </c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198"/>
      <c r="U254" s="198"/>
      <c r="V254" s="198"/>
      <c r="W254" s="198"/>
      <c r="X254" s="192"/>
      <c r="Y254" s="192"/>
      <c r="Z254" s="192"/>
      <c r="AA254" s="192"/>
      <c r="AB254" s="192"/>
      <c r="AC254" s="192"/>
      <c r="AD254" s="192"/>
      <c r="AE254" s="192"/>
      <c r="AF254" s="192"/>
      <c r="AG254" s="192" t="s">
        <v>153</v>
      </c>
      <c r="AH254" s="192">
        <v>0</v>
      </c>
      <c r="AI254" s="192"/>
      <c r="AJ254" s="192"/>
      <c r="AK254" s="192"/>
      <c r="AL254" s="192"/>
      <c r="AM254" s="192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2"/>
      <c r="BB254" s="192"/>
      <c r="BC254" s="192"/>
      <c r="BD254" s="192"/>
      <c r="BE254" s="192"/>
      <c r="BF254" s="192"/>
      <c r="BG254" s="192"/>
      <c r="BH254" s="192"/>
    </row>
    <row r="255" spans="1:60" outlineLevel="1" x14ac:dyDescent="0.2">
      <c r="A255" s="216">
        <v>75</v>
      </c>
      <c r="B255" s="217" t="s">
        <v>426</v>
      </c>
      <c r="C255" s="238" t="s">
        <v>427</v>
      </c>
      <c r="D255" s="218" t="s">
        <v>404</v>
      </c>
      <c r="E255" s="219">
        <v>24</v>
      </c>
      <c r="F255" s="220"/>
      <c r="G255" s="221">
        <f>ROUND(E255*F255,2)</f>
        <v>0</v>
      </c>
      <c r="H255" s="220"/>
      <c r="I255" s="221">
        <f>ROUND(E255*H255,2)</f>
        <v>0</v>
      </c>
      <c r="J255" s="220"/>
      <c r="K255" s="221">
        <f>ROUND(E255*J255,2)</f>
        <v>0</v>
      </c>
      <c r="L255" s="221">
        <v>15</v>
      </c>
      <c r="M255" s="221">
        <f>G255*(1+L255/100)</f>
        <v>0</v>
      </c>
      <c r="N255" s="221">
        <v>1.1000000000000001E-3</v>
      </c>
      <c r="O255" s="221">
        <f>ROUND(E255*N255,2)</f>
        <v>0.03</v>
      </c>
      <c r="P255" s="221">
        <v>0</v>
      </c>
      <c r="Q255" s="221">
        <f>ROUND(E255*P255,2)</f>
        <v>0</v>
      </c>
      <c r="R255" s="221" t="s">
        <v>336</v>
      </c>
      <c r="S255" s="221" t="s">
        <v>149</v>
      </c>
      <c r="T255" s="222" t="s">
        <v>150</v>
      </c>
      <c r="U255" s="198">
        <v>0.33</v>
      </c>
      <c r="V255" s="198">
        <f>ROUND(E255*U255,2)</f>
        <v>7.92</v>
      </c>
      <c r="W255" s="198"/>
      <c r="X255" s="192"/>
      <c r="Y255" s="192"/>
      <c r="Z255" s="192"/>
      <c r="AA255" s="192"/>
      <c r="AB255" s="192"/>
      <c r="AC255" s="192"/>
      <c r="AD255" s="192"/>
      <c r="AE255" s="192"/>
      <c r="AF255" s="192"/>
      <c r="AG255" s="192" t="s">
        <v>214</v>
      </c>
      <c r="AH255" s="192"/>
      <c r="AI255" s="192"/>
      <c r="AJ255" s="192"/>
      <c r="AK255" s="192"/>
      <c r="AL255" s="192"/>
      <c r="AM255" s="192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2"/>
      <c r="BB255" s="192"/>
      <c r="BC255" s="192"/>
      <c r="BD255" s="192"/>
      <c r="BE255" s="192"/>
      <c r="BF255" s="192"/>
      <c r="BG255" s="192"/>
      <c r="BH255" s="192"/>
    </row>
    <row r="256" spans="1:60" outlineLevel="1" x14ac:dyDescent="0.2">
      <c r="A256" s="195"/>
      <c r="B256" s="196"/>
      <c r="C256" s="239" t="s">
        <v>348</v>
      </c>
      <c r="D256" s="204"/>
      <c r="E256" s="205">
        <v>8</v>
      </c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198"/>
      <c r="U256" s="198"/>
      <c r="V256" s="198"/>
      <c r="W256" s="198"/>
      <c r="X256" s="192"/>
      <c r="Y256" s="192"/>
      <c r="Z256" s="192"/>
      <c r="AA256" s="192"/>
      <c r="AB256" s="192"/>
      <c r="AC256" s="192"/>
      <c r="AD256" s="192"/>
      <c r="AE256" s="192"/>
      <c r="AF256" s="192"/>
      <c r="AG256" s="192" t="s">
        <v>153</v>
      </c>
      <c r="AH256" s="192">
        <v>0</v>
      </c>
      <c r="AI256" s="192"/>
      <c r="AJ256" s="192"/>
      <c r="AK256" s="192"/>
      <c r="AL256" s="192"/>
      <c r="AM256" s="192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2"/>
      <c r="BB256" s="192"/>
      <c r="BC256" s="192"/>
      <c r="BD256" s="192"/>
      <c r="BE256" s="192"/>
      <c r="BF256" s="192"/>
      <c r="BG256" s="192"/>
      <c r="BH256" s="192"/>
    </row>
    <row r="257" spans="1:60" outlineLevel="1" x14ac:dyDescent="0.2">
      <c r="A257" s="195"/>
      <c r="B257" s="196"/>
      <c r="C257" s="239" t="s">
        <v>745</v>
      </c>
      <c r="D257" s="204"/>
      <c r="E257" s="205">
        <v>8</v>
      </c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198"/>
      <c r="U257" s="198"/>
      <c r="V257" s="198"/>
      <c r="W257" s="198"/>
      <c r="X257" s="192"/>
      <c r="Y257" s="192"/>
      <c r="Z257" s="192"/>
      <c r="AA257" s="192"/>
      <c r="AB257" s="192"/>
      <c r="AC257" s="192"/>
      <c r="AD257" s="192"/>
      <c r="AE257" s="192"/>
      <c r="AF257" s="192"/>
      <c r="AG257" s="192" t="s">
        <v>153</v>
      </c>
      <c r="AH257" s="192">
        <v>0</v>
      </c>
      <c r="AI257" s="192"/>
      <c r="AJ257" s="192"/>
      <c r="AK257" s="192"/>
      <c r="AL257" s="192"/>
      <c r="AM257" s="192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2"/>
      <c r="BB257" s="192"/>
      <c r="BC257" s="192"/>
      <c r="BD257" s="192"/>
      <c r="BE257" s="192"/>
      <c r="BF257" s="192"/>
      <c r="BG257" s="192"/>
      <c r="BH257" s="192"/>
    </row>
    <row r="258" spans="1:60" outlineLevel="1" x14ac:dyDescent="0.2">
      <c r="A258" s="195"/>
      <c r="B258" s="196"/>
      <c r="C258" s="239" t="s">
        <v>428</v>
      </c>
      <c r="D258" s="204"/>
      <c r="E258" s="205">
        <v>8</v>
      </c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198"/>
      <c r="U258" s="198"/>
      <c r="V258" s="198"/>
      <c r="W258" s="198"/>
      <c r="X258" s="192"/>
      <c r="Y258" s="192"/>
      <c r="Z258" s="192"/>
      <c r="AA258" s="192"/>
      <c r="AB258" s="192"/>
      <c r="AC258" s="192"/>
      <c r="AD258" s="192"/>
      <c r="AE258" s="192"/>
      <c r="AF258" s="192"/>
      <c r="AG258" s="192" t="s">
        <v>153</v>
      </c>
      <c r="AH258" s="192">
        <v>0</v>
      </c>
      <c r="AI258" s="192"/>
      <c r="AJ258" s="192"/>
      <c r="AK258" s="192"/>
      <c r="AL258" s="192"/>
      <c r="AM258" s="192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2"/>
      <c r="AY258" s="192"/>
      <c r="AZ258" s="192"/>
      <c r="BA258" s="192"/>
      <c r="BB258" s="192"/>
      <c r="BC258" s="192"/>
      <c r="BD258" s="192"/>
      <c r="BE258" s="192"/>
      <c r="BF258" s="192"/>
      <c r="BG258" s="192"/>
      <c r="BH258" s="192"/>
    </row>
    <row r="259" spans="1:60" ht="22.5" outlineLevel="1" x14ac:dyDescent="0.2">
      <c r="A259" s="216">
        <v>76</v>
      </c>
      <c r="B259" s="217" t="s">
        <v>429</v>
      </c>
      <c r="C259" s="238" t="s">
        <v>430</v>
      </c>
      <c r="D259" s="218" t="s">
        <v>147</v>
      </c>
      <c r="E259" s="219">
        <v>14</v>
      </c>
      <c r="F259" s="220"/>
      <c r="G259" s="221">
        <f>ROUND(E259*F259,2)</f>
        <v>0</v>
      </c>
      <c r="H259" s="220"/>
      <c r="I259" s="221">
        <f>ROUND(E259*H259,2)</f>
        <v>0</v>
      </c>
      <c r="J259" s="220"/>
      <c r="K259" s="221">
        <f>ROUND(E259*J259,2)</f>
        <v>0</v>
      </c>
      <c r="L259" s="221">
        <v>15</v>
      </c>
      <c r="M259" s="221">
        <f>G259*(1+L259/100)</f>
        <v>0</v>
      </c>
      <c r="N259" s="221">
        <v>1E-3</v>
      </c>
      <c r="O259" s="221">
        <f>ROUND(E259*N259,2)</f>
        <v>0.01</v>
      </c>
      <c r="P259" s="221">
        <v>0</v>
      </c>
      <c r="Q259" s="221">
        <f>ROUND(E259*P259,2)</f>
        <v>0</v>
      </c>
      <c r="R259" s="221" t="s">
        <v>336</v>
      </c>
      <c r="S259" s="221" t="s">
        <v>149</v>
      </c>
      <c r="T259" s="222" t="s">
        <v>150</v>
      </c>
      <c r="U259" s="198">
        <v>0.44500000000000001</v>
      </c>
      <c r="V259" s="198">
        <f>ROUND(E259*U259,2)</f>
        <v>6.23</v>
      </c>
      <c r="W259" s="198"/>
      <c r="X259" s="192"/>
      <c r="Y259" s="192"/>
      <c r="Z259" s="192"/>
      <c r="AA259" s="192"/>
      <c r="AB259" s="192"/>
      <c r="AC259" s="192"/>
      <c r="AD259" s="192"/>
      <c r="AE259" s="192"/>
      <c r="AF259" s="192"/>
      <c r="AG259" s="192" t="s">
        <v>317</v>
      </c>
      <c r="AH259" s="192"/>
      <c r="AI259" s="192"/>
      <c r="AJ259" s="192"/>
      <c r="AK259" s="192"/>
      <c r="AL259" s="192"/>
      <c r="AM259" s="192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2"/>
      <c r="AY259" s="192"/>
      <c r="AZ259" s="192"/>
      <c r="BA259" s="192"/>
      <c r="BB259" s="192"/>
      <c r="BC259" s="192"/>
      <c r="BD259" s="192"/>
      <c r="BE259" s="192"/>
      <c r="BF259" s="192"/>
      <c r="BG259" s="192"/>
      <c r="BH259" s="192"/>
    </row>
    <row r="260" spans="1:60" outlineLevel="1" x14ac:dyDescent="0.2">
      <c r="A260" s="195"/>
      <c r="B260" s="196"/>
      <c r="C260" s="239" t="s">
        <v>746</v>
      </c>
      <c r="D260" s="204"/>
      <c r="E260" s="205">
        <v>14</v>
      </c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198"/>
      <c r="U260" s="198"/>
      <c r="V260" s="198"/>
      <c r="W260" s="198"/>
      <c r="X260" s="192"/>
      <c r="Y260" s="192"/>
      <c r="Z260" s="192"/>
      <c r="AA260" s="192"/>
      <c r="AB260" s="192"/>
      <c r="AC260" s="192"/>
      <c r="AD260" s="192"/>
      <c r="AE260" s="192"/>
      <c r="AF260" s="192"/>
      <c r="AG260" s="192" t="s">
        <v>153</v>
      </c>
      <c r="AH260" s="192">
        <v>0</v>
      </c>
      <c r="AI260" s="192"/>
      <c r="AJ260" s="192"/>
      <c r="AK260" s="192"/>
      <c r="AL260" s="192"/>
      <c r="AM260" s="192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2"/>
      <c r="BB260" s="192"/>
      <c r="BC260" s="192"/>
      <c r="BD260" s="192"/>
      <c r="BE260" s="192"/>
      <c r="BF260" s="192"/>
      <c r="BG260" s="192"/>
      <c r="BH260" s="192"/>
    </row>
    <row r="261" spans="1:60" outlineLevel="1" x14ac:dyDescent="0.2">
      <c r="A261" s="216">
        <v>77</v>
      </c>
      <c r="B261" s="217" t="s">
        <v>432</v>
      </c>
      <c r="C261" s="238" t="s">
        <v>433</v>
      </c>
      <c r="D261" s="218" t="s">
        <v>404</v>
      </c>
      <c r="E261" s="219">
        <v>8</v>
      </c>
      <c r="F261" s="220"/>
      <c r="G261" s="221">
        <f>ROUND(E261*F261,2)</f>
        <v>0</v>
      </c>
      <c r="H261" s="220"/>
      <c r="I261" s="221">
        <f>ROUND(E261*H261,2)</f>
        <v>0</v>
      </c>
      <c r="J261" s="220"/>
      <c r="K261" s="221">
        <f>ROUND(E261*J261,2)</f>
        <v>0</v>
      </c>
      <c r="L261" s="221">
        <v>15</v>
      </c>
      <c r="M261" s="221">
        <f>G261*(1+L261/100)</f>
        <v>0</v>
      </c>
      <c r="N261" s="221">
        <v>0</v>
      </c>
      <c r="O261" s="221">
        <f>ROUND(E261*N261,2)</f>
        <v>0</v>
      </c>
      <c r="P261" s="221">
        <v>1.5600000000000002E-3</v>
      </c>
      <c r="Q261" s="221">
        <f>ROUND(E261*P261,2)</f>
        <v>0.01</v>
      </c>
      <c r="R261" s="221" t="s">
        <v>336</v>
      </c>
      <c r="S261" s="221" t="s">
        <v>149</v>
      </c>
      <c r="T261" s="222" t="s">
        <v>150</v>
      </c>
      <c r="U261" s="198">
        <v>0.21700000000000003</v>
      </c>
      <c r="V261" s="198">
        <f>ROUND(E261*U261,2)</f>
        <v>1.74</v>
      </c>
      <c r="W261" s="198"/>
      <c r="X261" s="192"/>
      <c r="Y261" s="192"/>
      <c r="Z261" s="192"/>
      <c r="AA261" s="192"/>
      <c r="AB261" s="192"/>
      <c r="AC261" s="192"/>
      <c r="AD261" s="192"/>
      <c r="AE261" s="192"/>
      <c r="AF261" s="192"/>
      <c r="AG261" s="192" t="s">
        <v>317</v>
      </c>
      <c r="AH261" s="192"/>
      <c r="AI261" s="192"/>
      <c r="AJ261" s="192"/>
      <c r="AK261" s="192"/>
      <c r="AL261" s="192"/>
      <c r="AM261" s="192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2"/>
      <c r="BB261" s="192"/>
      <c r="BC261" s="192"/>
      <c r="BD261" s="192"/>
      <c r="BE261" s="192"/>
      <c r="BF261" s="192"/>
      <c r="BG261" s="192"/>
      <c r="BH261" s="192"/>
    </row>
    <row r="262" spans="1:60" outlineLevel="1" x14ac:dyDescent="0.2">
      <c r="A262" s="195"/>
      <c r="B262" s="196"/>
      <c r="C262" s="239" t="s">
        <v>747</v>
      </c>
      <c r="D262" s="204"/>
      <c r="E262" s="205">
        <v>8</v>
      </c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2"/>
      <c r="Y262" s="192"/>
      <c r="Z262" s="192"/>
      <c r="AA262" s="192"/>
      <c r="AB262" s="192"/>
      <c r="AC262" s="192"/>
      <c r="AD262" s="192"/>
      <c r="AE262" s="192"/>
      <c r="AF262" s="192"/>
      <c r="AG262" s="192" t="s">
        <v>153</v>
      </c>
      <c r="AH262" s="192">
        <v>0</v>
      </c>
      <c r="AI262" s="192"/>
      <c r="AJ262" s="192"/>
      <c r="AK262" s="192"/>
      <c r="AL262" s="192"/>
      <c r="AM262" s="192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2"/>
      <c r="BB262" s="192"/>
      <c r="BC262" s="192"/>
      <c r="BD262" s="192"/>
      <c r="BE262" s="192"/>
      <c r="BF262" s="192"/>
      <c r="BG262" s="192"/>
      <c r="BH262" s="192"/>
    </row>
    <row r="263" spans="1:60" outlineLevel="1" x14ac:dyDescent="0.2">
      <c r="A263" s="216">
        <v>78</v>
      </c>
      <c r="B263" s="217" t="s">
        <v>435</v>
      </c>
      <c r="C263" s="238" t="s">
        <v>436</v>
      </c>
      <c r="D263" s="218" t="s">
        <v>404</v>
      </c>
      <c r="E263" s="219">
        <v>20</v>
      </c>
      <c r="F263" s="220"/>
      <c r="G263" s="221">
        <f>ROUND(E263*F263,2)</f>
        <v>0</v>
      </c>
      <c r="H263" s="220"/>
      <c r="I263" s="221">
        <f>ROUND(E263*H263,2)</f>
        <v>0</v>
      </c>
      <c r="J263" s="220"/>
      <c r="K263" s="221">
        <f>ROUND(E263*J263,2)</f>
        <v>0</v>
      </c>
      <c r="L263" s="221">
        <v>15</v>
      </c>
      <c r="M263" s="221">
        <f>G263*(1+L263/100)</f>
        <v>0</v>
      </c>
      <c r="N263" s="221">
        <v>0</v>
      </c>
      <c r="O263" s="221">
        <f>ROUND(E263*N263,2)</f>
        <v>0</v>
      </c>
      <c r="P263" s="221">
        <v>8.6000000000000009E-4</v>
      </c>
      <c r="Q263" s="221">
        <f>ROUND(E263*P263,2)</f>
        <v>0.02</v>
      </c>
      <c r="R263" s="221" t="s">
        <v>336</v>
      </c>
      <c r="S263" s="221" t="s">
        <v>149</v>
      </c>
      <c r="T263" s="222" t="s">
        <v>150</v>
      </c>
      <c r="U263" s="198">
        <v>0.222</v>
      </c>
      <c r="V263" s="198">
        <f>ROUND(E263*U263,2)</f>
        <v>4.4400000000000004</v>
      </c>
      <c r="W263" s="198"/>
      <c r="X263" s="192"/>
      <c r="Y263" s="192"/>
      <c r="Z263" s="192"/>
      <c r="AA263" s="192"/>
      <c r="AB263" s="192"/>
      <c r="AC263" s="192"/>
      <c r="AD263" s="192"/>
      <c r="AE263" s="192"/>
      <c r="AF263" s="192"/>
      <c r="AG263" s="192" t="s">
        <v>317</v>
      </c>
      <c r="AH263" s="192"/>
      <c r="AI263" s="192"/>
      <c r="AJ263" s="192"/>
      <c r="AK263" s="192"/>
      <c r="AL263" s="192"/>
      <c r="AM263" s="192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2"/>
      <c r="BB263" s="192"/>
      <c r="BC263" s="192"/>
      <c r="BD263" s="192"/>
      <c r="BE263" s="192"/>
      <c r="BF263" s="192"/>
      <c r="BG263" s="192"/>
      <c r="BH263" s="192"/>
    </row>
    <row r="264" spans="1:60" outlineLevel="1" x14ac:dyDescent="0.2">
      <c r="A264" s="195"/>
      <c r="B264" s="196"/>
      <c r="C264" s="239" t="s">
        <v>748</v>
      </c>
      <c r="D264" s="204"/>
      <c r="E264" s="205">
        <v>20</v>
      </c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198"/>
      <c r="U264" s="198"/>
      <c r="V264" s="198"/>
      <c r="W264" s="198"/>
      <c r="X264" s="192"/>
      <c r="Y264" s="192"/>
      <c r="Z264" s="192"/>
      <c r="AA264" s="192"/>
      <c r="AB264" s="192"/>
      <c r="AC264" s="192"/>
      <c r="AD264" s="192"/>
      <c r="AE264" s="192"/>
      <c r="AF264" s="192"/>
      <c r="AG264" s="192" t="s">
        <v>153</v>
      </c>
      <c r="AH264" s="192">
        <v>0</v>
      </c>
      <c r="AI264" s="192"/>
      <c r="AJ264" s="192"/>
      <c r="AK264" s="192"/>
      <c r="AL264" s="192"/>
      <c r="AM264" s="192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2"/>
      <c r="AY264" s="192"/>
      <c r="AZ264" s="192"/>
      <c r="BA264" s="192"/>
      <c r="BB264" s="192"/>
      <c r="BC264" s="192"/>
      <c r="BD264" s="192"/>
      <c r="BE264" s="192"/>
      <c r="BF264" s="192"/>
      <c r="BG264" s="192"/>
      <c r="BH264" s="192"/>
    </row>
    <row r="265" spans="1:60" ht="22.5" outlineLevel="1" x14ac:dyDescent="0.2">
      <c r="A265" s="216">
        <v>79</v>
      </c>
      <c r="B265" s="217" t="s">
        <v>437</v>
      </c>
      <c r="C265" s="238" t="s">
        <v>438</v>
      </c>
      <c r="D265" s="218" t="s">
        <v>147</v>
      </c>
      <c r="E265" s="219">
        <v>8</v>
      </c>
      <c r="F265" s="220"/>
      <c r="G265" s="221">
        <f>ROUND(E265*F265,2)</f>
        <v>0</v>
      </c>
      <c r="H265" s="220"/>
      <c r="I265" s="221">
        <f>ROUND(E265*H265,2)</f>
        <v>0</v>
      </c>
      <c r="J265" s="220"/>
      <c r="K265" s="221">
        <f>ROUND(E265*J265,2)</f>
        <v>0</v>
      </c>
      <c r="L265" s="221">
        <v>15</v>
      </c>
      <c r="M265" s="221">
        <f>G265*(1+L265/100)</f>
        <v>0</v>
      </c>
      <c r="N265" s="221">
        <v>9.2000000000000003E-4</v>
      </c>
      <c r="O265" s="221">
        <f>ROUND(E265*N265,2)</f>
        <v>0.01</v>
      </c>
      <c r="P265" s="221">
        <v>0</v>
      </c>
      <c r="Q265" s="221">
        <f>ROUND(E265*P265,2)</f>
        <v>0</v>
      </c>
      <c r="R265" s="221" t="s">
        <v>336</v>
      </c>
      <c r="S265" s="221" t="s">
        <v>149</v>
      </c>
      <c r="T265" s="222" t="s">
        <v>150</v>
      </c>
      <c r="U265" s="198">
        <v>0.58700000000000008</v>
      </c>
      <c r="V265" s="198">
        <f>ROUND(E265*U265,2)</f>
        <v>4.7</v>
      </c>
      <c r="W265" s="198"/>
      <c r="X265" s="192"/>
      <c r="Y265" s="192"/>
      <c r="Z265" s="192"/>
      <c r="AA265" s="192"/>
      <c r="AB265" s="192"/>
      <c r="AC265" s="192"/>
      <c r="AD265" s="192"/>
      <c r="AE265" s="192"/>
      <c r="AF265" s="192"/>
      <c r="AG265" s="192" t="s">
        <v>317</v>
      </c>
      <c r="AH265" s="192"/>
      <c r="AI265" s="192"/>
      <c r="AJ265" s="192"/>
      <c r="AK265" s="192"/>
      <c r="AL265" s="192"/>
      <c r="AM265" s="192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2"/>
      <c r="AY265" s="192"/>
      <c r="AZ265" s="192"/>
      <c r="BA265" s="192"/>
      <c r="BB265" s="192"/>
      <c r="BC265" s="192"/>
      <c r="BD265" s="192"/>
      <c r="BE265" s="192"/>
      <c r="BF265" s="192"/>
      <c r="BG265" s="192"/>
      <c r="BH265" s="192"/>
    </row>
    <row r="266" spans="1:60" outlineLevel="1" x14ac:dyDescent="0.2">
      <c r="A266" s="195"/>
      <c r="B266" s="196"/>
      <c r="C266" s="239" t="s">
        <v>354</v>
      </c>
      <c r="D266" s="204"/>
      <c r="E266" s="205">
        <v>8</v>
      </c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198"/>
      <c r="U266" s="198"/>
      <c r="V266" s="198"/>
      <c r="W266" s="198"/>
      <c r="X266" s="192"/>
      <c r="Y266" s="192"/>
      <c r="Z266" s="192"/>
      <c r="AA266" s="192"/>
      <c r="AB266" s="192"/>
      <c r="AC266" s="192"/>
      <c r="AD266" s="192"/>
      <c r="AE266" s="192"/>
      <c r="AF266" s="192"/>
      <c r="AG266" s="192" t="s">
        <v>153</v>
      </c>
      <c r="AH266" s="192">
        <v>0</v>
      </c>
      <c r="AI266" s="192"/>
      <c r="AJ266" s="192"/>
      <c r="AK266" s="192"/>
      <c r="AL266" s="192"/>
      <c r="AM266" s="192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2"/>
      <c r="AY266" s="192"/>
      <c r="AZ266" s="192"/>
      <c r="BA266" s="192"/>
      <c r="BB266" s="192"/>
      <c r="BC266" s="192"/>
      <c r="BD266" s="192"/>
      <c r="BE266" s="192"/>
      <c r="BF266" s="192"/>
      <c r="BG266" s="192"/>
      <c r="BH266" s="192"/>
    </row>
    <row r="267" spans="1:60" outlineLevel="1" x14ac:dyDescent="0.2">
      <c r="A267" s="225">
        <v>80</v>
      </c>
      <c r="B267" s="226" t="s">
        <v>439</v>
      </c>
      <c r="C267" s="241" t="s">
        <v>440</v>
      </c>
      <c r="D267" s="227" t="s">
        <v>147</v>
      </c>
      <c r="E267" s="228">
        <v>8</v>
      </c>
      <c r="F267" s="229"/>
      <c r="G267" s="230">
        <f>ROUND(E267*F267,2)</f>
        <v>0</v>
      </c>
      <c r="H267" s="229"/>
      <c r="I267" s="230">
        <f>ROUND(E267*H267,2)</f>
        <v>0</v>
      </c>
      <c r="J267" s="229"/>
      <c r="K267" s="230">
        <f>ROUND(E267*J267,2)</f>
        <v>0</v>
      </c>
      <c r="L267" s="230">
        <v>15</v>
      </c>
      <c r="M267" s="230">
        <f>G267*(1+L267/100)</f>
        <v>0</v>
      </c>
      <c r="N267" s="230">
        <v>2.0000000000000002E-5</v>
      </c>
      <c r="O267" s="230">
        <f>ROUND(E267*N267,2)</f>
        <v>0</v>
      </c>
      <c r="P267" s="230">
        <v>0</v>
      </c>
      <c r="Q267" s="230">
        <f>ROUND(E267*P267,2)</f>
        <v>0</v>
      </c>
      <c r="R267" s="230" t="s">
        <v>336</v>
      </c>
      <c r="S267" s="230" t="s">
        <v>149</v>
      </c>
      <c r="T267" s="231" t="s">
        <v>150</v>
      </c>
      <c r="U267" s="198">
        <v>0.16800000000000001</v>
      </c>
      <c r="V267" s="198">
        <f>ROUND(E267*U267,2)</f>
        <v>1.34</v>
      </c>
      <c r="W267" s="198"/>
      <c r="X267" s="192"/>
      <c r="Y267" s="192"/>
      <c r="Z267" s="192"/>
      <c r="AA267" s="192"/>
      <c r="AB267" s="192"/>
      <c r="AC267" s="192"/>
      <c r="AD267" s="192"/>
      <c r="AE267" s="192"/>
      <c r="AF267" s="192"/>
      <c r="AG267" s="192" t="s">
        <v>317</v>
      </c>
      <c r="AH267" s="192"/>
      <c r="AI267" s="192"/>
      <c r="AJ267" s="192"/>
      <c r="AK267" s="192"/>
      <c r="AL267" s="192"/>
      <c r="AM267" s="192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2"/>
      <c r="AY267" s="192"/>
      <c r="AZ267" s="192"/>
      <c r="BA267" s="192"/>
      <c r="BB267" s="192"/>
      <c r="BC267" s="192"/>
      <c r="BD267" s="192"/>
      <c r="BE267" s="192"/>
      <c r="BF267" s="192"/>
      <c r="BG267" s="192"/>
      <c r="BH267" s="192"/>
    </row>
    <row r="268" spans="1:60" ht="22.5" outlineLevel="1" x14ac:dyDescent="0.2">
      <c r="A268" s="216">
        <v>81</v>
      </c>
      <c r="B268" s="217" t="s">
        <v>749</v>
      </c>
      <c r="C268" s="238" t="s">
        <v>750</v>
      </c>
      <c r="D268" s="218" t="s">
        <v>147</v>
      </c>
      <c r="E268" s="219">
        <v>14</v>
      </c>
      <c r="F268" s="220"/>
      <c r="G268" s="221">
        <f>ROUND(E268*F268,2)</f>
        <v>0</v>
      </c>
      <c r="H268" s="220"/>
      <c r="I268" s="221">
        <f>ROUND(E268*H268,2)</f>
        <v>0</v>
      </c>
      <c r="J268" s="220"/>
      <c r="K268" s="221">
        <f>ROUND(E268*J268,2)</f>
        <v>0</v>
      </c>
      <c r="L268" s="221">
        <v>15</v>
      </c>
      <c r="M268" s="221">
        <f>G268*(1+L268/100)</f>
        <v>0</v>
      </c>
      <c r="N268" s="221">
        <v>0</v>
      </c>
      <c r="O268" s="221">
        <f>ROUND(E268*N268,2)</f>
        <v>0</v>
      </c>
      <c r="P268" s="221">
        <v>0</v>
      </c>
      <c r="Q268" s="221">
        <f>ROUND(E268*P268,2)</f>
        <v>0</v>
      </c>
      <c r="R268" s="221" t="s">
        <v>336</v>
      </c>
      <c r="S268" s="221" t="s">
        <v>149</v>
      </c>
      <c r="T268" s="222" t="s">
        <v>150</v>
      </c>
      <c r="U268" s="198">
        <v>0.24600000000000002</v>
      </c>
      <c r="V268" s="198">
        <f>ROUND(E268*U268,2)</f>
        <v>3.44</v>
      </c>
      <c r="W268" s="198"/>
      <c r="X268" s="192"/>
      <c r="Y268" s="192"/>
      <c r="Z268" s="192"/>
      <c r="AA268" s="192"/>
      <c r="AB268" s="192"/>
      <c r="AC268" s="192"/>
      <c r="AD268" s="192"/>
      <c r="AE268" s="192"/>
      <c r="AF268" s="192"/>
      <c r="AG268" s="192" t="s">
        <v>317</v>
      </c>
      <c r="AH268" s="192"/>
      <c r="AI268" s="192"/>
      <c r="AJ268" s="192"/>
      <c r="AK268" s="192"/>
      <c r="AL268" s="192"/>
      <c r="AM268" s="192"/>
      <c r="AN268" s="192"/>
      <c r="AO268" s="192"/>
      <c r="AP268" s="192"/>
      <c r="AQ268" s="192"/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2"/>
      <c r="BB268" s="192"/>
      <c r="BC268" s="192"/>
      <c r="BD268" s="192"/>
      <c r="BE268" s="192"/>
      <c r="BF268" s="192"/>
      <c r="BG268" s="192"/>
      <c r="BH268" s="192"/>
    </row>
    <row r="269" spans="1:60" outlineLevel="1" x14ac:dyDescent="0.2">
      <c r="A269" s="195"/>
      <c r="B269" s="196"/>
      <c r="C269" s="239" t="s">
        <v>751</v>
      </c>
      <c r="D269" s="204"/>
      <c r="E269" s="205">
        <v>14</v>
      </c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198"/>
      <c r="U269" s="198"/>
      <c r="V269" s="198"/>
      <c r="W269" s="198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 t="s">
        <v>153</v>
      </c>
      <c r="AH269" s="192">
        <v>0</v>
      </c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2"/>
      <c r="BB269" s="192"/>
      <c r="BC269" s="192"/>
      <c r="BD269" s="192"/>
      <c r="BE269" s="192"/>
      <c r="BF269" s="192"/>
      <c r="BG269" s="192"/>
      <c r="BH269" s="192"/>
    </row>
    <row r="270" spans="1:60" outlineLevel="1" x14ac:dyDescent="0.2">
      <c r="A270" s="216">
        <v>82</v>
      </c>
      <c r="B270" s="217" t="s">
        <v>444</v>
      </c>
      <c r="C270" s="238" t="s">
        <v>445</v>
      </c>
      <c r="D270" s="218" t="s">
        <v>147</v>
      </c>
      <c r="E270" s="219">
        <v>22</v>
      </c>
      <c r="F270" s="220"/>
      <c r="G270" s="221">
        <f>ROUND(E270*F270,2)</f>
        <v>0</v>
      </c>
      <c r="H270" s="220"/>
      <c r="I270" s="221">
        <f>ROUND(E270*H270,2)</f>
        <v>0</v>
      </c>
      <c r="J270" s="220"/>
      <c r="K270" s="221">
        <f>ROUND(E270*J270,2)</f>
        <v>0</v>
      </c>
      <c r="L270" s="221">
        <v>15</v>
      </c>
      <c r="M270" s="221">
        <f>G270*(1+L270/100)</f>
        <v>0</v>
      </c>
      <c r="N270" s="221">
        <v>0</v>
      </c>
      <c r="O270" s="221">
        <f>ROUND(E270*N270,2)</f>
        <v>0</v>
      </c>
      <c r="P270" s="221">
        <v>8.5000000000000006E-4</v>
      </c>
      <c r="Q270" s="221">
        <f>ROUND(E270*P270,2)</f>
        <v>0.02</v>
      </c>
      <c r="R270" s="221" t="s">
        <v>336</v>
      </c>
      <c r="S270" s="221" t="s">
        <v>149</v>
      </c>
      <c r="T270" s="222" t="s">
        <v>150</v>
      </c>
      <c r="U270" s="198">
        <v>3.8000000000000006E-2</v>
      </c>
      <c r="V270" s="198">
        <f>ROUND(E270*U270,2)</f>
        <v>0.84</v>
      </c>
      <c r="W270" s="198"/>
      <c r="X270" s="192"/>
      <c r="Y270" s="192"/>
      <c r="Z270" s="192"/>
      <c r="AA270" s="192"/>
      <c r="AB270" s="192"/>
      <c r="AC270" s="192"/>
      <c r="AD270" s="192"/>
      <c r="AE270" s="192"/>
      <c r="AF270" s="192"/>
      <c r="AG270" s="192" t="s">
        <v>317</v>
      </c>
      <c r="AH270" s="192"/>
      <c r="AI270" s="192"/>
      <c r="AJ270" s="192"/>
      <c r="AK270" s="192"/>
      <c r="AL270" s="192"/>
      <c r="AM270" s="192"/>
      <c r="AN270" s="192"/>
      <c r="AO270" s="192"/>
      <c r="AP270" s="192"/>
      <c r="AQ270" s="192"/>
      <c r="AR270" s="192"/>
      <c r="AS270" s="192"/>
      <c r="AT270" s="192"/>
      <c r="AU270" s="192"/>
      <c r="AV270" s="192"/>
      <c r="AW270" s="192"/>
      <c r="AX270" s="192"/>
      <c r="AY270" s="192"/>
      <c r="AZ270" s="192"/>
      <c r="BA270" s="192"/>
      <c r="BB270" s="192"/>
      <c r="BC270" s="192"/>
      <c r="BD270" s="192"/>
      <c r="BE270" s="192"/>
      <c r="BF270" s="192"/>
      <c r="BG270" s="192"/>
      <c r="BH270" s="192"/>
    </row>
    <row r="271" spans="1:60" outlineLevel="1" x14ac:dyDescent="0.2">
      <c r="A271" s="195"/>
      <c r="B271" s="196"/>
      <c r="C271" s="239" t="s">
        <v>752</v>
      </c>
      <c r="D271" s="204"/>
      <c r="E271" s="205">
        <v>22</v>
      </c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198"/>
      <c r="U271" s="198"/>
      <c r="V271" s="198"/>
      <c r="W271" s="198"/>
      <c r="X271" s="192"/>
      <c r="Y271" s="192"/>
      <c r="Z271" s="192"/>
      <c r="AA271" s="192"/>
      <c r="AB271" s="192"/>
      <c r="AC271" s="192"/>
      <c r="AD271" s="192"/>
      <c r="AE271" s="192"/>
      <c r="AF271" s="192"/>
      <c r="AG271" s="192" t="s">
        <v>153</v>
      </c>
      <c r="AH271" s="192">
        <v>0</v>
      </c>
      <c r="AI271" s="192"/>
      <c r="AJ271" s="192"/>
      <c r="AK271" s="192"/>
      <c r="AL271" s="192"/>
      <c r="AM271" s="192"/>
      <c r="AN271" s="192"/>
      <c r="AO271" s="192"/>
      <c r="AP271" s="192"/>
      <c r="AQ271" s="192"/>
      <c r="AR271" s="192"/>
      <c r="AS271" s="192"/>
      <c r="AT271" s="192"/>
      <c r="AU271" s="192"/>
      <c r="AV271" s="192"/>
      <c r="AW271" s="192"/>
      <c r="AX271" s="192"/>
      <c r="AY271" s="192"/>
      <c r="AZ271" s="192"/>
      <c r="BA271" s="192"/>
      <c r="BB271" s="192"/>
      <c r="BC271" s="192"/>
      <c r="BD271" s="192"/>
      <c r="BE271" s="192"/>
      <c r="BF271" s="192"/>
      <c r="BG271" s="192"/>
      <c r="BH271" s="192"/>
    </row>
    <row r="272" spans="1:60" outlineLevel="1" x14ac:dyDescent="0.2">
      <c r="A272" s="225">
        <v>83</v>
      </c>
      <c r="B272" s="226" t="s">
        <v>447</v>
      </c>
      <c r="C272" s="241" t="s">
        <v>753</v>
      </c>
      <c r="D272" s="227" t="s">
        <v>449</v>
      </c>
      <c r="E272" s="228">
        <v>10</v>
      </c>
      <c r="F272" s="229"/>
      <c r="G272" s="230">
        <f>ROUND(E272*F272,2)</f>
        <v>0</v>
      </c>
      <c r="H272" s="229"/>
      <c r="I272" s="230">
        <f>ROUND(E272*H272,2)</f>
        <v>0</v>
      </c>
      <c r="J272" s="229"/>
      <c r="K272" s="230">
        <f>ROUND(E272*J272,2)</f>
        <v>0</v>
      </c>
      <c r="L272" s="230">
        <v>15</v>
      </c>
      <c r="M272" s="230">
        <f>G272*(1+L272/100)</f>
        <v>0</v>
      </c>
      <c r="N272" s="230">
        <v>0</v>
      </c>
      <c r="O272" s="230">
        <f>ROUND(E272*N272,2)</f>
        <v>0</v>
      </c>
      <c r="P272" s="230">
        <v>0</v>
      </c>
      <c r="Q272" s="230">
        <f>ROUND(E272*P272,2)</f>
        <v>0</v>
      </c>
      <c r="R272" s="230"/>
      <c r="S272" s="230" t="s">
        <v>353</v>
      </c>
      <c r="T272" s="231" t="s">
        <v>150</v>
      </c>
      <c r="U272" s="198">
        <v>1</v>
      </c>
      <c r="V272" s="198">
        <f>ROUND(E272*U272,2)</f>
        <v>10</v>
      </c>
      <c r="W272" s="198"/>
      <c r="X272" s="192"/>
      <c r="Y272" s="192"/>
      <c r="Z272" s="192"/>
      <c r="AA272" s="192"/>
      <c r="AB272" s="192"/>
      <c r="AC272" s="192"/>
      <c r="AD272" s="192"/>
      <c r="AE272" s="192"/>
      <c r="AF272" s="192"/>
      <c r="AG272" s="192" t="s">
        <v>151</v>
      </c>
      <c r="AH272" s="192"/>
      <c r="AI272" s="192"/>
      <c r="AJ272" s="192"/>
      <c r="AK272" s="192"/>
      <c r="AL272" s="192"/>
      <c r="AM272" s="192"/>
      <c r="AN272" s="192"/>
      <c r="AO272" s="192"/>
      <c r="AP272" s="192"/>
      <c r="AQ272" s="192"/>
      <c r="AR272" s="192"/>
      <c r="AS272" s="192"/>
      <c r="AT272" s="192"/>
      <c r="AU272" s="192"/>
      <c r="AV272" s="192"/>
      <c r="AW272" s="192"/>
      <c r="AX272" s="192"/>
      <c r="AY272" s="192"/>
      <c r="AZ272" s="192"/>
      <c r="BA272" s="192"/>
      <c r="BB272" s="192"/>
      <c r="BC272" s="192"/>
      <c r="BD272" s="192"/>
      <c r="BE272" s="192"/>
      <c r="BF272" s="192"/>
      <c r="BG272" s="192"/>
      <c r="BH272" s="192"/>
    </row>
    <row r="273" spans="1:60" outlineLevel="1" x14ac:dyDescent="0.2">
      <c r="A273" s="216">
        <v>84</v>
      </c>
      <c r="B273" s="217" t="s">
        <v>754</v>
      </c>
      <c r="C273" s="238" t="s">
        <v>755</v>
      </c>
      <c r="D273" s="218" t="s">
        <v>147</v>
      </c>
      <c r="E273" s="219">
        <v>10</v>
      </c>
      <c r="F273" s="220"/>
      <c r="G273" s="221">
        <f>ROUND(E273*F273,2)</f>
        <v>0</v>
      </c>
      <c r="H273" s="220"/>
      <c r="I273" s="221">
        <f>ROUND(E273*H273,2)</f>
        <v>0</v>
      </c>
      <c r="J273" s="220"/>
      <c r="K273" s="221">
        <f>ROUND(E273*J273,2)</f>
        <v>0</v>
      </c>
      <c r="L273" s="221">
        <v>15</v>
      </c>
      <c r="M273" s="221">
        <f>G273*(1+L273/100)</f>
        <v>0</v>
      </c>
      <c r="N273" s="221">
        <v>0</v>
      </c>
      <c r="O273" s="221">
        <f>ROUND(E273*N273,2)</f>
        <v>0</v>
      </c>
      <c r="P273" s="221">
        <v>0</v>
      </c>
      <c r="Q273" s="221">
        <f>ROUND(E273*P273,2)</f>
        <v>0</v>
      </c>
      <c r="R273" s="221"/>
      <c r="S273" s="221" t="s">
        <v>353</v>
      </c>
      <c r="T273" s="222" t="s">
        <v>150</v>
      </c>
      <c r="U273" s="198">
        <v>0</v>
      </c>
      <c r="V273" s="198">
        <f>ROUND(E273*U273,2)</f>
        <v>0</v>
      </c>
      <c r="W273" s="198"/>
      <c r="X273" s="192"/>
      <c r="Y273" s="192"/>
      <c r="Z273" s="192"/>
      <c r="AA273" s="192"/>
      <c r="AB273" s="192"/>
      <c r="AC273" s="192"/>
      <c r="AD273" s="192"/>
      <c r="AE273" s="192"/>
      <c r="AF273" s="192"/>
      <c r="AG273" s="192" t="s">
        <v>151</v>
      </c>
      <c r="AH273" s="192"/>
      <c r="AI273" s="192"/>
      <c r="AJ273" s="192"/>
      <c r="AK273" s="192"/>
      <c r="AL273" s="192"/>
      <c r="AM273" s="192"/>
      <c r="AN273" s="192"/>
      <c r="AO273" s="192"/>
      <c r="AP273" s="192"/>
      <c r="AQ273" s="192"/>
      <c r="AR273" s="192"/>
      <c r="AS273" s="192"/>
      <c r="AT273" s="192"/>
      <c r="AU273" s="192"/>
      <c r="AV273" s="192"/>
      <c r="AW273" s="192"/>
      <c r="AX273" s="192"/>
      <c r="AY273" s="192"/>
      <c r="AZ273" s="192"/>
      <c r="BA273" s="192"/>
      <c r="BB273" s="192"/>
      <c r="BC273" s="192"/>
      <c r="BD273" s="192"/>
      <c r="BE273" s="192"/>
      <c r="BF273" s="192"/>
      <c r="BG273" s="192"/>
      <c r="BH273" s="192"/>
    </row>
    <row r="274" spans="1:60" outlineLevel="1" x14ac:dyDescent="0.2">
      <c r="A274" s="195"/>
      <c r="B274" s="196"/>
      <c r="C274" s="239" t="s">
        <v>756</v>
      </c>
      <c r="D274" s="204"/>
      <c r="E274" s="205">
        <v>10</v>
      </c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8"/>
      <c r="W274" s="198"/>
      <c r="X274" s="192"/>
      <c r="Y274" s="192"/>
      <c r="Z274" s="192"/>
      <c r="AA274" s="192"/>
      <c r="AB274" s="192"/>
      <c r="AC274" s="192"/>
      <c r="AD274" s="192"/>
      <c r="AE274" s="192"/>
      <c r="AF274" s="192"/>
      <c r="AG274" s="192" t="s">
        <v>153</v>
      </c>
      <c r="AH274" s="192">
        <v>0</v>
      </c>
      <c r="AI274" s="192"/>
      <c r="AJ274" s="192"/>
      <c r="AK274" s="192"/>
      <c r="AL274" s="192"/>
      <c r="AM274" s="192"/>
      <c r="AN274" s="192"/>
      <c r="AO274" s="192"/>
      <c r="AP274" s="192"/>
      <c r="AQ274" s="192"/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2"/>
      <c r="BB274" s="192"/>
      <c r="BC274" s="192"/>
      <c r="BD274" s="192"/>
      <c r="BE274" s="192"/>
      <c r="BF274" s="192"/>
      <c r="BG274" s="192"/>
      <c r="BH274" s="192"/>
    </row>
    <row r="275" spans="1:60" outlineLevel="1" x14ac:dyDescent="0.2">
      <c r="A275" s="216">
        <v>85</v>
      </c>
      <c r="B275" s="217" t="s">
        <v>757</v>
      </c>
      <c r="C275" s="238" t="s">
        <v>758</v>
      </c>
      <c r="D275" s="218" t="s">
        <v>147</v>
      </c>
      <c r="E275" s="219">
        <v>10</v>
      </c>
      <c r="F275" s="220"/>
      <c r="G275" s="221">
        <f>ROUND(E275*F275,2)</f>
        <v>0</v>
      </c>
      <c r="H275" s="220"/>
      <c r="I275" s="221">
        <f>ROUND(E275*H275,2)</f>
        <v>0</v>
      </c>
      <c r="J275" s="220"/>
      <c r="K275" s="221">
        <f>ROUND(E275*J275,2)</f>
        <v>0</v>
      </c>
      <c r="L275" s="221">
        <v>15</v>
      </c>
      <c r="M275" s="221">
        <f>G275*(1+L275/100)</f>
        <v>0</v>
      </c>
      <c r="N275" s="221">
        <v>0</v>
      </c>
      <c r="O275" s="221">
        <f>ROUND(E275*N275,2)</f>
        <v>0</v>
      </c>
      <c r="P275" s="221">
        <v>0</v>
      </c>
      <c r="Q275" s="221">
        <f>ROUND(E275*P275,2)</f>
        <v>0</v>
      </c>
      <c r="R275" s="221"/>
      <c r="S275" s="221" t="s">
        <v>353</v>
      </c>
      <c r="T275" s="222" t="s">
        <v>150</v>
      </c>
      <c r="U275" s="198">
        <v>0</v>
      </c>
      <c r="V275" s="198">
        <f>ROUND(E275*U275,2)</f>
        <v>0</v>
      </c>
      <c r="W275" s="198"/>
      <c r="X275" s="192"/>
      <c r="Y275" s="192"/>
      <c r="Z275" s="192"/>
      <c r="AA275" s="192"/>
      <c r="AB275" s="192"/>
      <c r="AC275" s="192"/>
      <c r="AD275" s="192"/>
      <c r="AE275" s="192"/>
      <c r="AF275" s="192"/>
      <c r="AG275" s="192" t="s">
        <v>151</v>
      </c>
      <c r="AH275" s="192"/>
      <c r="AI275" s="192"/>
      <c r="AJ275" s="192"/>
      <c r="AK275" s="192"/>
      <c r="AL275" s="192"/>
      <c r="AM275" s="192"/>
      <c r="AN275" s="192"/>
      <c r="AO275" s="192"/>
      <c r="AP275" s="192"/>
      <c r="AQ275" s="192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2"/>
      <c r="BB275" s="192"/>
      <c r="BC275" s="192"/>
      <c r="BD275" s="192"/>
      <c r="BE275" s="192"/>
      <c r="BF275" s="192"/>
      <c r="BG275" s="192"/>
      <c r="BH275" s="192"/>
    </row>
    <row r="276" spans="1:60" outlineLevel="1" x14ac:dyDescent="0.2">
      <c r="A276" s="195"/>
      <c r="B276" s="196"/>
      <c r="C276" s="239" t="s">
        <v>756</v>
      </c>
      <c r="D276" s="204"/>
      <c r="E276" s="205">
        <v>10</v>
      </c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8"/>
      <c r="W276" s="198"/>
      <c r="X276" s="192"/>
      <c r="Y276" s="192"/>
      <c r="Z276" s="192"/>
      <c r="AA276" s="192"/>
      <c r="AB276" s="192"/>
      <c r="AC276" s="192"/>
      <c r="AD276" s="192"/>
      <c r="AE276" s="192"/>
      <c r="AF276" s="192"/>
      <c r="AG276" s="192" t="s">
        <v>153</v>
      </c>
      <c r="AH276" s="192">
        <v>0</v>
      </c>
      <c r="AI276" s="192"/>
      <c r="AJ276" s="192"/>
      <c r="AK276" s="192"/>
      <c r="AL276" s="192"/>
      <c r="AM276" s="192"/>
      <c r="AN276" s="192"/>
      <c r="AO276" s="192"/>
      <c r="AP276" s="192"/>
      <c r="AQ276" s="192"/>
      <c r="AR276" s="192"/>
      <c r="AS276" s="192"/>
      <c r="AT276" s="192"/>
      <c r="AU276" s="192"/>
      <c r="AV276" s="192"/>
      <c r="AW276" s="192"/>
      <c r="AX276" s="192"/>
      <c r="AY276" s="192"/>
      <c r="AZ276" s="192"/>
      <c r="BA276" s="192"/>
      <c r="BB276" s="192"/>
      <c r="BC276" s="192"/>
      <c r="BD276" s="192"/>
      <c r="BE276" s="192"/>
      <c r="BF276" s="192"/>
      <c r="BG276" s="192"/>
      <c r="BH276" s="192"/>
    </row>
    <row r="277" spans="1:60" outlineLevel="1" x14ac:dyDescent="0.2">
      <c r="A277" s="216">
        <v>86</v>
      </c>
      <c r="B277" s="217" t="s">
        <v>759</v>
      </c>
      <c r="C277" s="238" t="s">
        <v>760</v>
      </c>
      <c r="D277" s="218" t="s">
        <v>147</v>
      </c>
      <c r="E277" s="219">
        <v>120</v>
      </c>
      <c r="F277" s="220"/>
      <c r="G277" s="221">
        <f>ROUND(E277*F277,2)</f>
        <v>0</v>
      </c>
      <c r="H277" s="220"/>
      <c r="I277" s="221">
        <f>ROUND(E277*H277,2)</f>
        <v>0</v>
      </c>
      <c r="J277" s="220"/>
      <c r="K277" s="221">
        <f>ROUND(E277*J277,2)</f>
        <v>0</v>
      </c>
      <c r="L277" s="221">
        <v>15</v>
      </c>
      <c r="M277" s="221">
        <f>G277*(1+L277/100)</f>
        <v>0</v>
      </c>
      <c r="N277" s="221">
        <v>0</v>
      </c>
      <c r="O277" s="221">
        <f>ROUND(E277*N277,2)</f>
        <v>0</v>
      </c>
      <c r="P277" s="221">
        <v>0</v>
      </c>
      <c r="Q277" s="221">
        <f>ROUND(E277*P277,2)</f>
        <v>0</v>
      </c>
      <c r="R277" s="221"/>
      <c r="S277" s="221" t="s">
        <v>353</v>
      </c>
      <c r="T277" s="222" t="s">
        <v>150</v>
      </c>
      <c r="U277" s="198">
        <v>0</v>
      </c>
      <c r="V277" s="198">
        <f>ROUND(E277*U277,2)</f>
        <v>0</v>
      </c>
      <c r="W277" s="198"/>
      <c r="X277" s="192"/>
      <c r="Y277" s="192"/>
      <c r="Z277" s="192"/>
      <c r="AA277" s="192"/>
      <c r="AB277" s="192"/>
      <c r="AC277" s="192"/>
      <c r="AD277" s="192"/>
      <c r="AE277" s="192"/>
      <c r="AF277" s="192"/>
      <c r="AG277" s="192" t="s">
        <v>151</v>
      </c>
      <c r="AH277" s="192"/>
      <c r="AI277" s="192"/>
      <c r="AJ277" s="192"/>
      <c r="AK277" s="192"/>
      <c r="AL277" s="192"/>
      <c r="AM277" s="192"/>
      <c r="AN277" s="192"/>
      <c r="AO277" s="192"/>
      <c r="AP277" s="192"/>
      <c r="AQ277" s="192"/>
      <c r="AR277" s="192"/>
      <c r="AS277" s="192"/>
      <c r="AT277" s="192"/>
      <c r="AU277" s="192"/>
      <c r="AV277" s="192"/>
      <c r="AW277" s="192"/>
      <c r="AX277" s="192"/>
      <c r="AY277" s="192"/>
      <c r="AZ277" s="192"/>
      <c r="BA277" s="192"/>
      <c r="BB277" s="192"/>
      <c r="BC277" s="192"/>
      <c r="BD277" s="192"/>
      <c r="BE277" s="192"/>
      <c r="BF277" s="192"/>
      <c r="BG277" s="192"/>
      <c r="BH277" s="192"/>
    </row>
    <row r="278" spans="1:60" outlineLevel="1" x14ac:dyDescent="0.2">
      <c r="A278" s="195"/>
      <c r="B278" s="196"/>
      <c r="C278" s="239" t="s">
        <v>761</v>
      </c>
      <c r="D278" s="204"/>
      <c r="E278" s="205">
        <v>120</v>
      </c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98"/>
      <c r="X278" s="192"/>
      <c r="Y278" s="192"/>
      <c r="Z278" s="192"/>
      <c r="AA278" s="192"/>
      <c r="AB278" s="192"/>
      <c r="AC278" s="192"/>
      <c r="AD278" s="192"/>
      <c r="AE278" s="192"/>
      <c r="AF278" s="192"/>
      <c r="AG278" s="192" t="s">
        <v>153</v>
      </c>
      <c r="AH278" s="192">
        <v>0</v>
      </c>
      <c r="AI278" s="192"/>
      <c r="AJ278" s="192"/>
      <c r="AK278" s="192"/>
      <c r="AL278" s="192"/>
      <c r="AM278" s="192"/>
      <c r="AN278" s="192"/>
      <c r="AO278" s="192"/>
      <c r="AP278" s="192"/>
      <c r="AQ278" s="192"/>
      <c r="AR278" s="192"/>
      <c r="AS278" s="192"/>
      <c r="AT278" s="192"/>
      <c r="AU278" s="192"/>
      <c r="AV278" s="192"/>
      <c r="AW278" s="192"/>
      <c r="AX278" s="192"/>
      <c r="AY278" s="192"/>
      <c r="AZ278" s="192"/>
      <c r="BA278" s="192"/>
      <c r="BB278" s="192"/>
      <c r="BC278" s="192"/>
      <c r="BD278" s="192"/>
      <c r="BE278" s="192"/>
      <c r="BF278" s="192"/>
      <c r="BG278" s="192"/>
      <c r="BH278" s="192"/>
    </row>
    <row r="279" spans="1:60" outlineLevel="1" x14ac:dyDescent="0.2">
      <c r="A279" s="216">
        <v>87</v>
      </c>
      <c r="B279" s="217" t="s">
        <v>451</v>
      </c>
      <c r="C279" s="238" t="s">
        <v>452</v>
      </c>
      <c r="D279" s="218" t="s">
        <v>147</v>
      </c>
      <c r="E279" s="219">
        <v>8</v>
      </c>
      <c r="F279" s="220"/>
      <c r="G279" s="221">
        <f>ROUND(E279*F279,2)</f>
        <v>0</v>
      </c>
      <c r="H279" s="220"/>
      <c r="I279" s="221">
        <f>ROUND(E279*H279,2)</f>
        <v>0</v>
      </c>
      <c r="J279" s="220"/>
      <c r="K279" s="221">
        <f>ROUND(E279*J279,2)</f>
        <v>0</v>
      </c>
      <c r="L279" s="221">
        <v>15</v>
      </c>
      <c r="M279" s="221">
        <f>G279*(1+L279/100)</f>
        <v>0</v>
      </c>
      <c r="N279" s="221">
        <v>0</v>
      </c>
      <c r="O279" s="221">
        <f>ROUND(E279*N279,2)</f>
        <v>0</v>
      </c>
      <c r="P279" s="221">
        <v>2.5000000000000001E-2</v>
      </c>
      <c r="Q279" s="221">
        <f>ROUND(E279*P279,2)</f>
        <v>0.2</v>
      </c>
      <c r="R279" s="221"/>
      <c r="S279" s="221" t="s">
        <v>353</v>
      </c>
      <c r="T279" s="222" t="s">
        <v>150</v>
      </c>
      <c r="U279" s="198">
        <v>0</v>
      </c>
      <c r="V279" s="198">
        <f>ROUND(E279*U279,2)</f>
        <v>0</v>
      </c>
      <c r="W279" s="198"/>
      <c r="X279" s="192"/>
      <c r="Y279" s="192"/>
      <c r="Z279" s="192"/>
      <c r="AA279" s="192"/>
      <c r="AB279" s="192"/>
      <c r="AC279" s="192"/>
      <c r="AD279" s="192"/>
      <c r="AE279" s="192"/>
      <c r="AF279" s="192"/>
      <c r="AG279" s="192" t="s">
        <v>151</v>
      </c>
      <c r="AH279" s="192"/>
      <c r="AI279" s="192"/>
      <c r="AJ279" s="192"/>
      <c r="AK279" s="192"/>
      <c r="AL279" s="192"/>
      <c r="AM279" s="192"/>
      <c r="AN279" s="192"/>
      <c r="AO279" s="192"/>
      <c r="AP279" s="192"/>
      <c r="AQ279" s="192"/>
      <c r="AR279" s="192"/>
      <c r="AS279" s="192"/>
      <c r="AT279" s="192"/>
      <c r="AU279" s="192"/>
      <c r="AV279" s="192"/>
      <c r="AW279" s="192"/>
      <c r="AX279" s="192"/>
      <c r="AY279" s="192"/>
      <c r="AZ279" s="192"/>
      <c r="BA279" s="192"/>
      <c r="BB279" s="192"/>
      <c r="BC279" s="192"/>
      <c r="BD279" s="192"/>
      <c r="BE279" s="192"/>
      <c r="BF279" s="192"/>
      <c r="BG279" s="192"/>
      <c r="BH279" s="192"/>
    </row>
    <row r="280" spans="1:60" outlineLevel="1" x14ac:dyDescent="0.2">
      <c r="A280" s="195"/>
      <c r="B280" s="196"/>
      <c r="C280" s="239" t="s">
        <v>354</v>
      </c>
      <c r="D280" s="204"/>
      <c r="E280" s="205">
        <v>8</v>
      </c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98"/>
      <c r="X280" s="192"/>
      <c r="Y280" s="192"/>
      <c r="Z280" s="192"/>
      <c r="AA280" s="192"/>
      <c r="AB280" s="192"/>
      <c r="AC280" s="192"/>
      <c r="AD280" s="192"/>
      <c r="AE280" s="192"/>
      <c r="AF280" s="192"/>
      <c r="AG280" s="192" t="s">
        <v>153</v>
      </c>
      <c r="AH280" s="192">
        <v>0</v>
      </c>
      <c r="AI280" s="192"/>
      <c r="AJ280" s="192"/>
      <c r="AK280" s="192"/>
      <c r="AL280" s="192"/>
      <c r="AM280" s="192"/>
      <c r="AN280" s="192"/>
      <c r="AO280" s="192"/>
      <c r="AP280" s="192"/>
      <c r="AQ280" s="192"/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2"/>
      <c r="BB280" s="192"/>
      <c r="BC280" s="192"/>
      <c r="BD280" s="192"/>
      <c r="BE280" s="192"/>
      <c r="BF280" s="192"/>
      <c r="BG280" s="192"/>
      <c r="BH280" s="192"/>
    </row>
    <row r="281" spans="1:60" outlineLevel="1" x14ac:dyDescent="0.2">
      <c r="A281" s="216">
        <v>88</v>
      </c>
      <c r="B281" s="217" t="s">
        <v>453</v>
      </c>
      <c r="C281" s="238" t="s">
        <v>454</v>
      </c>
      <c r="D281" s="218" t="s">
        <v>147</v>
      </c>
      <c r="E281" s="219">
        <v>8</v>
      </c>
      <c r="F281" s="220"/>
      <c r="G281" s="221">
        <f>ROUND(E281*F281,2)</f>
        <v>0</v>
      </c>
      <c r="H281" s="220"/>
      <c r="I281" s="221">
        <f>ROUND(E281*H281,2)</f>
        <v>0</v>
      </c>
      <c r="J281" s="220"/>
      <c r="K281" s="221">
        <f>ROUND(E281*J281,2)</f>
        <v>0</v>
      </c>
      <c r="L281" s="221">
        <v>15</v>
      </c>
      <c r="M281" s="221">
        <f>G281*(1+L281/100)</f>
        <v>0</v>
      </c>
      <c r="N281" s="221">
        <v>7.0100000000000006E-3</v>
      </c>
      <c r="O281" s="221">
        <f>ROUND(E281*N281,2)</f>
        <v>0.06</v>
      </c>
      <c r="P281" s="221">
        <v>0</v>
      </c>
      <c r="Q281" s="221">
        <f>ROUND(E281*P281,2)</f>
        <v>0</v>
      </c>
      <c r="R281" s="221" t="s">
        <v>357</v>
      </c>
      <c r="S281" s="221" t="s">
        <v>149</v>
      </c>
      <c r="T281" s="222" t="s">
        <v>150</v>
      </c>
      <c r="U281" s="198">
        <v>0</v>
      </c>
      <c r="V281" s="198">
        <f>ROUND(E281*U281,2)</f>
        <v>0</v>
      </c>
      <c r="W281" s="198"/>
      <c r="X281" s="192"/>
      <c r="Y281" s="192"/>
      <c r="Z281" s="192"/>
      <c r="AA281" s="192"/>
      <c r="AB281" s="192"/>
      <c r="AC281" s="192"/>
      <c r="AD281" s="192"/>
      <c r="AE281" s="192"/>
      <c r="AF281" s="192"/>
      <c r="AG281" s="192" t="s">
        <v>455</v>
      </c>
      <c r="AH281" s="192"/>
      <c r="AI281" s="192"/>
      <c r="AJ281" s="192"/>
      <c r="AK281" s="192"/>
      <c r="AL281" s="192"/>
      <c r="AM281" s="192"/>
      <c r="AN281" s="192"/>
      <c r="AO281" s="192"/>
      <c r="AP281" s="192"/>
      <c r="AQ281" s="192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2"/>
      <c r="BB281" s="192"/>
      <c r="BC281" s="192"/>
      <c r="BD281" s="192"/>
      <c r="BE281" s="192"/>
      <c r="BF281" s="192"/>
      <c r="BG281" s="192"/>
      <c r="BH281" s="192"/>
    </row>
    <row r="282" spans="1:60" outlineLevel="1" x14ac:dyDescent="0.2">
      <c r="A282" s="195"/>
      <c r="B282" s="196"/>
      <c r="C282" s="239" t="s">
        <v>456</v>
      </c>
      <c r="D282" s="204"/>
      <c r="E282" s="205">
        <v>8</v>
      </c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98"/>
      <c r="X282" s="192"/>
      <c r="Y282" s="192"/>
      <c r="Z282" s="192"/>
      <c r="AA282" s="192"/>
      <c r="AB282" s="192"/>
      <c r="AC282" s="192"/>
      <c r="AD282" s="192"/>
      <c r="AE282" s="192"/>
      <c r="AF282" s="192"/>
      <c r="AG282" s="192" t="s">
        <v>153</v>
      </c>
      <c r="AH282" s="192">
        <v>5</v>
      </c>
      <c r="AI282" s="192"/>
      <c r="AJ282" s="192"/>
      <c r="AK282" s="192"/>
      <c r="AL282" s="192"/>
      <c r="AM282" s="192"/>
      <c r="AN282" s="192"/>
      <c r="AO282" s="192"/>
      <c r="AP282" s="192"/>
      <c r="AQ282" s="192"/>
      <c r="AR282" s="192"/>
      <c r="AS282" s="192"/>
      <c r="AT282" s="192"/>
      <c r="AU282" s="192"/>
      <c r="AV282" s="192"/>
      <c r="AW282" s="192"/>
      <c r="AX282" s="192"/>
      <c r="AY282" s="192"/>
      <c r="AZ282" s="192"/>
      <c r="BA282" s="192"/>
      <c r="BB282" s="192"/>
      <c r="BC282" s="192"/>
      <c r="BD282" s="192"/>
      <c r="BE282" s="192"/>
      <c r="BF282" s="192"/>
      <c r="BG282" s="192"/>
      <c r="BH282" s="192"/>
    </row>
    <row r="283" spans="1:60" outlineLevel="1" x14ac:dyDescent="0.2">
      <c r="A283" s="216">
        <v>89</v>
      </c>
      <c r="B283" s="217" t="s">
        <v>457</v>
      </c>
      <c r="C283" s="238" t="s">
        <v>458</v>
      </c>
      <c r="D283" s="218" t="s">
        <v>147</v>
      </c>
      <c r="E283" s="219">
        <v>8</v>
      </c>
      <c r="F283" s="220"/>
      <c r="G283" s="221">
        <f>ROUND(E283*F283,2)</f>
        <v>0</v>
      </c>
      <c r="H283" s="220"/>
      <c r="I283" s="221">
        <f>ROUND(E283*H283,2)</f>
        <v>0</v>
      </c>
      <c r="J283" s="220"/>
      <c r="K283" s="221">
        <f>ROUND(E283*J283,2)</f>
        <v>0</v>
      </c>
      <c r="L283" s="221">
        <v>15</v>
      </c>
      <c r="M283" s="221">
        <f>G283*(1+L283/100)</f>
        <v>0</v>
      </c>
      <c r="N283" s="221">
        <v>0</v>
      </c>
      <c r="O283" s="221">
        <f>ROUND(E283*N283,2)</f>
        <v>0</v>
      </c>
      <c r="P283" s="221">
        <v>0</v>
      </c>
      <c r="Q283" s="221">
        <f>ROUND(E283*P283,2)</f>
        <v>0</v>
      </c>
      <c r="R283" s="221" t="s">
        <v>357</v>
      </c>
      <c r="S283" s="221" t="s">
        <v>149</v>
      </c>
      <c r="T283" s="222" t="s">
        <v>150</v>
      </c>
      <c r="U283" s="198">
        <v>0</v>
      </c>
      <c r="V283" s="198">
        <f>ROUND(E283*U283,2)</f>
        <v>0</v>
      </c>
      <c r="W283" s="198"/>
      <c r="X283" s="192"/>
      <c r="Y283" s="192"/>
      <c r="Z283" s="192"/>
      <c r="AA283" s="192"/>
      <c r="AB283" s="192"/>
      <c r="AC283" s="192"/>
      <c r="AD283" s="192"/>
      <c r="AE283" s="192"/>
      <c r="AF283" s="192"/>
      <c r="AG283" s="192" t="s">
        <v>358</v>
      </c>
      <c r="AH283" s="192"/>
      <c r="AI283" s="192"/>
      <c r="AJ283" s="192"/>
      <c r="AK283" s="192"/>
      <c r="AL283" s="192"/>
      <c r="AM283" s="192"/>
      <c r="AN283" s="192"/>
      <c r="AO283" s="192"/>
      <c r="AP283" s="192"/>
      <c r="AQ283" s="192"/>
      <c r="AR283" s="192"/>
      <c r="AS283" s="192"/>
      <c r="AT283" s="192"/>
      <c r="AU283" s="192"/>
      <c r="AV283" s="192"/>
      <c r="AW283" s="192"/>
      <c r="AX283" s="192"/>
      <c r="AY283" s="192"/>
      <c r="AZ283" s="192"/>
      <c r="BA283" s="192"/>
      <c r="BB283" s="192"/>
      <c r="BC283" s="192"/>
      <c r="BD283" s="192"/>
      <c r="BE283" s="192"/>
      <c r="BF283" s="192"/>
      <c r="BG283" s="192"/>
      <c r="BH283" s="192"/>
    </row>
    <row r="284" spans="1:60" outlineLevel="1" x14ac:dyDescent="0.2">
      <c r="A284" s="195"/>
      <c r="B284" s="196"/>
      <c r="C284" s="239" t="s">
        <v>354</v>
      </c>
      <c r="D284" s="204"/>
      <c r="E284" s="205">
        <v>8</v>
      </c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98"/>
      <c r="X284" s="192"/>
      <c r="Y284" s="192"/>
      <c r="Z284" s="192"/>
      <c r="AA284" s="192"/>
      <c r="AB284" s="192"/>
      <c r="AC284" s="192"/>
      <c r="AD284" s="192"/>
      <c r="AE284" s="192"/>
      <c r="AF284" s="192"/>
      <c r="AG284" s="192" t="s">
        <v>153</v>
      </c>
      <c r="AH284" s="192">
        <v>0</v>
      </c>
      <c r="AI284" s="192"/>
      <c r="AJ284" s="192"/>
      <c r="AK284" s="192"/>
      <c r="AL284" s="192"/>
      <c r="AM284" s="192"/>
      <c r="AN284" s="192"/>
      <c r="AO284" s="192"/>
      <c r="AP284" s="192"/>
      <c r="AQ284" s="192"/>
      <c r="AR284" s="192"/>
      <c r="AS284" s="192"/>
      <c r="AT284" s="192"/>
      <c r="AU284" s="192"/>
      <c r="AV284" s="192"/>
      <c r="AW284" s="192"/>
      <c r="AX284" s="192"/>
      <c r="AY284" s="192"/>
      <c r="AZ284" s="192"/>
      <c r="BA284" s="192"/>
      <c r="BB284" s="192"/>
      <c r="BC284" s="192"/>
      <c r="BD284" s="192"/>
      <c r="BE284" s="192"/>
      <c r="BF284" s="192"/>
      <c r="BG284" s="192"/>
      <c r="BH284" s="192"/>
    </row>
    <row r="285" spans="1:60" outlineLevel="1" x14ac:dyDescent="0.2">
      <c r="A285" s="216">
        <v>90</v>
      </c>
      <c r="B285" s="217" t="s">
        <v>459</v>
      </c>
      <c r="C285" s="238" t="s">
        <v>460</v>
      </c>
      <c r="D285" s="218" t="s">
        <v>311</v>
      </c>
      <c r="E285" s="219">
        <v>0.48704000000000003</v>
      </c>
      <c r="F285" s="220"/>
      <c r="G285" s="221">
        <f>ROUND(E285*F285,2)</f>
        <v>0</v>
      </c>
      <c r="H285" s="220"/>
      <c r="I285" s="221">
        <f>ROUND(E285*H285,2)</f>
        <v>0</v>
      </c>
      <c r="J285" s="220"/>
      <c r="K285" s="221">
        <f>ROUND(E285*J285,2)</f>
        <v>0</v>
      </c>
      <c r="L285" s="221">
        <v>15</v>
      </c>
      <c r="M285" s="221">
        <f>G285*(1+L285/100)</f>
        <v>0</v>
      </c>
      <c r="N285" s="221">
        <v>0</v>
      </c>
      <c r="O285" s="221">
        <f>ROUND(E285*N285,2)</f>
        <v>0</v>
      </c>
      <c r="P285" s="221">
        <v>0</v>
      </c>
      <c r="Q285" s="221">
        <f>ROUND(E285*P285,2)</f>
        <v>0</v>
      </c>
      <c r="R285" s="221" t="s">
        <v>336</v>
      </c>
      <c r="S285" s="221" t="s">
        <v>149</v>
      </c>
      <c r="T285" s="222" t="s">
        <v>150</v>
      </c>
      <c r="U285" s="198">
        <v>1.5730000000000002</v>
      </c>
      <c r="V285" s="198">
        <f>ROUND(E285*U285,2)</f>
        <v>0.77</v>
      </c>
      <c r="W285" s="198"/>
      <c r="X285" s="192"/>
      <c r="Y285" s="192"/>
      <c r="Z285" s="192"/>
      <c r="AA285" s="192"/>
      <c r="AB285" s="192"/>
      <c r="AC285" s="192"/>
      <c r="AD285" s="192"/>
      <c r="AE285" s="192"/>
      <c r="AF285" s="192"/>
      <c r="AG285" s="192" t="s">
        <v>332</v>
      </c>
      <c r="AH285" s="192"/>
      <c r="AI285" s="192"/>
      <c r="AJ285" s="192"/>
      <c r="AK285" s="192"/>
      <c r="AL285" s="192"/>
      <c r="AM285" s="192"/>
      <c r="AN285" s="192"/>
      <c r="AO285" s="192"/>
      <c r="AP285" s="192"/>
      <c r="AQ285" s="192"/>
      <c r="AR285" s="192"/>
      <c r="AS285" s="192"/>
      <c r="AT285" s="192"/>
      <c r="AU285" s="192"/>
      <c r="AV285" s="192"/>
      <c r="AW285" s="192"/>
      <c r="AX285" s="192"/>
      <c r="AY285" s="192"/>
      <c r="AZ285" s="192"/>
      <c r="BA285" s="192"/>
      <c r="BB285" s="192"/>
      <c r="BC285" s="192"/>
      <c r="BD285" s="192"/>
      <c r="BE285" s="192"/>
      <c r="BF285" s="192"/>
      <c r="BG285" s="192"/>
      <c r="BH285" s="192"/>
    </row>
    <row r="286" spans="1:60" outlineLevel="1" x14ac:dyDescent="0.2">
      <c r="A286" s="195"/>
      <c r="B286" s="196"/>
      <c r="C286" s="240" t="s">
        <v>401</v>
      </c>
      <c r="D286" s="223"/>
      <c r="E286" s="223"/>
      <c r="F286" s="223"/>
      <c r="G286" s="223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98"/>
      <c r="X286" s="192"/>
      <c r="Y286" s="192"/>
      <c r="Z286" s="192"/>
      <c r="AA286" s="192"/>
      <c r="AB286" s="192"/>
      <c r="AC286" s="192"/>
      <c r="AD286" s="192"/>
      <c r="AE286" s="192"/>
      <c r="AF286" s="192"/>
      <c r="AG286" s="192" t="s">
        <v>158</v>
      </c>
      <c r="AH286" s="192"/>
      <c r="AI286" s="192"/>
      <c r="AJ286" s="192"/>
      <c r="AK286" s="192"/>
      <c r="AL286" s="192"/>
      <c r="AM286" s="192"/>
      <c r="AN286" s="192"/>
      <c r="AO286" s="192"/>
      <c r="AP286" s="192"/>
      <c r="AQ286" s="192"/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2"/>
      <c r="BB286" s="192"/>
      <c r="BC286" s="192"/>
      <c r="BD286" s="192"/>
      <c r="BE286" s="192"/>
      <c r="BF286" s="192"/>
      <c r="BG286" s="192"/>
      <c r="BH286" s="192"/>
    </row>
    <row r="287" spans="1:60" x14ac:dyDescent="0.2">
      <c r="A287" s="210" t="s">
        <v>143</v>
      </c>
      <c r="B287" s="211" t="s">
        <v>89</v>
      </c>
      <c r="C287" s="237" t="s">
        <v>90</v>
      </c>
      <c r="D287" s="212"/>
      <c r="E287" s="213"/>
      <c r="F287" s="214"/>
      <c r="G287" s="214">
        <f>SUMIF(AG288:AG291,"&lt;&gt;NOR",G288:G291)</f>
        <v>0</v>
      </c>
      <c r="H287" s="214"/>
      <c r="I287" s="214">
        <f>SUM(I288:I291)</f>
        <v>0</v>
      </c>
      <c r="J287" s="214"/>
      <c r="K287" s="214">
        <f>SUM(K288:K291)</f>
        <v>0</v>
      </c>
      <c r="L287" s="214"/>
      <c r="M287" s="214">
        <f>SUM(M288:M291)</f>
        <v>0</v>
      </c>
      <c r="N287" s="214"/>
      <c r="O287" s="214">
        <f>SUM(O288:O291)</f>
        <v>0.08</v>
      </c>
      <c r="P287" s="214"/>
      <c r="Q287" s="214">
        <f>SUM(Q288:Q291)</f>
        <v>0</v>
      </c>
      <c r="R287" s="214"/>
      <c r="S287" s="214"/>
      <c r="T287" s="215"/>
      <c r="U287" s="209"/>
      <c r="V287" s="209">
        <f>SUM(V288:V291)</f>
        <v>6.16</v>
      </c>
      <c r="W287" s="209"/>
      <c r="AG287" t="s">
        <v>144</v>
      </c>
    </row>
    <row r="288" spans="1:60" outlineLevel="1" x14ac:dyDescent="0.2">
      <c r="A288" s="225">
        <v>91</v>
      </c>
      <c r="B288" s="226" t="s">
        <v>461</v>
      </c>
      <c r="C288" s="241" t="s">
        <v>462</v>
      </c>
      <c r="D288" s="227" t="s">
        <v>147</v>
      </c>
      <c r="E288" s="228">
        <v>14</v>
      </c>
      <c r="F288" s="229"/>
      <c r="G288" s="230">
        <f>ROUND(E288*F288,2)</f>
        <v>0</v>
      </c>
      <c r="H288" s="229"/>
      <c r="I288" s="230">
        <f>ROUND(E288*H288,2)</f>
        <v>0</v>
      </c>
      <c r="J288" s="229"/>
      <c r="K288" s="230">
        <f>ROUND(E288*J288,2)</f>
        <v>0</v>
      </c>
      <c r="L288" s="230">
        <v>15</v>
      </c>
      <c r="M288" s="230">
        <f>G288*(1+L288/100)</f>
        <v>0</v>
      </c>
      <c r="N288" s="230">
        <v>0</v>
      </c>
      <c r="O288" s="230">
        <f>ROUND(E288*N288,2)</f>
        <v>0</v>
      </c>
      <c r="P288" s="230">
        <v>0</v>
      </c>
      <c r="Q288" s="230">
        <f>ROUND(E288*P288,2)</f>
        <v>0</v>
      </c>
      <c r="R288" s="230" t="s">
        <v>463</v>
      </c>
      <c r="S288" s="230" t="s">
        <v>149</v>
      </c>
      <c r="T288" s="231" t="s">
        <v>150</v>
      </c>
      <c r="U288" s="198">
        <v>0.44</v>
      </c>
      <c r="V288" s="198">
        <f>ROUND(E288*U288,2)</f>
        <v>6.16</v>
      </c>
      <c r="W288" s="198"/>
      <c r="X288" s="192"/>
      <c r="Y288" s="192"/>
      <c r="Z288" s="192"/>
      <c r="AA288" s="192"/>
      <c r="AB288" s="192"/>
      <c r="AC288" s="192"/>
      <c r="AD288" s="192"/>
      <c r="AE288" s="192"/>
      <c r="AF288" s="192"/>
      <c r="AG288" s="192" t="s">
        <v>214</v>
      </c>
      <c r="AH288" s="192"/>
      <c r="AI288" s="192"/>
      <c r="AJ288" s="192"/>
      <c r="AK288" s="192"/>
      <c r="AL288" s="192"/>
      <c r="AM288" s="192"/>
      <c r="AN288" s="192"/>
      <c r="AO288" s="192"/>
      <c r="AP288" s="192"/>
      <c r="AQ288" s="192"/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2"/>
      <c r="BB288" s="192"/>
      <c r="BC288" s="192"/>
      <c r="BD288" s="192"/>
      <c r="BE288" s="192"/>
      <c r="BF288" s="192"/>
      <c r="BG288" s="192"/>
      <c r="BH288" s="192"/>
    </row>
    <row r="289" spans="1:60" ht="45" outlineLevel="1" x14ac:dyDescent="0.2">
      <c r="A289" s="216">
        <v>92</v>
      </c>
      <c r="B289" s="217" t="s">
        <v>466</v>
      </c>
      <c r="C289" s="238" t="s">
        <v>467</v>
      </c>
      <c r="D289" s="218" t="s">
        <v>147</v>
      </c>
      <c r="E289" s="219">
        <v>124</v>
      </c>
      <c r="F289" s="220"/>
      <c r="G289" s="221">
        <f>ROUND(E289*F289,2)</f>
        <v>0</v>
      </c>
      <c r="H289" s="220"/>
      <c r="I289" s="221">
        <f>ROUND(E289*H289,2)</f>
        <v>0</v>
      </c>
      <c r="J289" s="220"/>
      <c r="K289" s="221">
        <f>ROUND(E289*J289,2)</f>
        <v>0</v>
      </c>
      <c r="L289" s="221">
        <v>15</v>
      </c>
      <c r="M289" s="221">
        <f>G289*(1+L289/100)</f>
        <v>0</v>
      </c>
      <c r="N289" s="221">
        <v>6.5000000000000008E-4</v>
      </c>
      <c r="O289" s="221">
        <f>ROUND(E289*N289,2)</f>
        <v>0.08</v>
      </c>
      <c r="P289" s="221">
        <v>0</v>
      </c>
      <c r="Q289" s="221">
        <f>ROUND(E289*P289,2)</f>
        <v>0</v>
      </c>
      <c r="R289" s="221" t="s">
        <v>357</v>
      </c>
      <c r="S289" s="221" t="s">
        <v>149</v>
      </c>
      <c r="T289" s="222" t="s">
        <v>150</v>
      </c>
      <c r="U289" s="198">
        <v>0</v>
      </c>
      <c r="V289" s="198">
        <f>ROUND(E289*U289,2)</f>
        <v>0</v>
      </c>
      <c r="W289" s="198"/>
      <c r="X289" s="192"/>
      <c r="Y289" s="192"/>
      <c r="Z289" s="192"/>
      <c r="AA289" s="192"/>
      <c r="AB289" s="192"/>
      <c r="AC289" s="192"/>
      <c r="AD289" s="192"/>
      <c r="AE289" s="192"/>
      <c r="AF289" s="192"/>
      <c r="AG289" s="192" t="s">
        <v>455</v>
      </c>
      <c r="AH289" s="192"/>
      <c r="AI289" s="192"/>
      <c r="AJ289" s="192"/>
      <c r="AK289" s="192"/>
      <c r="AL289" s="192"/>
      <c r="AM289" s="192"/>
      <c r="AN289" s="192"/>
      <c r="AO289" s="192"/>
      <c r="AP289" s="192"/>
      <c r="AQ289" s="192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2"/>
      <c r="BB289" s="192"/>
      <c r="BC289" s="192"/>
      <c r="BD289" s="192"/>
      <c r="BE289" s="192"/>
      <c r="BF289" s="192"/>
      <c r="BG289" s="192"/>
      <c r="BH289" s="192"/>
    </row>
    <row r="290" spans="1:60" outlineLevel="1" x14ac:dyDescent="0.2">
      <c r="A290" s="195">
        <v>93</v>
      </c>
      <c r="B290" s="196" t="s">
        <v>469</v>
      </c>
      <c r="C290" s="245" t="s">
        <v>470</v>
      </c>
      <c r="D290" s="197" t="s">
        <v>0</v>
      </c>
      <c r="E290" s="234"/>
      <c r="F290" s="203"/>
      <c r="G290" s="198">
        <f>ROUND(E290*F290,2)</f>
        <v>0</v>
      </c>
      <c r="H290" s="203"/>
      <c r="I290" s="198">
        <f>ROUND(E290*H290,2)</f>
        <v>0</v>
      </c>
      <c r="J290" s="203"/>
      <c r="K290" s="198">
        <f>ROUND(E290*J290,2)</f>
        <v>0</v>
      </c>
      <c r="L290" s="198">
        <v>15</v>
      </c>
      <c r="M290" s="198">
        <f>G290*(1+L290/100)</f>
        <v>0</v>
      </c>
      <c r="N290" s="198">
        <v>0</v>
      </c>
      <c r="O290" s="198">
        <f>ROUND(E290*N290,2)</f>
        <v>0</v>
      </c>
      <c r="P290" s="198">
        <v>0</v>
      </c>
      <c r="Q290" s="198">
        <f>ROUND(E290*P290,2)</f>
        <v>0</v>
      </c>
      <c r="R290" s="198" t="s">
        <v>463</v>
      </c>
      <c r="S290" s="198" t="s">
        <v>149</v>
      </c>
      <c r="T290" s="198" t="s">
        <v>150</v>
      </c>
      <c r="U290" s="198">
        <v>0</v>
      </c>
      <c r="V290" s="198">
        <f>ROUND(E290*U290,2)</f>
        <v>0</v>
      </c>
      <c r="W290" s="198"/>
      <c r="X290" s="192"/>
      <c r="Y290" s="192"/>
      <c r="Z290" s="192"/>
      <c r="AA290" s="192"/>
      <c r="AB290" s="192"/>
      <c r="AC290" s="192"/>
      <c r="AD290" s="192"/>
      <c r="AE290" s="192"/>
      <c r="AF290" s="192"/>
      <c r="AG290" s="192" t="s">
        <v>471</v>
      </c>
      <c r="AH290" s="192"/>
      <c r="AI290" s="192"/>
      <c r="AJ290" s="192"/>
      <c r="AK290" s="192"/>
      <c r="AL290" s="192"/>
      <c r="AM290" s="192"/>
      <c r="AN290" s="192"/>
      <c r="AO290" s="192"/>
      <c r="AP290" s="192"/>
      <c r="AQ290" s="192"/>
      <c r="AR290" s="192"/>
      <c r="AS290" s="192"/>
      <c r="AT290" s="192"/>
      <c r="AU290" s="192"/>
      <c r="AV290" s="192"/>
      <c r="AW290" s="192"/>
      <c r="AX290" s="192"/>
      <c r="AY290" s="192"/>
      <c r="AZ290" s="192"/>
      <c r="BA290" s="192"/>
      <c r="BB290" s="192"/>
      <c r="BC290" s="192"/>
      <c r="BD290" s="192"/>
      <c r="BE290" s="192"/>
      <c r="BF290" s="192"/>
      <c r="BG290" s="192"/>
      <c r="BH290" s="192"/>
    </row>
    <row r="291" spans="1:60" outlineLevel="1" x14ac:dyDescent="0.2">
      <c r="A291" s="195"/>
      <c r="B291" s="196"/>
      <c r="C291" s="246" t="s">
        <v>401</v>
      </c>
      <c r="D291" s="235"/>
      <c r="E291" s="235"/>
      <c r="F291" s="235"/>
      <c r="G291" s="235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98"/>
      <c r="X291" s="192"/>
      <c r="Y291" s="192"/>
      <c r="Z291" s="192"/>
      <c r="AA291" s="192"/>
      <c r="AB291" s="192"/>
      <c r="AC291" s="192"/>
      <c r="AD291" s="192"/>
      <c r="AE291" s="192"/>
      <c r="AF291" s="192"/>
      <c r="AG291" s="192" t="s">
        <v>158</v>
      </c>
      <c r="AH291" s="192"/>
      <c r="AI291" s="192"/>
      <c r="AJ291" s="192"/>
      <c r="AK291" s="192"/>
      <c r="AL291" s="192"/>
      <c r="AM291" s="192"/>
      <c r="AN291" s="192"/>
      <c r="AO291" s="192"/>
      <c r="AP291" s="192"/>
      <c r="AQ291" s="192"/>
      <c r="AR291" s="192"/>
      <c r="AS291" s="192"/>
      <c r="AT291" s="192"/>
      <c r="AU291" s="192"/>
      <c r="AV291" s="192"/>
      <c r="AW291" s="192"/>
      <c r="AX291" s="192"/>
      <c r="AY291" s="192"/>
      <c r="AZ291" s="192"/>
      <c r="BA291" s="192"/>
      <c r="BB291" s="192"/>
      <c r="BC291" s="192"/>
      <c r="BD291" s="192"/>
      <c r="BE291" s="192"/>
      <c r="BF291" s="192"/>
      <c r="BG291" s="192"/>
      <c r="BH291" s="192"/>
    </row>
    <row r="292" spans="1:60" x14ac:dyDescent="0.2">
      <c r="A292" s="210" t="s">
        <v>143</v>
      </c>
      <c r="B292" s="211" t="s">
        <v>91</v>
      </c>
      <c r="C292" s="237" t="s">
        <v>92</v>
      </c>
      <c r="D292" s="212"/>
      <c r="E292" s="213"/>
      <c r="F292" s="214"/>
      <c r="G292" s="214">
        <f>SUMIF(AG293:AG307,"&lt;&gt;NOR",G293:G307)</f>
        <v>0</v>
      </c>
      <c r="H292" s="214"/>
      <c r="I292" s="214">
        <f>SUM(I293:I307)</f>
        <v>0</v>
      </c>
      <c r="J292" s="214"/>
      <c r="K292" s="214">
        <f>SUM(K293:K307)</f>
        <v>0</v>
      </c>
      <c r="L292" s="214"/>
      <c r="M292" s="214">
        <f>SUM(M293:M307)</f>
        <v>0</v>
      </c>
      <c r="N292" s="214"/>
      <c r="O292" s="214">
        <f>SUM(O293:O307)</f>
        <v>0.03</v>
      </c>
      <c r="P292" s="214"/>
      <c r="Q292" s="214">
        <f>SUM(Q293:Q307)</f>
        <v>0.05</v>
      </c>
      <c r="R292" s="214"/>
      <c r="S292" s="214"/>
      <c r="T292" s="215"/>
      <c r="U292" s="209"/>
      <c r="V292" s="209">
        <f>SUM(V293:V307)</f>
        <v>25.94</v>
      </c>
      <c r="W292" s="209"/>
      <c r="AG292" t="s">
        <v>144</v>
      </c>
    </row>
    <row r="293" spans="1:60" ht="22.5" outlineLevel="1" x14ac:dyDescent="0.2">
      <c r="A293" s="216">
        <v>94</v>
      </c>
      <c r="B293" s="217" t="s">
        <v>472</v>
      </c>
      <c r="C293" s="238" t="s">
        <v>473</v>
      </c>
      <c r="D293" s="218" t="s">
        <v>172</v>
      </c>
      <c r="E293" s="219">
        <v>32</v>
      </c>
      <c r="F293" s="220"/>
      <c r="G293" s="221">
        <f>ROUND(E293*F293,2)</f>
        <v>0</v>
      </c>
      <c r="H293" s="220"/>
      <c r="I293" s="221">
        <f>ROUND(E293*H293,2)</f>
        <v>0</v>
      </c>
      <c r="J293" s="220"/>
      <c r="K293" s="221">
        <f>ROUND(E293*J293,2)</f>
        <v>0</v>
      </c>
      <c r="L293" s="221">
        <v>15</v>
      </c>
      <c r="M293" s="221">
        <f>G293*(1+L293/100)</f>
        <v>0</v>
      </c>
      <c r="N293" s="221">
        <v>1.0000000000000001E-5</v>
      </c>
      <c r="O293" s="221">
        <f>ROUND(E293*N293,2)</f>
        <v>0</v>
      </c>
      <c r="P293" s="221">
        <v>0</v>
      </c>
      <c r="Q293" s="221">
        <f>ROUND(E293*P293,2)</f>
        <v>0</v>
      </c>
      <c r="R293" s="221" t="s">
        <v>336</v>
      </c>
      <c r="S293" s="221" t="s">
        <v>149</v>
      </c>
      <c r="T293" s="222" t="s">
        <v>150</v>
      </c>
      <c r="U293" s="198">
        <v>0.13500000000000001</v>
      </c>
      <c r="V293" s="198">
        <f>ROUND(E293*U293,2)</f>
        <v>4.32</v>
      </c>
      <c r="W293" s="198"/>
      <c r="X293" s="192"/>
      <c r="Y293" s="192"/>
      <c r="Z293" s="192"/>
      <c r="AA293" s="192"/>
      <c r="AB293" s="192"/>
      <c r="AC293" s="192"/>
      <c r="AD293" s="192"/>
      <c r="AE293" s="192"/>
      <c r="AF293" s="192"/>
      <c r="AG293" s="192" t="s">
        <v>317</v>
      </c>
      <c r="AH293" s="192"/>
      <c r="AI293" s="192"/>
      <c r="AJ293" s="192"/>
      <c r="AK293" s="192"/>
      <c r="AL293" s="192"/>
      <c r="AM293" s="192"/>
      <c r="AN293" s="192"/>
      <c r="AO293" s="192"/>
      <c r="AP293" s="192"/>
      <c r="AQ293" s="192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2"/>
      <c r="BB293" s="192"/>
      <c r="BC293" s="192"/>
      <c r="BD293" s="192"/>
      <c r="BE293" s="192"/>
      <c r="BF293" s="192"/>
      <c r="BG293" s="192"/>
      <c r="BH293" s="192"/>
    </row>
    <row r="294" spans="1:60" outlineLevel="1" x14ac:dyDescent="0.2">
      <c r="A294" s="195"/>
      <c r="B294" s="196"/>
      <c r="C294" s="239" t="s">
        <v>762</v>
      </c>
      <c r="D294" s="204"/>
      <c r="E294" s="205">
        <v>32</v>
      </c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98"/>
      <c r="X294" s="192"/>
      <c r="Y294" s="192"/>
      <c r="Z294" s="192"/>
      <c r="AA294" s="192"/>
      <c r="AB294" s="192"/>
      <c r="AC294" s="192"/>
      <c r="AD294" s="192"/>
      <c r="AE294" s="192"/>
      <c r="AF294" s="192"/>
      <c r="AG294" s="192" t="s">
        <v>153</v>
      </c>
      <c r="AH294" s="192">
        <v>0</v>
      </c>
      <c r="AI294" s="192"/>
      <c r="AJ294" s="192"/>
      <c r="AK294" s="192"/>
      <c r="AL294" s="192"/>
      <c r="AM294" s="192"/>
      <c r="AN294" s="192"/>
      <c r="AO294" s="192"/>
      <c r="AP294" s="192"/>
      <c r="AQ294" s="192"/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2"/>
      <c r="BB294" s="192"/>
      <c r="BC294" s="192"/>
      <c r="BD294" s="192"/>
      <c r="BE294" s="192"/>
      <c r="BF294" s="192"/>
      <c r="BG294" s="192"/>
      <c r="BH294" s="192"/>
    </row>
    <row r="295" spans="1:60" outlineLevel="1" x14ac:dyDescent="0.2">
      <c r="A295" s="216">
        <v>95</v>
      </c>
      <c r="B295" s="217" t="s">
        <v>475</v>
      </c>
      <c r="C295" s="238" t="s">
        <v>476</v>
      </c>
      <c r="D295" s="218" t="s">
        <v>172</v>
      </c>
      <c r="E295" s="219">
        <v>48</v>
      </c>
      <c r="F295" s="220"/>
      <c r="G295" s="221">
        <f>ROUND(E295*F295,2)</f>
        <v>0</v>
      </c>
      <c r="H295" s="220"/>
      <c r="I295" s="221">
        <f>ROUND(E295*H295,2)</f>
        <v>0</v>
      </c>
      <c r="J295" s="220"/>
      <c r="K295" s="221">
        <f>ROUND(E295*J295,2)</f>
        <v>0</v>
      </c>
      <c r="L295" s="221">
        <v>15</v>
      </c>
      <c r="M295" s="221">
        <f>G295*(1+L295/100)</f>
        <v>0</v>
      </c>
      <c r="N295" s="221">
        <v>3.0000000000000001E-5</v>
      </c>
      <c r="O295" s="221">
        <f>ROUND(E295*N295,2)</f>
        <v>0</v>
      </c>
      <c r="P295" s="221">
        <v>1.1000000000000001E-3</v>
      </c>
      <c r="Q295" s="221">
        <f>ROUND(E295*P295,2)</f>
        <v>0.05</v>
      </c>
      <c r="R295" s="221" t="s">
        <v>477</v>
      </c>
      <c r="S295" s="221" t="s">
        <v>149</v>
      </c>
      <c r="T295" s="222" t="s">
        <v>150</v>
      </c>
      <c r="U295" s="198">
        <v>0.08</v>
      </c>
      <c r="V295" s="198">
        <f>ROUND(E295*U295,2)</f>
        <v>3.84</v>
      </c>
      <c r="W295" s="198"/>
      <c r="X295" s="192"/>
      <c r="Y295" s="192"/>
      <c r="Z295" s="192"/>
      <c r="AA295" s="192"/>
      <c r="AB295" s="192"/>
      <c r="AC295" s="192"/>
      <c r="AD295" s="192"/>
      <c r="AE295" s="192"/>
      <c r="AF295" s="192"/>
      <c r="AG295" s="192" t="s">
        <v>317</v>
      </c>
      <c r="AH295" s="192"/>
      <c r="AI295" s="192"/>
      <c r="AJ295" s="192"/>
      <c r="AK295" s="192"/>
      <c r="AL295" s="192"/>
      <c r="AM295" s="192"/>
      <c r="AN295" s="192"/>
      <c r="AO295" s="192"/>
      <c r="AP295" s="192"/>
      <c r="AQ295" s="192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</row>
    <row r="296" spans="1:60" outlineLevel="1" x14ac:dyDescent="0.2">
      <c r="A296" s="195"/>
      <c r="B296" s="196"/>
      <c r="C296" s="239" t="s">
        <v>763</v>
      </c>
      <c r="D296" s="204"/>
      <c r="E296" s="205">
        <v>48</v>
      </c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98"/>
      <c r="X296" s="192"/>
      <c r="Y296" s="192"/>
      <c r="Z296" s="192"/>
      <c r="AA296" s="192"/>
      <c r="AB296" s="192"/>
      <c r="AC296" s="192"/>
      <c r="AD296" s="192"/>
      <c r="AE296" s="192"/>
      <c r="AF296" s="192"/>
      <c r="AG296" s="192" t="s">
        <v>153</v>
      </c>
      <c r="AH296" s="192">
        <v>0</v>
      </c>
      <c r="AI296" s="192"/>
      <c r="AJ296" s="192"/>
      <c r="AK296" s="192"/>
      <c r="AL296" s="192"/>
      <c r="AM296" s="192"/>
      <c r="AN296" s="192"/>
      <c r="AO296" s="192"/>
      <c r="AP296" s="192"/>
      <c r="AQ296" s="192"/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</row>
    <row r="297" spans="1:60" outlineLevel="1" x14ac:dyDescent="0.2">
      <c r="A297" s="216">
        <v>96</v>
      </c>
      <c r="B297" s="217" t="s">
        <v>479</v>
      </c>
      <c r="C297" s="238" t="s">
        <v>480</v>
      </c>
      <c r="D297" s="218" t="s">
        <v>147</v>
      </c>
      <c r="E297" s="219">
        <v>8</v>
      </c>
      <c r="F297" s="220"/>
      <c r="G297" s="221">
        <f>ROUND(E297*F297,2)</f>
        <v>0</v>
      </c>
      <c r="H297" s="220"/>
      <c r="I297" s="221">
        <f>ROUND(E297*H297,2)</f>
        <v>0</v>
      </c>
      <c r="J297" s="220"/>
      <c r="K297" s="221">
        <f>ROUND(E297*J297,2)</f>
        <v>0</v>
      </c>
      <c r="L297" s="221">
        <v>15</v>
      </c>
      <c r="M297" s="221">
        <f>G297*(1+L297/100)</f>
        <v>0</v>
      </c>
      <c r="N297" s="221">
        <v>6.0000000000000002E-5</v>
      </c>
      <c r="O297" s="221">
        <f>ROUND(E297*N297,2)</f>
        <v>0</v>
      </c>
      <c r="P297" s="221">
        <v>0</v>
      </c>
      <c r="Q297" s="221">
        <f>ROUND(E297*P297,2)</f>
        <v>0</v>
      </c>
      <c r="R297" s="221" t="s">
        <v>477</v>
      </c>
      <c r="S297" s="221" t="s">
        <v>149</v>
      </c>
      <c r="T297" s="222" t="s">
        <v>150</v>
      </c>
      <c r="U297" s="198">
        <v>0.28000000000000003</v>
      </c>
      <c r="V297" s="198">
        <f>ROUND(E297*U297,2)</f>
        <v>2.2400000000000002</v>
      </c>
      <c r="W297" s="198"/>
      <c r="X297" s="192"/>
      <c r="Y297" s="192"/>
      <c r="Z297" s="192"/>
      <c r="AA297" s="192"/>
      <c r="AB297" s="192"/>
      <c r="AC297" s="192"/>
      <c r="AD297" s="192"/>
      <c r="AE297" s="192"/>
      <c r="AF297" s="192"/>
      <c r="AG297" s="192" t="s">
        <v>317</v>
      </c>
      <c r="AH297" s="192"/>
      <c r="AI297" s="192"/>
      <c r="AJ297" s="192"/>
      <c r="AK297" s="192"/>
      <c r="AL297" s="192"/>
      <c r="AM297" s="192"/>
      <c r="AN297" s="192"/>
      <c r="AO297" s="192"/>
      <c r="AP297" s="192"/>
      <c r="AQ297" s="192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2"/>
      <c r="BB297" s="192"/>
      <c r="BC297" s="192"/>
      <c r="BD297" s="192"/>
      <c r="BE297" s="192"/>
      <c r="BF297" s="192"/>
      <c r="BG297" s="192"/>
      <c r="BH297" s="192"/>
    </row>
    <row r="298" spans="1:60" outlineLevel="1" x14ac:dyDescent="0.2">
      <c r="A298" s="195"/>
      <c r="B298" s="196"/>
      <c r="C298" s="239" t="s">
        <v>481</v>
      </c>
      <c r="D298" s="204"/>
      <c r="E298" s="205">
        <v>8</v>
      </c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98"/>
      <c r="X298" s="192"/>
      <c r="Y298" s="192"/>
      <c r="Z298" s="192"/>
      <c r="AA298" s="192"/>
      <c r="AB298" s="192"/>
      <c r="AC298" s="192"/>
      <c r="AD298" s="192"/>
      <c r="AE298" s="192"/>
      <c r="AF298" s="192"/>
      <c r="AG298" s="192" t="s">
        <v>153</v>
      </c>
      <c r="AH298" s="192">
        <v>0</v>
      </c>
      <c r="AI298" s="192"/>
      <c r="AJ298" s="192"/>
      <c r="AK298" s="192"/>
      <c r="AL298" s="192"/>
      <c r="AM298" s="192"/>
      <c r="AN298" s="192"/>
      <c r="AO298" s="192"/>
      <c r="AP298" s="192"/>
      <c r="AQ298" s="192"/>
      <c r="AR298" s="192"/>
      <c r="AS298" s="192"/>
      <c r="AT298" s="192"/>
      <c r="AU298" s="192"/>
      <c r="AV298" s="192"/>
      <c r="AW298" s="192"/>
      <c r="AX298" s="192"/>
      <c r="AY298" s="192"/>
      <c r="AZ298" s="192"/>
      <c r="BA298" s="192"/>
      <c r="BB298" s="192"/>
      <c r="BC298" s="192"/>
      <c r="BD298" s="192"/>
      <c r="BE298" s="192"/>
      <c r="BF298" s="192"/>
      <c r="BG298" s="192"/>
      <c r="BH298" s="192"/>
    </row>
    <row r="299" spans="1:60" ht="22.5" outlineLevel="1" x14ac:dyDescent="0.2">
      <c r="A299" s="216">
        <v>97</v>
      </c>
      <c r="B299" s="217" t="s">
        <v>482</v>
      </c>
      <c r="C299" s="238" t="s">
        <v>483</v>
      </c>
      <c r="D299" s="218" t="s">
        <v>147</v>
      </c>
      <c r="E299" s="219">
        <v>8</v>
      </c>
      <c r="F299" s="220"/>
      <c r="G299" s="221">
        <f>ROUND(E299*F299,2)</f>
        <v>0</v>
      </c>
      <c r="H299" s="220"/>
      <c r="I299" s="221">
        <f>ROUND(E299*H299,2)</f>
        <v>0</v>
      </c>
      <c r="J299" s="220"/>
      <c r="K299" s="221">
        <f>ROUND(E299*J299,2)</f>
        <v>0</v>
      </c>
      <c r="L299" s="221">
        <v>15</v>
      </c>
      <c r="M299" s="221">
        <f>G299*(1+L299/100)</f>
        <v>0</v>
      </c>
      <c r="N299" s="221">
        <v>8.0000000000000007E-5</v>
      </c>
      <c r="O299" s="221">
        <f>ROUND(E299*N299,2)</f>
        <v>0</v>
      </c>
      <c r="P299" s="221">
        <v>0</v>
      </c>
      <c r="Q299" s="221">
        <f>ROUND(E299*P299,2)</f>
        <v>0</v>
      </c>
      <c r="R299" s="221" t="s">
        <v>477</v>
      </c>
      <c r="S299" s="221" t="s">
        <v>149</v>
      </c>
      <c r="T299" s="222" t="s">
        <v>150</v>
      </c>
      <c r="U299" s="198">
        <v>0.28000000000000003</v>
      </c>
      <c r="V299" s="198">
        <f>ROUND(E299*U299,2)</f>
        <v>2.2400000000000002</v>
      </c>
      <c r="W299" s="198"/>
      <c r="X299" s="192"/>
      <c r="Y299" s="192"/>
      <c r="Z299" s="192"/>
      <c r="AA299" s="192"/>
      <c r="AB299" s="192"/>
      <c r="AC299" s="192"/>
      <c r="AD299" s="192"/>
      <c r="AE299" s="192"/>
      <c r="AF299" s="192"/>
      <c r="AG299" s="192" t="s">
        <v>317</v>
      </c>
      <c r="AH299" s="192"/>
      <c r="AI299" s="192"/>
      <c r="AJ299" s="192"/>
      <c r="AK299" s="192"/>
      <c r="AL299" s="192"/>
      <c r="AM299" s="192"/>
      <c r="AN299" s="192"/>
      <c r="AO299" s="192"/>
      <c r="AP299" s="192"/>
      <c r="AQ299" s="192"/>
      <c r="AR299" s="192"/>
      <c r="AS299" s="192"/>
      <c r="AT299" s="192"/>
      <c r="AU299" s="192"/>
      <c r="AV299" s="192"/>
      <c r="AW299" s="192"/>
      <c r="AX299" s="192"/>
      <c r="AY299" s="192"/>
      <c r="AZ299" s="192"/>
      <c r="BA299" s="192"/>
      <c r="BB299" s="192"/>
      <c r="BC299" s="192"/>
      <c r="BD299" s="192"/>
      <c r="BE299" s="192"/>
      <c r="BF299" s="192"/>
      <c r="BG299" s="192"/>
      <c r="BH299" s="192"/>
    </row>
    <row r="300" spans="1:60" outlineLevel="1" x14ac:dyDescent="0.2">
      <c r="A300" s="195"/>
      <c r="B300" s="196"/>
      <c r="C300" s="239" t="s">
        <v>481</v>
      </c>
      <c r="D300" s="204"/>
      <c r="E300" s="205">
        <v>8</v>
      </c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98"/>
      <c r="X300" s="192"/>
      <c r="Y300" s="192"/>
      <c r="Z300" s="192"/>
      <c r="AA300" s="192"/>
      <c r="AB300" s="192"/>
      <c r="AC300" s="192"/>
      <c r="AD300" s="192"/>
      <c r="AE300" s="192"/>
      <c r="AF300" s="192"/>
      <c r="AG300" s="192" t="s">
        <v>153</v>
      </c>
      <c r="AH300" s="192">
        <v>0</v>
      </c>
      <c r="AI300" s="192"/>
      <c r="AJ300" s="192"/>
      <c r="AK300" s="192"/>
      <c r="AL300" s="192"/>
      <c r="AM300" s="192"/>
      <c r="AN300" s="192"/>
      <c r="AO300" s="192"/>
      <c r="AP300" s="192"/>
      <c r="AQ300" s="192"/>
      <c r="AR300" s="192"/>
      <c r="AS300" s="192"/>
      <c r="AT300" s="192"/>
      <c r="AU300" s="192"/>
      <c r="AV300" s="192"/>
      <c r="AW300" s="192"/>
      <c r="AX300" s="192"/>
      <c r="AY300" s="192"/>
      <c r="AZ300" s="192"/>
      <c r="BA300" s="192"/>
      <c r="BB300" s="192"/>
      <c r="BC300" s="192"/>
      <c r="BD300" s="192"/>
      <c r="BE300" s="192"/>
      <c r="BF300" s="192"/>
      <c r="BG300" s="192"/>
      <c r="BH300" s="192"/>
    </row>
    <row r="301" spans="1:60" ht="22.5" outlineLevel="1" x14ac:dyDescent="0.2">
      <c r="A301" s="216">
        <v>98</v>
      </c>
      <c r="B301" s="217" t="s">
        <v>484</v>
      </c>
      <c r="C301" s="238" t="s">
        <v>485</v>
      </c>
      <c r="D301" s="218" t="s">
        <v>147</v>
      </c>
      <c r="E301" s="219">
        <v>12</v>
      </c>
      <c r="F301" s="220"/>
      <c r="G301" s="221">
        <f>ROUND(E301*F301,2)</f>
        <v>0</v>
      </c>
      <c r="H301" s="220"/>
      <c r="I301" s="221">
        <f>ROUND(E301*H301,2)</f>
        <v>0</v>
      </c>
      <c r="J301" s="220"/>
      <c r="K301" s="221">
        <f>ROUND(E301*J301,2)</f>
        <v>0</v>
      </c>
      <c r="L301" s="221">
        <v>15</v>
      </c>
      <c r="M301" s="221">
        <f>G301*(1+L301/100)</f>
        <v>0</v>
      </c>
      <c r="N301" s="221">
        <v>6.0000000000000002E-5</v>
      </c>
      <c r="O301" s="221">
        <f>ROUND(E301*N301,2)</f>
        <v>0</v>
      </c>
      <c r="P301" s="221">
        <v>0</v>
      </c>
      <c r="Q301" s="221">
        <f>ROUND(E301*P301,2)</f>
        <v>0</v>
      </c>
      <c r="R301" s="221" t="s">
        <v>477</v>
      </c>
      <c r="S301" s="221" t="s">
        <v>149</v>
      </c>
      <c r="T301" s="222" t="s">
        <v>150</v>
      </c>
      <c r="U301" s="198">
        <v>0.28000000000000003</v>
      </c>
      <c r="V301" s="198">
        <f>ROUND(E301*U301,2)</f>
        <v>3.36</v>
      </c>
      <c r="W301" s="198"/>
      <c r="X301" s="192"/>
      <c r="Y301" s="192"/>
      <c r="Z301" s="192"/>
      <c r="AA301" s="192"/>
      <c r="AB301" s="192"/>
      <c r="AC301" s="192"/>
      <c r="AD301" s="192"/>
      <c r="AE301" s="192"/>
      <c r="AF301" s="192"/>
      <c r="AG301" s="192" t="s">
        <v>317</v>
      </c>
      <c r="AH301" s="192"/>
      <c r="AI301" s="192"/>
      <c r="AJ301" s="192"/>
      <c r="AK301" s="192"/>
      <c r="AL301" s="192"/>
      <c r="AM301" s="192"/>
      <c r="AN301" s="192"/>
      <c r="AO301" s="192"/>
      <c r="AP301" s="192"/>
      <c r="AQ301" s="192"/>
      <c r="AR301" s="192"/>
      <c r="AS301" s="192"/>
      <c r="AT301" s="192"/>
      <c r="AU301" s="192"/>
      <c r="AV301" s="192"/>
      <c r="AW301" s="192"/>
      <c r="AX301" s="192"/>
      <c r="AY301" s="192"/>
      <c r="AZ301" s="192"/>
      <c r="BA301" s="192"/>
      <c r="BB301" s="192"/>
      <c r="BC301" s="192"/>
      <c r="BD301" s="192"/>
      <c r="BE301" s="192"/>
      <c r="BF301" s="192"/>
      <c r="BG301" s="192"/>
      <c r="BH301" s="192"/>
    </row>
    <row r="302" spans="1:60" outlineLevel="1" x14ac:dyDescent="0.2">
      <c r="A302" s="195"/>
      <c r="B302" s="196"/>
      <c r="C302" s="239" t="s">
        <v>764</v>
      </c>
      <c r="D302" s="204"/>
      <c r="E302" s="205">
        <v>12</v>
      </c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98"/>
      <c r="X302" s="192"/>
      <c r="Y302" s="192"/>
      <c r="Z302" s="192"/>
      <c r="AA302" s="192"/>
      <c r="AB302" s="192"/>
      <c r="AC302" s="192"/>
      <c r="AD302" s="192"/>
      <c r="AE302" s="192"/>
      <c r="AF302" s="192"/>
      <c r="AG302" s="192" t="s">
        <v>153</v>
      </c>
      <c r="AH302" s="192">
        <v>0</v>
      </c>
      <c r="AI302" s="192"/>
      <c r="AJ302" s="192"/>
      <c r="AK302" s="192"/>
      <c r="AL302" s="192"/>
      <c r="AM302" s="192"/>
      <c r="AN302" s="192"/>
      <c r="AO302" s="192"/>
      <c r="AP302" s="192"/>
      <c r="AQ302" s="192"/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2"/>
      <c r="BB302" s="192"/>
      <c r="BC302" s="192"/>
      <c r="BD302" s="192"/>
      <c r="BE302" s="192"/>
      <c r="BF302" s="192"/>
      <c r="BG302" s="192"/>
      <c r="BH302" s="192"/>
    </row>
    <row r="303" spans="1:60" ht="22.5" outlineLevel="1" x14ac:dyDescent="0.2">
      <c r="A303" s="216">
        <v>99</v>
      </c>
      <c r="B303" s="217" t="s">
        <v>486</v>
      </c>
      <c r="C303" s="238" t="s">
        <v>487</v>
      </c>
      <c r="D303" s="218" t="s">
        <v>172</v>
      </c>
      <c r="E303" s="219">
        <v>32</v>
      </c>
      <c r="F303" s="220"/>
      <c r="G303" s="221">
        <f>ROUND(E303*F303,2)</f>
        <v>0</v>
      </c>
      <c r="H303" s="220"/>
      <c r="I303" s="221">
        <f>ROUND(E303*H303,2)</f>
        <v>0</v>
      </c>
      <c r="J303" s="220"/>
      <c r="K303" s="221">
        <f>ROUND(E303*J303,2)</f>
        <v>0</v>
      </c>
      <c r="L303" s="221">
        <v>15</v>
      </c>
      <c r="M303" s="221">
        <f>G303*(1+L303/100)</f>
        <v>0</v>
      </c>
      <c r="N303" s="221">
        <v>8.8000000000000003E-4</v>
      </c>
      <c r="O303" s="221">
        <f>ROUND(E303*N303,2)</f>
        <v>0.03</v>
      </c>
      <c r="P303" s="221">
        <v>0</v>
      </c>
      <c r="Q303" s="221">
        <f>ROUND(E303*P303,2)</f>
        <v>0</v>
      </c>
      <c r="R303" s="221" t="s">
        <v>477</v>
      </c>
      <c r="S303" s="221" t="s">
        <v>149</v>
      </c>
      <c r="T303" s="222" t="s">
        <v>150</v>
      </c>
      <c r="U303" s="198">
        <v>0.30738000000000004</v>
      </c>
      <c r="V303" s="198">
        <f>ROUND(E303*U303,2)</f>
        <v>9.84</v>
      </c>
      <c r="W303" s="198"/>
      <c r="X303" s="192"/>
      <c r="Y303" s="192"/>
      <c r="Z303" s="192"/>
      <c r="AA303" s="192"/>
      <c r="AB303" s="192"/>
      <c r="AC303" s="192"/>
      <c r="AD303" s="192"/>
      <c r="AE303" s="192"/>
      <c r="AF303" s="192"/>
      <c r="AG303" s="192" t="s">
        <v>317</v>
      </c>
      <c r="AH303" s="192"/>
      <c r="AI303" s="192"/>
      <c r="AJ303" s="192"/>
      <c r="AK303" s="192"/>
      <c r="AL303" s="192"/>
      <c r="AM303" s="192"/>
      <c r="AN303" s="192"/>
      <c r="AO303" s="192"/>
      <c r="AP303" s="192"/>
      <c r="AQ303" s="192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2"/>
      <c r="BB303" s="192"/>
      <c r="BC303" s="192"/>
      <c r="BD303" s="192"/>
      <c r="BE303" s="192"/>
      <c r="BF303" s="192"/>
      <c r="BG303" s="192"/>
      <c r="BH303" s="192"/>
    </row>
    <row r="304" spans="1:60" outlineLevel="1" x14ac:dyDescent="0.2">
      <c r="A304" s="195"/>
      <c r="B304" s="196"/>
      <c r="C304" s="240" t="s">
        <v>377</v>
      </c>
      <c r="D304" s="223"/>
      <c r="E304" s="223"/>
      <c r="F304" s="223"/>
      <c r="G304" s="223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98"/>
      <c r="X304" s="192"/>
      <c r="Y304" s="192"/>
      <c r="Z304" s="192"/>
      <c r="AA304" s="192"/>
      <c r="AB304" s="192"/>
      <c r="AC304" s="192"/>
      <c r="AD304" s="192"/>
      <c r="AE304" s="192"/>
      <c r="AF304" s="192"/>
      <c r="AG304" s="192" t="s">
        <v>158</v>
      </c>
      <c r="AH304" s="192"/>
      <c r="AI304" s="192"/>
      <c r="AJ304" s="192"/>
      <c r="AK304" s="192"/>
      <c r="AL304" s="192"/>
      <c r="AM304" s="192"/>
      <c r="AN304" s="192"/>
      <c r="AO304" s="192"/>
      <c r="AP304" s="192"/>
      <c r="AQ304" s="192"/>
      <c r="AR304" s="192"/>
      <c r="AS304" s="192"/>
      <c r="AT304" s="192"/>
      <c r="AU304" s="192"/>
      <c r="AV304" s="192"/>
      <c r="AW304" s="192"/>
      <c r="AX304" s="192"/>
      <c r="AY304" s="192"/>
      <c r="AZ304" s="192"/>
      <c r="BA304" s="192"/>
      <c r="BB304" s="192"/>
      <c r="BC304" s="192"/>
      <c r="BD304" s="192"/>
      <c r="BE304" s="192"/>
      <c r="BF304" s="192"/>
      <c r="BG304" s="192"/>
      <c r="BH304" s="192"/>
    </row>
    <row r="305" spans="1:60" outlineLevel="1" x14ac:dyDescent="0.2">
      <c r="A305" s="195"/>
      <c r="B305" s="196"/>
      <c r="C305" s="244" t="s">
        <v>488</v>
      </c>
      <c r="D305" s="233"/>
      <c r="E305" s="233"/>
      <c r="F305" s="233"/>
      <c r="G305" s="233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98"/>
      <c r="X305" s="192"/>
      <c r="Y305" s="192"/>
      <c r="Z305" s="192"/>
      <c r="AA305" s="192"/>
      <c r="AB305" s="192"/>
      <c r="AC305" s="192"/>
      <c r="AD305" s="192"/>
      <c r="AE305" s="192"/>
      <c r="AF305" s="192"/>
      <c r="AG305" s="192" t="s">
        <v>360</v>
      </c>
      <c r="AH305" s="192"/>
      <c r="AI305" s="192"/>
      <c r="AJ305" s="192"/>
      <c r="AK305" s="192"/>
      <c r="AL305" s="192"/>
      <c r="AM305" s="192"/>
      <c r="AN305" s="192"/>
      <c r="AO305" s="192"/>
      <c r="AP305" s="192"/>
      <c r="AQ305" s="192"/>
      <c r="AR305" s="192"/>
      <c r="AS305" s="192"/>
      <c r="AT305" s="192"/>
      <c r="AU305" s="192"/>
      <c r="AV305" s="192"/>
      <c r="AW305" s="192"/>
      <c r="AX305" s="192"/>
      <c r="AY305" s="192"/>
      <c r="AZ305" s="192"/>
      <c r="BA305" s="192"/>
      <c r="BB305" s="192"/>
      <c r="BC305" s="192"/>
      <c r="BD305" s="192"/>
      <c r="BE305" s="192"/>
      <c r="BF305" s="192"/>
      <c r="BG305" s="192"/>
      <c r="BH305" s="192"/>
    </row>
    <row r="306" spans="1:60" outlineLevel="1" x14ac:dyDescent="0.2">
      <c r="A306" s="195"/>
      <c r="B306" s="196"/>
      <c r="C306" s="239" t="s">
        <v>762</v>
      </c>
      <c r="D306" s="204"/>
      <c r="E306" s="205">
        <v>32</v>
      </c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98"/>
      <c r="X306" s="192"/>
      <c r="Y306" s="192"/>
      <c r="Z306" s="192"/>
      <c r="AA306" s="192"/>
      <c r="AB306" s="192"/>
      <c r="AC306" s="192"/>
      <c r="AD306" s="192"/>
      <c r="AE306" s="192"/>
      <c r="AF306" s="192"/>
      <c r="AG306" s="192" t="s">
        <v>153</v>
      </c>
      <c r="AH306" s="192">
        <v>0</v>
      </c>
      <c r="AI306" s="192"/>
      <c r="AJ306" s="192"/>
      <c r="AK306" s="192"/>
      <c r="AL306" s="192"/>
      <c r="AM306" s="192"/>
      <c r="AN306" s="192"/>
      <c r="AO306" s="192"/>
      <c r="AP306" s="192"/>
      <c r="AQ306" s="192"/>
      <c r="AR306" s="192"/>
      <c r="AS306" s="192"/>
      <c r="AT306" s="192"/>
      <c r="AU306" s="192"/>
      <c r="AV306" s="192"/>
      <c r="AW306" s="192"/>
      <c r="AX306" s="192"/>
      <c r="AY306" s="192"/>
      <c r="AZ306" s="192"/>
      <c r="BA306" s="192"/>
      <c r="BB306" s="192"/>
      <c r="BC306" s="192"/>
      <c r="BD306" s="192"/>
      <c r="BE306" s="192"/>
      <c r="BF306" s="192"/>
      <c r="BG306" s="192"/>
      <c r="BH306" s="192"/>
    </row>
    <row r="307" spans="1:60" outlineLevel="1" x14ac:dyDescent="0.2">
      <c r="A307" s="225">
        <v>100</v>
      </c>
      <c r="B307" s="226" t="s">
        <v>489</v>
      </c>
      <c r="C307" s="241" t="s">
        <v>490</v>
      </c>
      <c r="D307" s="227" t="s">
        <v>311</v>
      </c>
      <c r="E307" s="228">
        <v>3.1760000000000004E-2</v>
      </c>
      <c r="F307" s="229"/>
      <c r="G307" s="230">
        <f>ROUND(E307*F307,2)</f>
        <v>0</v>
      </c>
      <c r="H307" s="229"/>
      <c r="I307" s="230">
        <f>ROUND(E307*H307,2)</f>
        <v>0</v>
      </c>
      <c r="J307" s="229"/>
      <c r="K307" s="230">
        <f>ROUND(E307*J307,2)</f>
        <v>0</v>
      </c>
      <c r="L307" s="230">
        <v>15</v>
      </c>
      <c r="M307" s="230">
        <f>G307*(1+L307/100)</f>
        <v>0</v>
      </c>
      <c r="N307" s="230">
        <v>0</v>
      </c>
      <c r="O307" s="230">
        <f>ROUND(E307*N307,2)</f>
        <v>0</v>
      </c>
      <c r="P307" s="230">
        <v>0</v>
      </c>
      <c r="Q307" s="230">
        <f>ROUND(E307*P307,2)</f>
        <v>0</v>
      </c>
      <c r="R307" s="230" t="s">
        <v>477</v>
      </c>
      <c r="S307" s="230" t="s">
        <v>149</v>
      </c>
      <c r="T307" s="231" t="s">
        <v>150</v>
      </c>
      <c r="U307" s="198">
        <v>3.2460000000000004</v>
      </c>
      <c r="V307" s="198">
        <f>ROUND(E307*U307,2)</f>
        <v>0.1</v>
      </c>
      <c r="W307" s="198"/>
      <c r="X307" s="192"/>
      <c r="Y307" s="192"/>
      <c r="Z307" s="192"/>
      <c r="AA307" s="192"/>
      <c r="AB307" s="192"/>
      <c r="AC307" s="192"/>
      <c r="AD307" s="192"/>
      <c r="AE307" s="192"/>
      <c r="AF307" s="192"/>
      <c r="AG307" s="192" t="s">
        <v>332</v>
      </c>
      <c r="AH307" s="192"/>
      <c r="AI307" s="192"/>
      <c r="AJ307" s="192"/>
      <c r="AK307" s="192"/>
      <c r="AL307" s="192"/>
      <c r="AM307" s="192"/>
      <c r="AN307" s="192"/>
      <c r="AO307" s="192"/>
      <c r="AP307" s="192"/>
      <c r="AQ307" s="192"/>
      <c r="AR307" s="192"/>
      <c r="AS307" s="192"/>
      <c r="AT307" s="192"/>
      <c r="AU307" s="192"/>
      <c r="AV307" s="192"/>
      <c r="AW307" s="192"/>
      <c r="AX307" s="192"/>
      <c r="AY307" s="192"/>
      <c r="AZ307" s="192"/>
      <c r="BA307" s="192"/>
      <c r="BB307" s="192"/>
      <c r="BC307" s="192"/>
      <c r="BD307" s="192"/>
      <c r="BE307" s="192"/>
      <c r="BF307" s="192"/>
      <c r="BG307" s="192"/>
      <c r="BH307" s="192"/>
    </row>
    <row r="308" spans="1:60" x14ac:dyDescent="0.2">
      <c r="A308" s="210" t="s">
        <v>143</v>
      </c>
      <c r="B308" s="211" t="s">
        <v>93</v>
      </c>
      <c r="C308" s="237" t="s">
        <v>94</v>
      </c>
      <c r="D308" s="212"/>
      <c r="E308" s="213"/>
      <c r="F308" s="214"/>
      <c r="G308" s="214">
        <f>SUMIF(AG309:AG310,"&lt;&gt;NOR",G309:G310)</f>
        <v>0</v>
      </c>
      <c r="H308" s="214"/>
      <c r="I308" s="214">
        <f>SUM(I309:I310)</f>
        <v>0</v>
      </c>
      <c r="J308" s="214"/>
      <c r="K308" s="214">
        <f>SUM(K309:K310)</f>
        <v>0</v>
      </c>
      <c r="L308" s="214"/>
      <c r="M308" s="214">
        <f>SUM(M309:M310)</f>
        <v>0</v>
      </c>
      <c r="N308" s="214"/>
      <c r="O308" s="214">
        <f>SUM(O309:O310)</f>
        <v>0</v>
      </c>
      <c r="P308" s="214"/>
      <c r="Q308" s="214">
        <f>SUM(Q309:Q310)</f>
        <v>0</v>
      </c>
      <c r="R308" s="214"/>
      <c r="S308" s="214"/>
      <c r="T308" s="215"/>
      <c r="U308" s="209"/>
      <c r="V308" s="209">
        <f>SUM(V309:V310)</f>
        <v>2.2999999999999998</v>
      </c>
      <c r="W308" s="209"/>
      <c r="AG308" t="s">
        <v>144</v>
      </c>
    </row>
    <row r="309" spans="1:60" ht="22.5" outlineLevel="1" x14ac:dyDescent="0.2">
      <c r="A309" s="216">
        <v>101</v>
      </c>
      <c r="B309" s="217" t="s">
        <v>491</v>
      </c>
      <c r="C309" s="238" t="s">
        <v>492</v>
      </c>
      <c r="D309" s="218" t="s">
        <v>147</v>
      </c>
      <c r="E309" s="219">
        <v>8</v>
      </c>
      <c r="F309" s="220"/>
      <c r="G309" s="221">
        <f>ROUND(E309*F309,2)</f>
        <v>0</v>
      </c>
      <c r="H309" s="220"/>
      <c r="I309" s="221">
        <f>ROUND(E309*H309,2)</f>
        <v>0</v>
      </c>
      <c r="J309" s="220"/>
      <c r="K309" s="221">
        <f>ROUND(E309*J309,2)</f>
        <v>0</v>
      </c>
      <c r="L309" s="221">
        <v>15</v>
      </c>
      <c r="M309" s="221">
        <f>G309*(1+L309/100)</f>
        <v>0</v>
      </c>
      <c r="N309" s="221">
        <v>0</v>
      </c>
      <c r="O309" s="221">
        <f>ROUND(E309*N309,2)</f>
        <v>0</v>
      </c>
      <c r="P309" s="221">
        <v>0</v>
      </c>
      <c r="Q309" s="221">
        <f>ROUND(E309*P309,2)</f>
        <v>0</v>
      </c>
      <c r="R309" s="221" t="s">
        <v>477</v>
      </c>
      <c r="S309" s="221" t="s">
        <v>149</v>
      </c>
      <c r="T309" s="222" t="s">
        <v>150</v>
      </c>
      <c r="U309" s="198">
        <v>0.28800000000000003</v>
      </c>
      <c r="V309" s="198">
        <f>ROUND(E309*U309,2)</f>
        <v>2.2999999999999998</v>
      </c>
      <c r="W309" s="198"/>
      <c r="X309" s="192"/>
      <c r="Y309" s="192"/>
      <c r="Z309" s="192"/>
      <c r="AA309" s="192"/>
      <c r="AB309" s="192"/>
      <c r="AC309" s="192"/>
      <c r="AD309" s="192"/>
      <c r="AE309" s="192"/>
      <c r="AF309" s="192"/>
      <c r="AG309" s="192" t="s">
        <v>317</v>
      </c>
      <c r="AH309" s="192"/>
      <c r="AI309" s="192"/>
      <c r="AJ309" s="192"/>
      <c r="AK309" s="192"/>
      <c r="AL309" s="192"/>
      <c r="AM309" s="192"/>
      <c r="AN309" s="192"/>
      <c r="AO309" s="192"/>
      <c r="AP309" s="192"/>
      <c r="AQ309" s="192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2"/>
      <c r="BB309" s="192"/>
      <c r="BC309" s="192"/>
      <c r="BD309" s="192"/>
      <c r="BE309" s="192"/>
      <c r="BF309" s="192"/>
      <c r="BG309" s="192"/>
      <c r="BH309" s="192"/>
    </row>
    <row r="310" spans="1:60" outlineLevel="1" x14ac:dyDescent="0.2">
      <c r="A310" s="195"/>
      <c r="B310" s="196"/>
      <c r="C310" s="239" t="s">
        <v>493</v>
      </c>
      <c r="D310" s="204"/>
      <c r="E310" s="205">
        <v>8</v>
      </c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  <c r="X310" s="192"/>
      <c r="Y310" s="192"/>
      <c r="Z310" s="192"/>
      <c r="AA310" s="192"/>
      <c r="AB310" s="192"/>
      <c r="AC310" s="192"/>
      <c r="AD310" s="192"/>
      <c r="AE310" s="192"/>
      <c r="AF310" s="192"/>
      <c r="AG310" s="192" t="s">
        <v>153</v>
      </c>
      <c r="AH310" s="192">
        <v>0</v>
      </c>
      <c r="AI310" s="192"/>
      <c r="AJ310" s="192"/>
      <c r="AK310" s="192"/>
      <c r="AL310" s="192"/>
      <c r="AM310" s="192"/>
      <c r="AN310" s="192"/>
      <c r="AO310" s="192"/>
      <c r="AP310" s="192"/>
      <c r="AQ310" s="192"/>
      <c r="AR310" s="192"/>
      <c r="AS310" s="192"/>
      <c r="AT310" s="192"/>
      <c r="AU310" s="192"/>
      <c r="AV310" s="192"/>
      <c r="AW310" s="192"/>
      <c r="AX310" s="192"/>
      <c r="AY310" s="192"/>
      <c r="AZ310" s="192"/>
      <c r="BA310" s="192"/>
      <c r="BB310" s="192"/>
      <c r="BC310" s="192"/>
      <c r="BD310" s="192"/>
      <c r="BE310" s="192"/>
      <c r="BF310" s="192"/>
      <c r="BG310" s="192"/>
      <c r="BH310" s="192"/>
    </row>
    <row r="311" spans="1:60" x14ac:dyDescent="0.2">
      <c r="A311" s="210" t="s">
        <v>143</v>
      </c>
      <c r="B311" s="211" t="s">
        <v>95</v>
      </c>
      <c r="C311" s="237" t="s">
        <v>96</v>
      </c>
      <c r="D311" s="212"/>
      <c r="E311" s="213"/>
      <c r="F311" s="214"/>
      <c r="G311" s="214">
        <f>SUMIF(AG312:AG319,"&lt;&gt;NOR",G312:G319)</f>
        <v>0</v>
      </c>
      <c r="H311" s="214"/>
      <c r="I311" s="214">
        <f>SUM(I312:I319)</f>
        <v>0</v>
      </c>
      <c r="J311" s="214"/>
      <c r="K311" s="214">
        <f>SUM(K312:K319)</f>
        <v>0</v>
      </c>
      <c r="L311" s="214"/>
      <c r="M311" s="214">
        <f>SUM(M312:M319)</f>
        <v>0</v>
      </c>
      <c r="N311" s="214"/>
      <c r="O311" s="214">
        <f>SUM(O312:O319)</f>
        <v>0.18</v>
      </c>
      <c r="P311" s="214"/>
      <c r="Q311" s="214">
        <f>SUM(Q312:Q319)</f>
        <v>0.16</v>
      </c>
      <c r="R311" s="214"/>
      <c r="S311" s="214"/>
      <c r="T311" s="215"/>
      <c r="U311" s="209"/>
      <c r="V311" s="209">
        <f>SUM(V312:V319)</f>
        <v>10.08</v>
      </c>
      <c r="W311" s="209"/>
      <c r="AG311" t="s">
        <v>144</v>
      </c>
    </row>
    <row r="312" spans="1:60" outlineLevel="1" x14ac:dyDescent="0.2">
      <c r="A312" s="216">
        <v>102</v>
      </c>
      <c r="B312" s="217" t="s">
        <v>496</v>
      </c>
      <c r="C312" s="238" t="s">
        <v>497</v>
      </c>
      <c r="D312" s="218" t="s">
        <v>147</v>
      </c>
      <c r="E312" s="219">
        <v>8</v>
      </c>
      <c r="F312" s="220"/>
      <c r="G312" s="221">
        <f>ROUND(E312*F312,2)</f>
        <v>0</v>
      </c>
      <c r="H312" s="220"/>
      <c r="I312" s="221">
        <f>ROUND(E312*H312,2)</f>
        <v>0</v>
      </c>
      <c r="J312" s="220"/>
      <c r="K312" s="221">
        <f>ROUND(E312*J312,2)</f>
        <v>0</v>
      </c>
      <c r="L312" s="221">
        <v>15</v>
      </c>
      <c r="M312" s="221">
        <f>G312*(1+L312/100)</f>
        <v>0</v>
      </c>
      <c r="N312" s="221">
        <v>8.0000000000000007E-5</v>
      </c>
      <c r="O312" s="221">
        <f>ROUND(E312*N312,2)</f>
        <v>0</v>
      </c>
      <c r="P312" s="221">
        <v>2.06E-2</v>
      </c>
      <c r="Q312" s="221">
        <f>ROUND(E312*P312,2)</f>
        <v>0.16</v>
      </c>
      <c r="R312" s="221" t="s">
        <v>477</v>
      </c>
      <c r="S312" s="221" t="s">
        <v>149</v>
      </c>
      <c r="T312" s="222" t="s">
        <v>150</v>
      </c>
      <c r="U312" s="198">
        <v>0.33</v>
      </c>
      <c r="V312" s="198">
        <f>ROUND(E312*U312,2)</f>
        <v>2.64</v>
      </c>
      <c r="W312" s="198"/>
      <c r="X312" s="192"/>
      <c r="Y312" s="192"/>
      <c r="Z312" s="192"/>
      <c r="AA312" s="192"/>
      <c r="AB312" s="192"/>
      <c r="AC312" s="192"/>
      <c r="AD312" s="192"/>
      <c r="AE312" s="192"/>
      <c r="AF312" s="192"/>
      <c r="AG312" s="192" t="s">
        <v>317</v>
      </c>
      <c r="AH312" s="192"/>
      <c r="AI312" s="192"/>
      <c r="AJ312" s="192"/>
      <c r="AK312" s="192"/>
      <c r="AL312" s="192"/>
      <c r="AM312" s="192"/>
      <c r="AN312" s="192"/>
      <c r="AO312" s="192"/>
      <c r="AP312" s="192"/>
      <c r="AQ312" s="192"/>
      <c r="AR312" s="192"/>
      <c r="AS312" s="192"/>
      <c r="AT312" s="192"/>
      <c r="AU312" s="192"/>
      <c r="AV312" s="192"/>
      <c r="AW312" s="192"/>
      <c r="AX312" s="192"/>
      <c r="AY312" s="192"/>
      <c r="AZ312" s="192"/>
      <c r="BA312" s="192"/>
      <c r="BB312" s="192"/>
      <c r="BC312" s="192"/>
      <c r="BD312" s="192"/>
      <c r="BE312" s="192"/>
      <c r="BF312" s="192"/>
      <c r="BG312" s="192"/>
      <c r="BH312" s="192"/>
    </row>
    <row r="313" spans="1:60" outlineLevel="1" x14ac:dyDescent="0.2">
      <c r="A313" s="195"/>
      <c r="B313" s="196"/>
      <c r="C313" s="240" t="s">
        <v>498</v>
      </c>
      <c r="D313" s="223"/>
      <c r="E313" s="223"/>
      <c r="F313" s="223"/>
      <c r="G313" s="223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98"/>
      <c r="X313" s="192"/>
      <c r="Y313" s="192"/>
      <c r="Z313" s="192"/>
      <c r="AA313" s="192"/>
      <c r="AB313" s="192"/>
      <c r="AC313" s="192"/>
      <c r="AD313" s="192"/>
      <c r="AE313" s="192"/>
      <c r="AF313" s="192"/>
      <c r="AG313" s="192" t="s">
        <v>158</v>
      </c>
      <c r="AH313" s="192"/>
      <c r="AI313" s="192"/>
      <c r="AJ313" s="192"/>
      <c r="AK313" s="192"/>
      <c r="AL313" s="192"/>
      <c r="AM313" s="192"/>
      <c r="AN313" s="192"/>
      <c r="AO313" s="192"/>
      <c r="AP313" s="192"/>
      <c r="AQ313" s="192"/>
      <c r="AR313" s="192"/>
      <c r="AS313" s="192"/>
      <c r="AT313" s="192"/>
      <c r="AU313" s="192"/>
      <c r="AV313" s="192"/>
      <c r="AW313" s="192"/>
      <c r="AX313" s="192"/>
      <c r="AY313" s="192"/>
      <c r="AZ313" s="192"/>
      <c r="BA313" s="192"/>
      <c r="BB313" s="192"/>
      <c r="BC313" s="192"/>
      <c r="BD313" s="192"/>
      <c r="BE313" s="192"/>
      <c r="BF313" s="192"/>
      <c r="BG313" s="192"/>
      <c r="BH313" s="192"/>
    </row>
    <row r="314" spans="1:60" outlineLevel="1" x14ac:dyDescent="0.2">
      <c r="A314" s="195"/>
      <c r="B314" s="196"/>
      <c r="C314" s="239" t="s">
        <v>354</v>
      </c>
      <c r="D314" s="204"/>
      <c r="E314" s="205">
        <v>8</v>
      </c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2"/>
      <c r="Y314" s="192"/>
      <c r="Z314" s="192"/>
      <c r="AA314" s="192"/>
      <c r="AB314" s="192"/>
      <c r="AC314" s="192"/>
      <c r="AD314" s="192"/>
      <c r="AE314" s="192"/>
      <c r="AF314" s="192"/>
      <c r="AG314" s="192" t="s">
        <v>153</v>
      </c>
      <c r="AH314" s="192">
        <v>0</v>
      </c>
      <c r="AI314" s="192"/>
      <c r="AJ314" s="192"/>
      <c r="AK314" s="192"/>
      <c r="AL314" s="192"/>
      <c r="AM314" s="192"/>
      <c r="AN314" s="192"/>
      <c r="AO314" s="192"/>
      <c r="AP314" s="192"/>
      <c r="AQ314" s="192"/>
      <c r="AR314" s="192"/>
      <c r="AS314" s="192"/>
      <c r="AT314" s="192"/>
      <c r="AU314" s="192"/>
      <c r="AV314" s="192"/>
      <c r="AW314" s="192"/>
      <c r="AX314" s="192"/>
      <c r="AY314" s="192"/>
      <c r="AZ314" s="192"/>
      <c r="BA314" s="192"/>
      <c r="BB314" s="192"/>
      <c r="BC314" s="192"/>
      <c r="BD314" s="192"/>
      <c r="BE314" s="192"/>
      <c r="BF314" s="192"/>
      <c r="BG314" s="192"/>
      <c r="BH314" s="192"/>
    </row>
    <row r="315" spans="1:60" ht="22.5" outlineLevel="1" x14ac:dyDescent="0.2">
      <c r="A315" s="216">
        <v>103</v>
      </c>
      <c r="B315" s="217" t="s">
        <v>499</v>
      </c>
      <c r="C315" s="238" t="s">
        <v>500</v>
      </c>
      <c r="D315" s="218" t="s">
        <v>147</v>
      </c>
      <c r="E315" s="219">
        <v>8</v>
      </c>
      <c r="F315" s="220"/>
      <c r="G315" s="221">
        <f>ROUND(E315*F315,2)</f>
        <v>0</v>
      </c>
      <c r="H315" s="220"/>
      <c r="I315" s="221">
        <f>ROUND(E315*H315,2)</f>
        <v>0</v>
      </c>
      <c r="J315" s="220"/>
      <c r="K315" s="221">
        <f>ROUND(E315*J315,2)</f>
        <v>0</v>
      </c>
      <c r="L315" s="221">
        <v>15</v>
      </c>
      <c r="M315" s="221">
        <f>G315*(1+L315/100)</f>
        <v>0</v>
      </c>
      <c r="N315" s="221">
        <v>2.0000000000000002E-5</v>
      </c>
      <c r="O315" s="221">
        <f>ROUND(E315*N315,2)</f>
        <v>0</v>
      </c>
      <c r="P315" s="221">
        <v>0</v>
      </c>
      <c r="Q315" s="221">
        <f>ROUND(E315*P315,2)</f>
        <v>0</v>
      </c>
      <c r="R315" s="221" t="s">
        <v>477</v>
      </c>
      <c r="S315" s="221" t="s">
        <v>149</v>
      </c>
      <c r="T315" s="222" t="s">
        <v>150</v>
      </c>
      <c r="U315" s="198">
        <v>0.8680000000000001</v>
      </c>
      <c r="V315" s="198">
        <f>ROUND(E315*U315,2)</f>
        <v>6.94</v>
      </c>
      <c r="W315" s="198"/>
      <c r="X315" s="192"/>
      <c r="Y315" s="192"/>
      <c r="Z315" s="192"/>
      <c r="AA315" s="192"/>
      <c r="AB315" s="192"/>
      <c r="AC315" s="192"/>
      <c r="AD315" s="192"/>
      <c r="AE315" s="192"/>
      <c r="AF315" s="192"/>
      <c r="AG315" s="192" t="s">
        <v>317</v>
      </c>
      <c r="AH315" s="192"/>
      <c r="AI315" s="192"/>
      <c r="AJ315" s="192"/>
      <c r="AK315" s="192"/>
      <c r="AL315" s="192"/>
      <c r="AM315" s="192"/>
      <c r="AN315" s="192"/>
      <c r="AO315" s="192"/>
      <c r="AP315" s="192"/>
      <c r="AQ315" s="192"/>
      <c r="AR315" s="192"/>
      <c r="AS315" s="192"/>
      <c r="AT315" s="192"/>
      <c r="AU315" s="192"/>
      <c r="AV315" s="192"/>
      <c r="AW315" s="192"/>
      <c r="AX315" s="192"/>
      <c r="AY315" s="192"/>
      <c r="AZ315" s="192"/>
      <c r="BA315" s="192"/>
      <c r="BB315" s="192"/>
      <c r="BC315" s="192"/>
      <c r="BD315" s="192"/>
      <c r="BE315" s="192"/>
      <c r="BF315" s="192"/>
      <c r="BG315" s="192"/>
      <c r="BH315" s="192"/>
    </row>
    <row r="316" spans="1:60" outlineLevel="1" x14ac:dyDescent="0.2">
      <c r="A316" s="195"/>
      <c r="B316" s="196"/>
      <c r="C316" s="239" t="s">
        <v>354</v>
      </c>
      <c r="D316" s="204"/>
      <c r="E316" s="205">
        <v>8</v>
      </c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98"/>
      <c r="X316" s="192"/>
      <c r="Y316" s="192"/>
      <c r="Z316" s="192"/>
      <c r="AA316" s="192"/>
      <c r="AB316" s="192"/>
      <c r="AC316" s="192"/>
      <c r="AD316" s="192"/>
      <c r="AE316" s="192"/>
      <c r="AF316" s="192"/>
      <c r="AG316" s="192" t="s">
        <v>153</v>
      </c>
      <c r="AH316" s="192">
        <v>0</v>
      </c>
      <c r="AI316" s="192"/>
      <c r="AJ316" s="192"/>
      <c r="AK316" s="192"/>
      <c r="AL316" s="192"/>
      <c r="AM316" s="192"/>
      <c r="AN316" s="192"/>
      <c r="AO316" s="192"/>
      <c r="AP316" s="192"/>
      <c r="AQ316" s="192"/>
      <c r="AR316" s="192"/>
      <c r="AS316" s="192"/>
      <c r="AT316" s="192"/>
      <c r="AU316" s="192"/>
      <c r="AV316" s="192"/>
      <c r="AW316" s="192"/>
      <c r="AX316" s="192"/>
      <c r="AY316" s="192"/>
      <c r="AZ316" s="192"/>
      <c r="BA316" s="192"/>
      <c r="BB316" s="192"/>
      <c r="BC316" s="192"/>
      <c r="BD316" s="192"/>
      <c r="BE316" s="192"/>
      <c r="BF316" s="192"/>
      <c r="BG316" s="192"/>
      <c r="BH316" s="192"/>
    </row>
    <row r="317" spans="1:60" ht="22.5" outlineLevel="1" x14ac:dyDescent="0.2">
      <c r="A317" s="216">
        <v>104</v>
      </c>
      <c r="B317" s="217" t="s">
        <v>501</v>
      </c>
      <c r="C317" s="238" t="s">
        <v>502</v>
      </c>
      <c r="D317" s="218" t="s">
        <v>147</v>
      </c>
      <c r="E317" s="219">
        <v>8</v>
      </c>
      <c r="F317" s="220"/>
      <c r="G317" s="221">
        <f>ROUND(E317*F317,2)</f>
        <v>0</v>
      </c>
      <c r="H317" s="220"/>
      <c r="I317" s="221">
        <f>ROUND(E317*H317,2)</f>
        <v>0</v>
      </c>
      <c r="J317" s="220"/>
      <c r="K317" s="221">
        <f>ROUND(E317*J317,2)</f>
        <v>0</v>
      </c>
      <c r="L317" s="221">
        <v>15</v>
      </c>
      <c r="M317" s="221">
        <f>G317*(1+L317/100)</f>
        <v>0</v>
      </c>
      <c r="N317" s="221">
        <v>2.2800000000000001E-2</v>
      </c>
      <c r="O317" s="221">
        <f>ROUND(E317*N317,2)</f>
        <v>0.18</v>
      </c>
      <c r="P317" s="221">
        <v>0</v>
      </c>
      <c r="Q317" s="221">
        <f>ROUND(E317*P317,2)</f>
        <v>0</v>
      </c>
      <c r="R317" s="221" t="s">
        <v>357</v>
      </c>
      <c r="S317" s="221" t="s">
        <v>398</v>
      </c>
      <c r="T317" s="222" t="s">
        <v>150</v>
      </c>
      <c r="U317" s="198">
        <v>0</v>
      </c>
      <c r="V317" s="198">
        <f>ROUND(E317*U317,2)</f>
        <v>0</v>
      </c>
      <c r="W317" s="198"/>
      <c r="X317" s="192"/>
      <c r="Y317" s="192"/>
      <c r="Z317" s="192"/>
      <c r="AA317" s="192"/>
      <c r="AB317" s="192"/>
      <c r="AC317" s="192"/>
      <c r="AD317" s="192"/>
      <c r="AE317" s="192"/>
      <c r="AF317" s="192"/>
      <c r="AG317" s="192" t="s">
        <v>358</v>
      </c>
      <c r="AH317" s="192"/>
      <c r="AI317" s="192"/>
      <c r="AJ317" s="192"/>
      <c r="AK317" s="192"/>
      <c r="AL317" s="192"/>
      <c r="AM317" s="192"/>
      <c r="AN317" s="192"/>
      <c r="AO317" s="192"/>
      <c r="AP317" s="192"/>
      <c r="AQ317" s="192"/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2"/>
      <c r="BB317" s="192"/>
      <c r="BC317" s="192"/>
      <c r="BD317" s="192"/>
      <c r="BE317" s="192"/>
      <c r="BF317" s="192"/>
      <c r="BG317" s="192"/>
      <c r="BH317" s="192"/>
    </row>
    <row r="318" spans="1:60" outlineLevel="1" x14ac:dyDescent="0.2">
      <c r="A318" s="195"/>
      <c r="B318" s="196"/>
      <c r="C318" s="239" t="s">
        <v>354</v>
      </c>
      <c r="D318" s="204"/>
      <c r="E318" s="205">
        <v>8</v>
      </c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98"/>
      <c r="X318" s="192"/>
      <c r="Y318" s="192"/>
      <c r="Z318" s="192"/>
      <c r="AA318" s="192"/>
      <c r="AB318" s="192"/>
      <c r="AC318" s="192"/>
      <c r="AD318" s="192"/>
      <c r="AE318" s="192"/>
      <c r="AF318" s="192"/>
      <c r="AG318" s="192" t="s">
        <v>153</v>
      </c>
      <c r="AH318" s="192">
        <v>0</v>
      </c>
      <c r="AI318" s="192"/>
      <c r="AJ318" s="192"/>
      <c r="AK318" s="192"/>
      <c r="AL318" s="192"/>
      <c r="AM318" s="192"/>
      <c r="AN318" s="192"/>
      <c r="AO318" s="192"/>
      <c r="AP318" s="192"/>
      <c r="AQ318" s="192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2"/>
      <c r="BB318" s="192"/>
      <c r="BC318" s="192"/>
      <c r="BD318" s="192"/>
      <c r="BE318" s="192"/>
      <c r="BF318" s="192"/>
      <c r="BG318" s="192"/>
      <c r="BH318" s="192"/>
    </row>
    <row r="319" spans="1:60" outlineLevel="1" x14ac:dyDescent="0.2">
      <c r="A319" s="225">
        <v>105</v>
      </c>
      <c r="B319" s="226" t="s">
        <v>503</v>
      </c>
      <c r="C319" s="241" t="s">
        <v>504</v>
      </c>
      <c r="D319" s="227" t="s">
        <v>311</v>
      </c>
      <c r="E319" s="228">
        <v>0.1832</v>
      </c>
      <c r="F319" s="229"/>
      <c r="G319" s="230">
        <f>ROUND(E319*F319,2)</f>
        <v>0</v>
      </c>
      <c r="H319" s="229"/>
      <c r="I319" s="230">
        <f>ROUND(E319*H319,2)</f>
        <v>0</v>
      </c>
      <c r="J319" s="229"/>
      <c r="K319" s="230">
        <f>ROUND(E319*J319,2)</f>
        <v>0</v>
      </c>
      <c r="L319" s="230">
        <v>15</v>
      </c>
      <c r="M319" s="230">
        <f>G319*(1+L319/100)</f>
        <v>0</v>
      </c>
      <c r="N319" s="230">
        <v>0</v>
      </c>
      <c r="O319" s="230">
        <f>ROUND(E319*N319,2)</f>
        <v>0</v>
      </c>
      <c r="P319" s="230">
        <v>0</v>
      </c>
      <c r="Q319" s="230">
        <f>ROUND(E319*P319,2)</f>
        <v>0</v>
      </c>
      <c r="R319" s="230" t="s">
        <v>477</v>
      </c>
      <c r="S319" s="230" t="s">
        <v>149</v>
      </c>
      <c r="T319" s="231" t="s">
        <v>150</v>
      </c>
      <c r="U319" s="198">
        <v>2.7100000000000004</v>
      </c>
      <c r="V319" s="198">
        <f>ROUND(E319*U319,2)</f>
        <v>0.5</v>
      </c>
      <c r="W319" s="198"/>
      <c r="X319" s="192"/>
      <c r="Y319" s="192"/>
      <c r="Z319" s="192"/>
      <c r="AA319" s="192"/>
      <c r="AB319" s="192"/>
      <c r="AC319" s="192"/>
      <c r="AD319" s="192"/>
      <c r="AE319" s="192"/>
      <c r="AF319" s="192"/>
      <c r="AG319" s="192" t="s">
        <v>332</v>
      </c>
      <c r="AH319" s="192"/>
      <c r="AI319" s="192"/>
      <c r="AJ319" s="192"/>
      <c r="AK319" s="192"/>
      <c r="AL319" s="192"/>
      <c r="AM319" s="192"/>
      <c r="AN319" s="192"/>
      <c r="AO319" s="192"/>
      <c r="AP319" s="192"/>
      <c r="AQ319" s="192"/>
      <c r="AR319" s="192"/>
      <c r="AS319" s="192"/>
      <c r="AT319" s="192"/>
      <c r="AU319" s="192"/>
      <c r="AV319" s="192"/>
      <c r="AW319" s="192"/>
      <c r="AX319" s="192"/>
      <c r="AY319" s="192"/>
      <c r="AZ319" s="192"/>
      <c r="BA319" s="192"/>
      <c r="BB319" s="192"/>
      <c r="BC319" s="192"/>
      <c r="BD319" s="192"/>
      <c r="BE319" s="192"/>
      <c r="BF319" s="192"/>
      <c r="BG319" s="192"/>
      <c r="BH319" s="192"/>
    </row>
    <row r="320" spans="1:60" x14ac:dyDescent="0.2">
      <c r="A320" s="210" t="s">
        <v>143</v>
      </c>
      <c r="B320" s="211" t="s">
        <v>97</v>
      </c>
      <c r="C320" s="237" t="s">
        <v>98</v>
      </c>
      <c r="D320" s="212"/>
      <c r="E320" s="213"/>
      <c r="F320" s="214"/>
      <c r="G320" s="214">
        <f>SUMIF(AG321:AG343,"&lt;&gt;NOR",G321:G343)</f>
        <v>0</v>
      </c>
      <c r="H320" s="214"/>
      <c r="I320" s="214">
        <f>SUM(I321:I343)</f>
        <v>0</v>
      </c>
      <c r="J320" s="214"/>
      <c r="K320" s="214">
        <f>SUM(K321:K343)</f>
        <v>0</v>
      </c>
      <c r="L320" s="214"/>
      <c r="M320" s="214">
        <f>SUM(M321:M343)</f>
        <v>0</v>
      </c>
      <c r="N320" s="214"/>
      <c r="O320" s="214">
        <f>SUM(O321:O343)</f>
        <v>1.17</v>
      </c>
      <c r="P320" s="214"/>
      <c r="Q320" s="214">
        <f>SUM(Q321:Q343)</f>
        <v>0</v>
      </c>
      <c r="R320" s="214"/>
      <c r="S320" s="214"/>
      <c r="T320" s="215"/>
      <c r="U320" s="209"/>
      <c r="V320" s="209">
        <f>SUM(V321:V343)</f>
        <v>79.52</v>
      </c>
      <c r="W320" s="209"/>
      <c r="AG320" t="s">
        <v>144</v>
      </c>
    </row>
    <row r="321" spans="1:60" ht="22.5" outlineLevel="1" x14ac:dyDescent="0.2">
      <c r="A321" s="216">
        <v>106</v>
      </c>
      <c r="B321" s="217" t="s">
        <v>505</v>
      </c>
      <c r="C321" s="238" t="s">
        <v>506</v>
      </c>
      <c r="D321" s="218" t="s">
        <v>147</v>
      </c>
      <c r="E321" s="219">
        <v>26</v>
      </c>
      <c r="F321" s="220"/>
      <c r="G321" s="221">
        <f>ROUND(E321*F321,2)</f>
        <v>0</v>
      </c>
      <c r="H321" s="220"/>
      <c r="I321" s="221">
        <f>ROUND(E321*H321,2)</f>
        <v>0</v>
      </c>
      <c r="J321" s="220"/>
      <c r="K321" s="221">
        <f>ROUND(E321*J321,2)</f>
        <v>0</v>
      </c>
      <c r="L321" s="221">
        <v>15</v>
      </c>
      <c r="M321" s="221">
        <f>G321*(1+L321/100)</f>
        <v>0</v>
      </c>
      <c r="N321" s="221">
        <v>0</v>
      </c>
      <c r="O321" s="221">
        <f>ROUND(E321*N321,2)</f>
        <v>0</v>
      </c>
      <c r="P321" s="221">
        <v>0</v>
      </c>
      <c r="Q321" s="221">
        <f>ROUND(E321*P321,2)</f>
        <v>0</v>
      </c>
      <c r="R321" s="221" t="s">
        <v>507</v>
      </c>
      <c r="S321" s="221" t="s">
        <v>149</v>
      </c>
      <c r="T321" s="222" t="s">
        <v>150</v>
      </c>
      <c r="U321" s="198">
        <v>1.4500000000000002</v>
      </c>
      <c r="V321" s="198">
        <f>ROUND(E321*U321,2)</f>
        <v>37.700000000000003</v>
      </c>
      <c r="W321" s="198"/>
      <c r="X321" s="192"/>
      <c r="Y321" s="192"/>
      <c r="Z321" s="192"/>
      <c r="AA321" s="192"/>
      <c r="AB321" s="192"/>
      <c r="AC321" s="192"/>
      <c r="AD321" s="192"/>
      <c r="AE321" s="192"/>
      <c r="AF321" s="192"/>
      <c r="AG321" s="192" t="s">
        <v>317</v>
      </c>
      <c r="AH321" s="192"/>
      <c r="AI321" s="192"/>
      <c r="AJ321" s="192"/>
      <c r="AK321" s="192"/>
      <c r="AL321" s="192"/>
      <c r="AM321" s="192"/>
      <c r="AN321" s="192"/>
      <c r="AO321" s="192"/>
      <c r="AP321" s="192"/>
      <c r="AQ321" s="192"/>
      <c r="AR321" s="192"/>
      <c r="AS321" s="192"/>
      <c r="AT321" s="192"/>
      <c r="AU321" s="192"/>
      <c r="AV321" s="192"/>
      <c r="AW321" s="192"/>
      <c r="AX321" s="192"/>
      <c r="AY321" s="192"/>
      <c r="AZ321" s="192"/>
      <c r="BA321" s="192"/>
      <c r="BB321" s="192"/>
      <c r="BC321" s="192"/>
      <c r="BD321" s="192"/>
      <c r="BE321" s="192"/>
      <c r="BF321" s="192"/>
      <c r="BG321" s="192"/>
      <c r="BH321" s="192"/>
    </row>
    <row r="322" spans="1:60" outlineLevel="1" x14ac:dyDescent="0.2">
      <c r="A322" s="195"/>
      <c r="B322" s="196"/>
      <c r="C322" s="239" t="s">
        <v>765</v>
      </c>
      <c r="D322" s="204"/>
      <c r="E322" s="205">
        <v>26</v>
      </c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98"/>
      <c r="X322" s="192"/>
      <c r="Y322" s="192"/>
      <c r="Z322" s="192"/>
      <c r="AA322" s="192"/>
      <c r="AB322" s="192"/>
      <c r="AC322" s="192"/>
      <c r="AD322" s="192"/>
      <c r="AE322" s="192"/>
      <c r="AF322" s="192"/>
      <c r="AG322" s="192" t="s">
        <v>153</v>
      </c>
      <c r="AH322" s="192">
        <v>0</v>
      </c>
      <c r="AI322" s="192"/>
      <c r="AJ322" s="192"/>
      <c r="AK322" s="192"/>
      <c r="AL322" s="192"/>
      <c r="AM322" s="192"/>
      <c r="AN322" s="192"/>
      <c r="AO322" s="192"/>
      <c r="AP322" s="192"/>
      <c r="AQ322" s="192"/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2"/>
      <c r="BB322" s="192"/>
      <c r="BC322" s="192"/>
      <c r="BD322" s="192"/>
      <c r="BE322" s="192"/>
      <c r="BF322" s="192"/>
      <c r="BG322" s="192"/>
      <c r="BH322" s="192"/>
    </row>
    <row r="323" spans="1:60" ht="22.5" outlineLevel="1" x14ac:dyDescent="0.2">
      <c r="A323" s="216">
        <v>107</v>
      </c>
      <c r="B323" s="217" t="s">
        <v>508</v>
      </c>
      <c r="C323" s="238" t="s">
        <v>509</v>
      </c>
      <c r="D323" s="218" t="s">
        <v>147</v>
      </c>
      <c r="E323" s="219">
        <v>8</v>
      </c>
      <c r="F323" s="220"/>
      <c r="G323" s="221">
        <f>ROUND(E323*F323,2)</f>
        <v>0</v>
      </c>
      <c r="H323" s="220"/>
      <c r="I323" s="221">
        <f>ROUND(E323*H323,2)</f>
        <v>0</v>
      </c>
      <c r="J323" s="220"/>
      <c r="K323" s="221">
        <f>ROUND(E323*J323,2)</f>
        <v>0</v>
      </c>
      <c r="L323" s="221">
        <v>15</v>
      </c>
      <c r="M323" s="221">
        <f>G323*(1+L323/100)</f>
        <v>0</v>
      </c>
      <c r="N323" s="221">
        <v>0</v>
      </c>
      <c r="O323" s="221">
        <f>ROUND(E323*N323,2)</f>
        <v>0</v>
      </c>
      <c r="P323" s="221">
        <v>0</v>
      </c>
      <c r="Q323" s="221">
        <f>ROUND(E323*P323,2)</f>
        <v>0</v>
      </c>
      <c r="R323" s="221" t="s">
        <v>507</v>
      </c>
      <c r="S323" s="221" t="s">
        <v>149</v>
      </c>
      <c r="T323" s="222" t="s">
        <v>150</v>
      </c>
      <c r="U323" s="198">
        <v>1.5</v>
      </c>
      <c r="V323" s="198">
        <f>ROUND(E323*U323,2)</f>
        <v>12</v>
      </c>
      <c r="W323" s="198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 t="s">
        <v>317</v>
      </c>
      <c r="AH323" s="192"/>
      <c r="AI323" s="192"/>
      <c r="AJ323" s="192"/>
      <c r="AK323" s="192"/>
      <c r="AL323" s="192"/>
      <c r="AM323" s="192"/>
      <c r="AN323" s="192"/>
      <c r="AO323" s="192"/>
      <c r="AP323" s="192"/>
      <c r="AQ323" s="192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2"/>
      <c r="BB323" s="192"/>
      <c r="BC323" s="192"/>
      <c r="BD323" s="192"/>
      <c r="BE323" s="192"/>
      <c r="BF323" s="192"/>
      <c r="BG323" s="192"/>
      <c r="BH323" s="192"/>
    </row>
    <row r="324" spans="1:60" outlineLevel="1" x14ac:dyDescent="0.2">
      <c r="A324" s="195"/>
      <c r="B324" s="196"/>
      <c r="C324" s="239" t="s">
        <v>354</v>
      </c>
      <c r="D324" s="204"/>
      <c r="E324" s="205">
        <v>8</v>
      </c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98"/>
      <c r="X324" s="192"/>
      <c r="Y324" s="192"/>
      <c r="Z324" s="192"/>
      <c r="AA324" s="192"/>
      <c r="AB324" s="192"/>
      <c r="AC324" s="192"/>
      <c r="AD324" s="192"/>
      <c r="AE324" s="192"/>
      <c r="AF324" s="192"/>
      <c r="AG324" s="192" t="s">
        <v>153</v>
      </c>
      <c r="AH324" s="192">
        <v>0</v>
      </c>
      <c r="AI324" s="192"/>
      <c r="AJ324" s="192"/>
      <c r="AK324" s="192"/>
      <c r="AL324" s="192"/>
      <c r="AM324" s="192"/>
      <c r="AN324" s="192"/>
      <c r="AO324" s="192"/>
      <c r="AP324" s="192"/>
      <c r="AQ324" s="192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2"/>
      <c r="BB324" s="192"/>
      <c r="BC324" s="192"/>
      <c r="BD324" s="192"/>
      <c r="BE324" s="192"/>
      <c r="BF324" s="192"/>
      <c r="BG324" s="192"/>
      <c r="BH324" s="192"/>
    </row>
    <row r="325" spans="1:60" ht="22.5" outlineLevel="1" x14ac:dyDescent="0.2">
      <c r="A325" s="216">
        <v>108</v>
      </c>
      <c r="B325" s="217" t="s">
        <v>766</v>
      </c>
      <c r="C325" s="238" t="s">
        <v>767</v>
      </c>
      <c r="D325" s="218" t="s">
        <v>147</v>
      </c>
      <c r="E325" s="219">
        <v>8</v>
      </c>
      <c r="F325" s="220"/>
      <c r="G325" s="221">
        <f>ROUND(E325*F325,2)</f>
        <v>0</v>
      </c>
      <c r="H325" s="220"/>
      <c r="I325" s="221">
        <f>ROUND(E325*H325,2)</f>
        <v>0</v>
      </c>
      <c r="J325" s="220"/>
      <c r="K325" s="221">
        <f>ROUND(E325*J325,2)</f>
        <v>0</v>
      </c>
      <c r="L325" s="221">
        <v>15</v>
      </c>
      <c r="M325" s="221">
        <f>G325*(1+L325/100)</f>
        <v>0</v>
      </c>
      <c r="N325" s="221">
        <v>0</v>
      </c>
      <c r="O325" s="221">
        <f>ROUND(E325*N325,2)</f>
        <v>0</v>
      </c>
      <c r="P325" s="221">
        <v>0</v>
      </c>
      <c r="Q325" s="221">
        <f>ROUND(E325*P325,2)</f>
        <v>0</v>
      </c>
      <c r="R325" s="221" t="s">
        <v>507</v>
      </c>
      <c r="S325" s="221" t="s">
        <v>149</v>
      </c>
      <c r="T325" s="222" t="s">
        <v>150</v>
      </c>
      <c r="U325" s="198">
        <v>0.08</v>
      </c>
      <c r="V325" s="198">
        <f>ROUND(E325*U325,2)</f>
        <v>0.64</v>
      </c>
      <c r="W325" s="198"/>
      <c r="X325" s="192"/>
      <c r="Y325" s="192"/>
      <c r="Z325" s="192"/>
      <c r="AA325" s="192"/>
      <c r="AB325" s="192"/>
      <c r="AC325" s="192"/>
      <c r="AD325" s="192"/>
      <c r="AE325" s="192"/>
      <c r="AF325" s="192"/>
      <c r="AG325" s="192" t="s">
        <v>317</v>
      </c>
      <c r="AH325" s="192"/>
      <c r="AI325" s="192"/>
      <c r="AJ325" s="192"/>
      <c r="AK325" s="192"/>
      <c r="AL325" s="192"/>
      <c r="AM325" s="192"/>
      <c r="AN325" s="192"/>
      <c r="AO325" s="192"/>
      <c r="AP325" s="192"/>
      <c r="AQ325" s="192"/>
      <c r="AR325" s="192"/>
      <c r="AS325" s="192"/>
      <c r="AT325" s="192"/>
      <c r="AU325" s="192"/>
      <c r="AV325" s="192"/>
      <c r="AW325" s="192"/>
      <c r="AX325" s="192"/>
      <c r="AY325" s="192"/>
      <c r="AZ325" s="192"/>
      <c r="BA325" s="192"/>
      <c r="BB325" s="192"/>
      <c r="BC325" s="192"/>
      <c r="BD325" s="192"/>
      <c r="BE325" s="192"/>
      <c r="BF325" s="192"/>
      <c r="BG325" s="192"/>
      <c r="BH325" s="192"/>
    </row>
    <row r="326" spans="1:60" outlineLevel="1" x14ac:dyDescent="0.2">
      <c r="A326" s="195"/>
      <c r="B326" s="196"/>
      <c r="C326" s="239" t="s">
        <v>768</v>
      </c>
      <c r="D326" s="204"/>
      <c r="E326" s="205">
        <v>8</v>
      </c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98"/>
      <c r="X326" s="192"/>
      <c r="Y326" s="192"/>
      <c r="Z326" s="192"/>
      <c r="AA326" s="192"/>
      <c r="AB326" s="192"/>
      <c r="AC326" s="192"/>
      <c r="AD326" s="192"/>
      <c r="AE326" s="192"/>
      <c r="AF326" s="192"/>
      <c r="AG326" s="192" t="s">
        <v>153</v>
      </c>
      <c r="AH326" s="192">
        <v>0</v>
      </c>
      <c r="AI326" s="192"/>
      <c r="AJ326" s="192"/>
      <c r="AK326" s="192"/>
      <c r="AL326" s="192"/>
      <c r="AM326" s="192"/>
      <c r="AN326" s="192"/>
      <c r="AO326" s="192"/>
      <c r="AP326" s="192"/>
      <c r="AQ326" s="192"/>
      <c r="AR326" s="192"/>
      <c r="AS326" s="192"/>
      <c r="AT326" s="192"/>
      <c r="AU326" s="192"/>
      <c r="AV326" s="192"/>
      <c r="AW326" s="192"/>
      <c r="AX326" s="192"/>
      <c r="AY326" s="192"/>
      <c r="AZ326" s="192"/>
      <c r="BA326" s="192"/>
      <c r="BB326" s="192"/>
      <c r="BC326" s="192"/>
      <c r="BD326" s="192"/>
      <c r="BE326" s="192"/>
      <c r="BF326" s="192"/>
      <c r="BG326" s="192"/>
      <c r="BH326" s="192"/>
    </row>
    <row r="327" spans="1:60" outlineLevel="1" x14ac:dyDescent="0.2">
      <c r="A327" s="216">
        <v>109</v>
      </c>
      <c r="B327" s="217" t="s">
        <v>510</v>
      </c>
      <c r="C327" s="238" t="s">
        <v>511</v>
      </c>
      <c r="D327" s="218" t="s">
        <v>147</v>
      </c>
      <c r="E327" s="219">
        <v>34</v>
      </c>
      <c r="F327" s="220"/>
      <c r="G327" s="221">
        <f>ROUND(E327*F327,2)</f>
        <v>0</v>
      </c>
      <c r="H327" s="220"/>
      <c r="I327" s="221">
        <f>ROUND(E327*H327,2)</f>
        <v>0</v>
      </c>
      <c r="J327" s="220"/>
      <c r="K327" s="221">
        <f>ROUND(E327*J327,2)</f>
        <v>0</v>
      </c>
      <c r="L327" s="221">
        <v>15</v>
      </c>
      <c r="M327" s="221">
        <f>G327*(1+L327/100)</f>
        <v>0</v>
      </c>
      <c r="N327" s="221">
        <v>0</v>
      </c>
      <c r="O327" s="221">
        <f>ROUND(E327*N327,2)</f>
        <v>0</v>
      </c>
      <c r="P327" s="221">
        <v>0</v>
      </c>
      <c r="Q327" s="221">
        <f>ROUND(E327*P327,2)</f>
        <v>0</v>
      </c>
      <c r="R327" s="221" t="s">
        <v>507</v>
      </c>
      <c r="S327" s="221" t="s">
        <v>149</v>
      </c>
      <c r="T327" s="222" t="s">
        <v>150</v>
      </c>
      <c r="U327" s="198">
        <v>0.77500000000000002</v>
      </c>
      <c r="V327" s="198">
        <f>ROUND(E327*U327,2)</f>
        <v>26.35</v>
      </c>
      <c r="W327" s="198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 t="s">
        <v>317</v>
      </c>
      <c r="AH327" s="192"/>
      <c r="AI327" s="192"/>
      <c r="AJ327" s="192"/>
      <c r="AK327" s="192"/>
      <c r="AL327" s="192"/>
      <c r="AM327" s="192"/>
      <c r="AN327" s="192"/>
      <c r="AO327" s="192"/>
      <c r="AP327" s="192"/>
      <c r="AQ327" s="192"/>
      <c r="AR327" s="192"/>
      <c r="AS327" s="192"/>
      <c r="AT327" s="192"/>
      <c r="AU327" s="192"/>
      <c r="AV327" s="192"/>
      <c r="AW327" s="192"/>
      <c r="AX327" s="192"/>
      <c r="AY327" s="192"/>
      <c r="AZ327" s="192"/>
      <c r="BA327" s="192"/>
      <c r="BB327" s="192"/>
      <c r="BC327" s="192"/>
      <c r="BD327" s="192"/>
      <c r="BE327" s="192"/>
      <c r="BF327" s="192"/>
      <c r="BG327" s="192"/>
      <c r="BH327" s="192"/>
    </row>
    <row r="328" spans="1:60" outlineLevel="1" x14ac:dyDescent="0.2">
      <c r="A328" s="195"/>
      <c r="B328" s="196"/>
      <c r="C328" s="239" t="s">
        <v>769</v>
      </c>
      <c r="D328" s="204"/>
      <c r="E328" s="205">
        <v>34</v>
      </c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98"/>
      <c r="X328" s="192"/>
      <c r="Y328" s="192"/>
      <c r="Z328" s="192"/>
      <c r="AA328" s="192"/>
      <c r="AB328" s="192"/>
      <c r="AC328" s="192"/>
      <c r="AD328" s="192"/>
      <c r="AE328" s="192"/>
      <c r="AF328" s="192"/>
      <c r="AG328" s="192" t="s">
        <v>153</v>
      </c>
      <c r="AH328" s="192">
        <v>0</v>
      </c>
      <c r="AI328" s="192"/>
      <c r="AJ328" s="192"/>
      <c r="AK328" s="192"/>
      <c r="AL328" s="192"/>
      <c r="AM328" s="192"/>
      <c r="AN328" s="192"/>
      <c r="AO328" s="192"/>
      <c r="AP328" s="192"/>
      <c r="AQ328" s="192"/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2"/>
      <c r="BB328" s="192"/>
      <c r="BC328" s="192"/>
      <c r="BD328" s="192"/>
      <c r="BE328" s="192"/>
      <c r="BF328" s="192"/>
      <c r="BG328" s="192"/>
      <c r="BH328" s="192"/>
    </row>
    <row r="329" spans="1:60" outlineLevel="1" x14ac:dyDescent="0.2">
      <c r="A329" s="216">
        <v>110</v>
      </c>
      <c r="B329" s="217" t="s">
        <v>513</v>
      </c>
      <c r="C329" s="238" t="s">
        <v>514</v>
      </c>
      <c r="D329" s="218" t="s">
        <v>147</v>
      </c>
      <c r="E329" s="219">
        <v>8</v>
      </c>
      <c r="F329" s="220"/>
      <c r="G329" s="221">
        <f>ROUND(E329*F329,2)</f>
        <v>0</v>
      </c>
      <c r="H329" s="220"/>
      <c r="I329" s="221">
        <f>ROUND(E329*H329,2)</f>
        <v>0</v>
      </c>
      <c r="J329" s="220"/>
      <c r="K329" s="221">
        <f>ROUND(E329*J329,2)</f>
        <v>0</v>
      </c>
      <c r="L329" s="221">
        <v>15</v>
      </c>
      <c r="M329" s="221">
        <f>G329*(1+L329/100)</f>
        <v>0</v>
      </c>
      <c r="N329" s="221">
        <v>0</v>
      </c>
      <c r="O329" s="221">
        <f>ROUND(E329*N329,2)</f>
        <v>0</v>
      </c>
      <c r="P329" s="221">
        <v>0</v>
      </c>
      <c r="Q329" s="221">
        <f>ROUND(E329*P329,2)</f>
        <v>0</v>
      </c>
      <c r="R329" s="221"/>
      <c r="S329" s="221" t="s">
        <v>353</v>
      </c>
      <c r="T329" s="222" t="s">
        <v>150</v>
      </c>
      <c r="U329" s="198">
        <v>0</v>
      </c>
      <c r="V329" s="198">
        <f>ROUND(E329*U329,2)</f>
        <v>0</v>
      </c>
      <c r="W329" s="198"/>
      <c r="X329" s="192"/>
      <c r="Y329" s="192"/>
      <c r="Z329" s="192"/>
      <c r="AA329" s="192"/>
      <c r="AB329" s="192"/>
      <c r="AC329" s="192"/>
      <c r="AD329" s="192"/>
      <c r="AE329" s="192"/>
      <c r="AF329" s="192"/>
      <c r="AG329" s="192" t="s">
        <v>151</v>
      </c>
      <c r="AH329" s="192"/>
      <c r="AI329" s="192"/>
      <c r="AJ329" s="192"/>
      <c r="AK329" s="192"/>
      <c r="AL329" s="192"/>
      <c r="AM329" s="192"/>
      <c r="AN329" s="192"/>
      <c r="AO329" s="192"/>
      <c r="AP329" s="192"/>
      <c r="AQ329" s="192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2"/>
      <c r="BB329" s="192"/>
      <c r="BC329" s="192"/>
      <c r="BD329" s="192"/>
      <c r="BE329" s="192"/>
      <c r="BF329" s="192"/>
      <c r="BG329" s="192"/>
      <c r="BH329" s="192"/>
    </row>
    <row r="330" spans="1:60" outlineLevel="1" x14ac:dyDescent="0.2">
      <c r="A330" s="195"/>
      <c r="B330" s="196"/>
      <c r="C330" s="239" t="s">
        <v>770</v>
      </c>
      <c r="D330" s="204"/>
      <c r="E330" s="205">
        <v>8</v>
      </c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98"/>
      <c r="X330" s="192"/>
      <c r="Y330" s="192"/>
      <c r="Z330" s="192"/>
      <c r="AA330" s="192"/>
      <c r="AB330" s="192"/>
      <c r="AC330" s="192"/>
      <c r="AD330" s="192"/>
      <c r="AE330" s="192"/>
      <c r="AF330" s="192"/>
      <c r="AG330" s="192" t="s">
        <v>153</v>
      </c>
      <c r="AH330" s="192">
        <v>0</v>
      </c>
      <c r="AI330" s="192"/>
      <c r="AJ330" s="192"/>
      <c r="AK330" s="192"/>
      <c r="AL330" s="192"/>
      <c r="AM330" s="192"/>
      <c r="AN330" s="192"/>
      <c r="AO330" s="192"/>
      <c r="AP330" s="192"/>
      <c r="AQ330" s="192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2"/>
      <c r="BB330" s="192"/>
      <c r="BC330" s="192"/>
      <c r="BD330" s="192"/>
      <c r="BE330" s="192"/>
      <c r="BF330" s="192"/>
      <c r="BG330" s="192"/>
      <c r="BH330" s="192"/>
    </row>
    <row r="331" spans="1:60" outlineLevel="1" x14ac:dyDescent="0.2">
      <c r="A331" s="216">
        <v>111</v>
      </c>
      <c r="B331" s="217" t="s">
        <v>520</v>
      </c>
      <c r="C331" s="238" t="s">
        <v>521</v>
      </c>
      <c r="D331" s="218" t="s">
        <v>147</v>
      </c>
      <c r="E331" s="219">
        <v>34</v>
      </c>
      <c r="F331" s="220"/>
      <c r="G331" s="221">
        <f>ROUND(E331*F331,2)</f>
        <v>0</v>
      </c>
      <c r="H331" s="220"/>
      <c r="I331" s="221">
        <f>ROUND(E331*H331,2)</f>
        <v>0</v>
      </c>
      <c r="J331" s="220"/>
      <c r="K331" s="221">
        <f>ROUND(E331*J331,2)</f>
        <v>0</v>
      </c>
      <c r="L331" s="221">
        <v>15</v>
      </c>
      <c r="M331" s="221">
        <f>G331*(1+L331/100)</f>
        <v>0</v>
      </c>
      <c r="N331" s="221">
        <v>7.5000000000000002E-4</v>
      </c>
      <c r="O331" s="221">
        <f>ROUND(E331*N331,2)</f>
        <v>0.03</v>
      </c>
      <c r="P331" s="221">
        <v>0</v>
      </c>
      <c r="Q331" s="221">
        <f>ROUND(E331*P331,2)</f>
        <v>0</v>
      </c>
      <c r="R331" s="221" t="s">
        <v>357</v>
      </c>
      <c r="S331" s="221" t="s">
        <v>149</v>
      </c>
      <c r="T331" s="222" t="s">
        <v>150</v>
      </c>
      <c r="U331" s="198">
        <v>0</v>
      </c>
      <c r="V331" s="198">
        <f>ROUND(E331*U331,2)</f>
        <v>0</v>
      </c>
      <c r="W331" s="198"/>
      <c r="X331" s="192"/>
      <c r="Y331" s="192"/>
      <c r="Z331" s="192"/>
      <c r="AA331" s="192"/>
      <c r="AB331" s="192"/>
      <c r="AC331" s="192"/>
      <c r="AD331" s="192"/>
      <c r="AE331" s="192"/>
      <c r="AF331" s="192"/>
      <c r="AG331" s="192" t="s">
        <v>358</v>
      </c>
      <c r="AH331" s="192"/>
      <c r="AI331" s="192"/>
      <c r="AJ331" s="192"/>
      <c r="AK331" s="192"/>
      <c r="AL331" s="192"/>
      <c r="AM331" s="192"/>
      <c r="AN331" s="192"/>
      <c r="AO331" s="192"/>
      <c r="AP331" s="192"/>
      <c r="AQ331" s="192"/>
      <c r="AR331" s="192"/>
      <c r="AS331" s="192"/>
      <c r="AT331" s="192"/>
      <c r="AU331" s="192"/>
      <c r="AV331" s="192"/>
      <c r="AW331" s="192"/>
      <c r="AX331" s="192"/>
      <c r="AY331" s="192"/>
      <c r="AZ331" s="192"/>
      <c r="BA331" s="192"/>
      <c r="BB331" s="192"/>
      <c r="BC331" s="192"/>
      <c r="BD331" s="192"/>
      <c r="BE331" s="192"/>
      <c r="BF331" s="192"/>
      <c r="BG331" s="192"/>
      <c r="BH331" s="192"/>
    </row>
    <row r="332" spans="1:60" outlineLevel="1" x14ac:dyDescent="0.2">
      <c r="A332" s="195"/>
      <c r="B332" s="196"/>
      <c r="C332" s="239" t="s">
        <v>771</v>
      </c>
      <c r="D332" s="204"/>
      <c r="E332" s="205">
        <v>34</v>
      </c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98"/>
      <c r="X332" s="192"/>
      <c r="Y332" s="192"/>
      <c r="Z332" s="192"/>
      <c r="AA332" s="192"/>
      <c r="AB332" s="192"/>
      <c r="AC332" s="192"/>
      <c r="AD332" s="192"/>
      <c r="AE332" s="192"/>
      <c r="AF332" s="192"/>
      <c r="AG332" s="192" t="s">
        <v>153</v>
      </c>
      <c r="AH332" s="192">
        <v>0</v>
      </c>
      <c r="AI332" s="192"/>
      <c r="AJ332" s="192"/>
      <c r="AK332" s="192"/>
      <c r="AL332" s="192"/>
      <c r="AM332" s="192"/>
      <c r="AN332" s="192"/>
      <c r="AO332" s="192"/>
      <c r="AP332" s="192"/>
      <c r="AQ332" s="192"/>
      <c r="AR332" s="192"/>
      <c r="AS332" s="192"/>
      <c r="AT332" s="192"/>
      <c r="AU332" s="192"/>
      <c r="AV332" s="192"/>
      <c r="AW332" s="192"/>
      <c r="AX332" s="192"/>
      <c r="AY332" s="192"/>
      <c r="AZ332" s="192"/>
      <c r="BA332" s="192"/>
      <c r="BB332" s="192"/>
      <c r="BC332" s="192"/>
      <c r="BD332" s="192"/>
      <c r="BE332" s="192"/>
      <c r="BF332" s="192"/>
      <c r="BG332" s="192"/>
      <c r="BH332" s="192"/>
    </row>
    <row r="333" spans="1:60" ht="22.5" outlineLevel="1" x14ac:dyDescent="0.2">
      <c r="A333" s="216">
        <v>112</v>
      </c>
      <c r="B333" s="217" t="s">
        <v>772</v>
      </c>
      <c r="C333" s="238" t="s">
        <v>773</v>
      </c>
      <c r="D333" s="218" t="s">
        <v>147</v>
      </c>
      <c r="E333" s="219">
        <v>8</v>
      </c>
      <c r="F333" s="220"/>
      <c r="G333" s="221">
        <f>ROUND(E333*F333,2)</f>
        <v>0</v>
      </c>
      <c r="H333" s="220"/>
      <c r="I333" s="221">
        <f>ROUND(E333*H333,2)</f>
        <v>0</v>
      </c>
      <c r="J333" s="220"/>
      <c r="K333" s="221">
        <f>ROUND(E333*J333,2)</f>
        <v>0</v>
      </c>
      <c r="L333" s="221">
        <v>15</v>
      </c>
      <c r="M333" s="221">
        <f>G333*(1+L333/100)</f>
        <v>0</v>
      </c>
      <c r="N333" s="221">
        <v>4.5000000000000004E-4</v>
      </c>
      <c r="O333" s="221">
        <f>ROUND(E333*N333,2)</f>
        <v>0</v>
      </c>
      <c r="P333" s="221">
        <v>0</v>
      </c>
      <c r="Q333" s="221">
        <f>ROUND(E333*P333,2)</f>
        <v>0</v>
      </c>
      <c r="R333" s="221" t="s">
        <v>357</v>
      </c>
      <c r="S333" s="221" t="s">
        <v>149</v>
      </c>
      <c r="T333" s="222" t="s">
        <v>150</v>
      </c>
      <c r="U333" s="198">
        <v>0</v>
      </c>
      <c r="V333" s="198">
        <f>ROUND(E333*U333,2)</f>
        <v>0</v>
      </c>
      <c r="W333" s="198"/>
      <c r="X333" s="192"/>
      <c r="Y333" s="192"/>
      <c r="Z333" s="192"/>
      <c r="AA333" s="192"/>
      <c r="AB333" s="192"/>
      <c r="AC333" s="192"/>
      <c r="AD333" s="192"/>
      <c r="AE333" s="192"/>
      <c r="AF333" s="192"/>
      <c r="AG333" s="192" t="s">
        <v>358</v>
      </c>
      <c r="AH333" s="192"/>
      <c r="AI333" s="192"/>
      <c r="AJ333" s="192"/>
      <c r="AK333" s="192"/>
      <c r="AL333" s="192"/>
      <c r="AM333" s="192"/>
      <c r="AN333" s="192"/>
      <c r="AO333" s="192"/>
      <c r="AP333" s="192"/>
      <c r="AQ333" s="192"/>
      <c r="AR333" s="192"/>
      <c r="AS333" s="192"/>
      <c r="AT333" s="192"/>
      <c r="AU333" s="192"/>
      <c r="AV333" s="192"/>
      <c r="AW333" s="192"/>
      <c r="AX333" s="192"/>
      <c r="AY333" s="192"/>
      <c r="AZ333" s="192"/>
      <c r="BA333" s="192"/>
      <c r="BB333" s="192"/>
      <c r="BC333" s="192"/>
      <c r="BD333" s="192"/>
      <c r="BE333" s="192"/>
      <c r="BF333" s="192"/>
      <c r="BG333" s="192"/>
      <c r="BH333" s="192"/>
    </row>
    <row r="334" spans="1:60" outlineLevel="1" x14ac:dyDescent="0.2">
      <c r="A334" s="195"/>
      <c r="B334" s="196"/>
      <c r="C334" s="242" t="s">
        <v>774</v>
      </c>
      <c r="D334" s="232"/>
      <c r="E334" s="232"/>
      <c r="F334" s="232"/>
      <c r="G334" s="232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98"/>
      <c r="X334" s="192"/>
      <c r="Y334" s="192"/>
      <c r="Z334" s="192"/>
      <c r="AA334" s="192"/>
      <c r="AB334" s="192"/>
      <c r="AC334" s="192"/>
      <c r="AD334" s="192"/>
      <c r="AE334" s="192"/>
      <c r="AF334" s="192"/>
      <c r="AG334" s="192" t="s">
        <v>360</v>
      </c>
      <c r="AH334" s="192"/>
      <c r="AI334" s="192"/>
      <c r="AJ334" s="192"/>
      <c r="AK334" s="192"/>
      <c r="AL334" s="192"/>
      <c r="AM334" s="192"/>
      <c r="AN334" s="192"/>
      <c r="AO334" s="192"/>
      <c r="AP334" s="192"/>
      <c r="AQ334" s="192"/>
      <c r="AR334" s="192"/>
      <c r="AS334" s="192"/>
      <c r="AT334" s="192"/>
      <c r="AU334" s="192"/>
      <c r="AV334" s="192"/>
      <c r="AW334" s="192"/>
      <c r="AX334" s="192"/>
      <c r="AY334" s="192"/>
      <c r="AZ334" s="192"/>
      <c r="BA334" s="192"/>
      <c r="BB334" s="192"/>
      <c r="BC334" s="192"/>
      <c r="BD334" s="192"/>
      <c r="BE334" s="192"/>
      <c r="BF334" s="192"/>
      <c r="BG334" s="192"/>
      <c r="BH334" s="192"/>
    </row>
    <row r="335" spans="1:60" outlineLevel="1" x14ac:dyDescent="0.2">
      <c r="A335" s="195"/>
      <c r="B335" s="196"/>
      <c r="C335" s="239" t="s">
        <v>768</v>
      </c>
      <c r="D335" s="204"/>
      <c r="E335" s="205">
        <v>8</v>
      </c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98"/>
      <c r="X335" s="192"/>
      <c r="Y335" s="192"/>
      <c r="Z335" s="192"/>
      <c r="AA335" s="192"/>
      <c r="AB335" s="192"/>
      <c r="AC335" s="192"/>
      <c r="AD335" s="192"/>
      <c r="AE335" s="192"/>
      <c r="AF335" s="192"/>
      <c r="AG335" s="192" t="s">
        <v>153</v>
      </c>
      <c r="AH335" s="192">
        <v>0</v>
      </c>
      <c r="AI335" s="192"/>
      <c r="AJ335" s="192"/>
      <c r="AK335" s="192"/>
      <c r="AL335" s="192"/>
      <c r="AM335" s="192"/>
      <c r="AN335" s="192"/>
      <c r="AO335" s="192"/>
      <c r="AP335" s="192"/>
      <c r="AQ335" s="192"/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2"/>
      <c r="BB335" s="192"/>
      <c r="BC335" s="192"/>
      <c r="BD335" s="192"/>
      <c r="BE335" s="192"/>
      <c r="BF335" s="192"/>
      <c r="BG335" s="192"/>
      <c r="BH335" s="192"/>
    </row>
    <row r="336" spans="1:60" outlineLevel="1" x14ac:dyDescent="0.2">
      <c r="A336" s="216">
        <v>113</v>
      </c>
      <c r="B336" s="217" t="s">
        <v>775</v>
      </c>
      <c r="C336" s="238" t="s">
        <v>776</v>
      </c>
      <c r="D336" s="218" t="s">
        <v>147</v>
      </c>
      <c r="E336" s="219">
        <v>26</v>
      </c>
      <c r="F336" s="220"/>
      <c r="G336" s="221">
        <f>ROUND(E336*F336,2)</f>
        <v>0</v>
      </c>
      <c r="H336" s="220"/>
      <c r="I336" s="221">
        <f>ROUND(E336*H336,2)</f>
        <v>0</v>
      </c>
      <c r="J336" s="220"/>
      <c r="K336" s="221">
        <f>ROUND(E336*J336,2)</f>
        <v>0</v>
      </c>
      <c r="L336" s="221">
        <v>15</v>
      </c>
      <c r="M336" s="221">
        <f>G336*(1+L336/100)</f>
        <v>0</v>
      </c>
      <c r="N336" s="221">
        <v>3.3000000000000002E-2</v>
      </c>
      <c r="O336" s="221">
        <f>ROUND(E336*N336,2)</f>
        <v>0.86</v>
      </c>
      <c r="P336" s="221">
        <v>0</v>
      </c>
      <c r="Q336" s="221">
        <f>ROUND(E336*P336,2)</f>
        <v>0</v>
      </c>
      <c r="R336" s="221"/>
      <c r="S336" s="221" t="s">
        <v>353</v>
      </c>
      <c r="T336" s="222" t="s">
        <v>150</v>
      </c>
      <c r="U336" s="198">
        <v>0</v>
      </c>
      <c r="V336" s="198">
        <f>ROUND(E336*U336,2)</f>
        <v>0</v>
      </c>
      <c r="W336" s="198"/>
      <c r="X336" s="192"/>
      <c r="Y336" s="192"/>
      <c r="Z336" s="192"/>
      <c r="AA336" s="192"/>
      <c r="AB336" s="192"/>
      <c r="AC336" s="192"/>
      <c r="AD336" s="192"/>
      <c r="AE336" s="192"/>
      <c r="AF336" s="192"/>
      <c r="AG336" s="192" t="s">
        <v>358</v>
      </c>
      <c r="AH336" s="192"/>
      <c r="AI336" s="192"/>
      <c r="AJ336" s="192"/>
      <c r="AK336" s="192"/>
      <c r="AL336" s="192"/>
      <c r="AM336" s="192"/>
      <c r="AN336" s="192"/>
      <c r="AO336" s="192"/>
      <c r="AP336" s="192"/>
      <c r="AQ336" s="192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2"/>
      <c r="BB336" s="192"/>
      <c r="BC336" s="192"/>
      <c r="BD336" s="192"/>
      <c r="BE336" s="192"/>
      <c r="BF336" s="192"/>
      <c r="BG336" s="192"/>
      <c r="BH336" s="192"/>
    </row>
    <row r="337" spans="1:60" outlineLevel="1" x14ac:dyDescent="0.2">
      <c r="A337" s="195"/>
      <c r="B337" s="196"/>
      <c r="C337" s="242" t="s">
        <v>528</v>
      </c>
      <c r="D337" s="232"/>
      <c r="E337" s="232"/>
      <c r="F337" s="232"/>
      <c r="G337" s="232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98"/>
      <c r="X337" s="192"/>
      <c r="Y337" s="192"/>
      <c r="Z337" s="192"/>
      <c r="AA337" s="192"/>
      <c r="AB337" s="192"/>
      <c r="AC337" s="192"/>
      <c r="AD337" s="192"/>
      <c r="AE337" s="192"/>
      <c r="AF337" s="192"/>
      <c r="AG337" s="192" t="s">
        <v>360</v>
      </c>
      <c r="AH337" s="192"/>
      <c r="AI337" s="192"/>
      <c r="AJ337" s="192"/>
      <c r="AK337" s="192"/>
      <c r="AL337" s="192"/>
      <c r="AM337" s="192"/>
      <c r="AN337" s="192"/>
      <c r="AO337" s="192"/>
      <c r="AP337" s="192"/>
      <c r="AQ337" s="192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2"/>
      <c r="BB337" s="192"/>
      <c r="BC337" s="192"/>
      <c r="BD337" s="192"/>
      <c r="BE337" s="192"/>
      <c r="BF337" s="192"/>
      <c r="BG337" s="192"/>
      <c r="BH337" s="192"/>
    </row>
    <row r="338" spans="1:60" outlineLevel="1" x14ac:dyDescent="0.2">
      <c r="A338" s="195"/>
      <c r="B338" s="196"/>
      <c r="C338" s="239" t="s">
        <v>777</v>
      </c>
      <c r="D338" s="204"/>
      <c r="E338" s="205">
        <v>12</v>
      </c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98"/>
      <c r="X338" s="192"/>
      <c r="Y338" s="192"/>
      <c r="Z338" s="192"/>
      <c r="AA338" s="192"/>
      <c r="AB338" s="192"/>
      <c r="AC338" s="192"/>
      <c r="AD338" s="192"/>
      <c r="AE338" s="192"/>
      <c r="AF338" s="192"/>
      <c r="AG338" s="192" t="s">
        <v>153</v>
      </c>
      <c r="AH338" s="192">
        <v>0</v>
      </c>
      <c r="AI338" s="192"/>
      <c r="AJ338" s="192"/>
      <c r="AK338" s="192"/>
      <c r="AL338" s="192"/>
      <c r="AM338" s="192"/>
      <c r="AN338" s="192"/>
      <c r="AO338" s="192"/>
      <c r="AP338" s="192"/>
      <c r="AQ338" s="192"/>
      <c r="AR338" s="192"/>
      <c r="AS338" s="192"/>
      <c r="AT338" s="192"/>
      <c r="AU338" s="192"/>
      <c r="AV338" s="192"/>
      <c r="AW338" s="192"/>
      <c r="AX338" s="192"/>
      <c r="AY338" s="192"/>
      <c r="AZ338" s="192"/>
      <c r="BA338" s="192"/>
      <c r="BB338" s="192"/>
      <c r="BC338" s="192"/>
      <c r="BD338" s="192"/>
      <c r="BE338" s="192"/>
      <c r="BF338" s="192"/>
      <c r="BG338" s="192"/>
      <c r="BH338" s="192"/>
    </row>
    <row r="339" spans="1:60" outlineLevel="1" x14ac:dyDescent="0.2">
      <c r="A339" s="195"/>
      <c r="B339" s="196"/>
      <c r="C339" s="239" t="s">
        <v>778</v>
      </c>
      <c r="D339" s="204"/>
      <c r="E339" s="205">
        <v>14</v>
      </c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98"/>
      <c r="X339" s="192"/>
      <c r="Y339" s="192"/>
      <c r="Z339" s="192"/>
      <c r="AA339" s="192"/>
      <c r="AB339" s="192"/>
      <c r="AC339" s="192"/>
      <c r="AD339" s="192"/>
      <c r="AE339" s="192"/>
      <c r="AF339" s="192"/>
      <c r="AG339" s="192" t="s">
        <v>153</v>
      </c>
      <c r="AH339" s="192">
        <v>0</v>
      </c>
      <c r="AI339" s="192"/>
      <c r="AJ339" s="192"/>
      <c r="AK339" s="192"/>
      <c r="AL339" s="192"/>
      <c r="AM339" s="192"/>
      <c r="AN339" s="192"/>
      <c r="AO339" s="192"/>
      <c r="AP339" s="192"/>
      <c r="AQ339" s="192"/>
      <c r="AR339" s="192"/>
      <c r="AS339" s="192"/>
      <c r="AT339" s="192"/>
      <c r="AU339" s="192"/>
      <c r="AV339" s="192"/>
      <c r="AW339" s="192"/>
      <c r="AX339" s="192"/>
      <c r="AY339" s="192"/>
      <c r="AZ339" s="192"/>
      <c r="BA339" s="192"/>
      <c r="BB339" s="192"/>
      <c r="BC339" s="192"/>
      <c r="BD339" s="192"/>
      <c r="BE339" s="192"/>
      <c r="BF339" s="192"/>
      <c r="BG339" s="192"/>
      <c r="BH339" s="192"/>
    </row>
    <row r="340" spans="1:60" ht="22.5" outlineLevel="1" x14ac:dyDescent="0.2">
      <c r="A340" s="216">
        <v>114</v>
      </c>
      <c r="B340" s="217" t="s">
        <v>530</v>
      </c>
      <c r="C340" s="238" t="s">
        <v>531</v>
      </c>
      <c r="D340" s="218" t="s">
        <v>147</v>
      </c>
      <c r="E340" s="219">
        <v>8</v>
      </c>
      <c r="F340" s="220"/>
      <c r="G340" s="221">
        <f>ROUND(E340*F340,2)</f>
        <v>0</v>
      </c>
      <c r="H340" s="220"/>
      <c r="I340" s="221">
        <f>ROUND(E340*H340,2)</f>
        <v>0</v>
      </c>
      <c r="J340" s="220"/>
      <c r="K340" s="221">
        <f>ROUND(E340*J340,2)</f>
        <v>0</v>
      </c>
      <c r="L340" s="221">
        <v>15</v>
      </c>
      <c r="M340" s="221">
        <f>G340*(1+L340/100)</f>
        <v>0</v>
      </c>
      <c r="N340" s="221">
        <v>3.5000000000000003E-2</v>
      </c>
      <c r="O340" s="221">
        <f>ROUND(E340*N340,2)</f>
        <v>0.28000000000000003</v>
      </c>
      <c r="P340" s="221">
        <v>0</v>
      </c>
      <c r="Q340" s="221">
        <f>ROUND(E340*P340,2)</f>
        <v>0</v>
      </c>
      <c r="R340" s="221" t="s">
        <v>357</v>
      </c>
      <c r="S340" s="221" t="s">
        <v>149</v>
      </c>
      <c r="T340" s="222" t="s">
        <v>150</v>
      </c>
      <c r="U340" s="198">
        <v>0</v>
      </c>
      <c r="V340" s="198">
        <f>ROUND(E340*U340,2)</f>
        <v>0</v>
      </c>
      <c r="W340" s="198"/>
      <c r="X340" s="192"/>
      <c r="Y340" s="192"/>
      <c r="Z340" s="192"/>
      <c r="AA340" s="192"/>
      <c r="AB340" s="192"/>
      <c r="AC340" s="192"/>
      <c r="AD340" s="192"/>
      <c r="AE340" s="192"/>
      <c r="AF340" s="192"/>
      <c r="AG340" s="192" t="s">
        <v>358</v>
      </c>
      <c r="AH340" s="192"/>
      <c r="AI340" s="192"/>
      <c r="AJ340" s="192"/>
      <c r="AK340" s="192"/>
      <c r="AL340" s="192"/>
      <c r="AM340" s="192"/>
      <c r="AN340" s="192"/>
      <c r="AO340" s="192"/>
      <c r="AP340" s="192"/>
      <c r="AQ340" s="192"/>
      <c r="AR340" s="192"/>
      <c r="AS340" s="192"/>
      <c r="AT340" s="192"/>
      <c r="AU340" s="192"/>
      <c r="AV340" s="192"/>
      <c r="AW340" s="192"/>
      <c r="AX340" s="192"/>
      <c r="AY340" s="192"/>
      <c r="AZ340" s="192"/>
      <c r="BA340" s="192"/>
      <c r="BB340" s="192"/>
      <c r="BC340" s="192"/>
      <c r="BD340" s="192"/>
      <c r="BE340" s="192"/>
      <c r="BF340" s="192"/>
      <c r="BG340" s="192"/>
      <c r="BH340" s="192"/>
    </row>
    <row r="341" spans="1:60" outlineLevel="1" x14ac:dyDescent="0.2">
      <c r="A341" s="195"/>
      <c r="B341" s="196"/>
      <c r="C341" s="239" t="s">
        <v>768</v>
      </c>
      <c r="D341" s="204"/>
      <c r="E341" s="205">
        <v>8</v>
      </c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98"/>
      <c r="X341" s="192"/>
      <c r="Y341" s="192"/>
      <c r="Z341" s="192"/>
      <c r="AA341" s="192"/>
      <c r="AB341" s="192"/>
      <c r="AC341" s="192"/>
      <c r="AD341" s="192"/>
      <c r="AE341" s="192"/>
      <c r="AF341" s="192"/>
      <c r="AG341" s="192" t="s">
        <v>153</v>
      </c>
      <c r="AH341" s="192">
        <v>0</v>
      </c>
      <c r="AI341" s="192"/>
      <c r="AJ341" s="192"/>
      <c r="AK341" s="192"/>
      <c r="AL341" s="192"/>
      <c r="AM341" s="192"/>
      <c r="AN341" s="192"/>
      <c r="AO341" s="192"/>
      <c r="AP341" s="192"/>
      <c r="AQ341" s="192"/>
      <c r="AR341" s="192"/>
      <c r="AS341" s="192"/>
      <c r="AT341" s="192"/>
      <c r="AU341" s="192"/>
      <c r="AV341" s="192"/>
      <c r="AW341" s="192"/>
      <c r="AX341" s="192"/>
      <c r="AY341" s="192"/>
      <c r="AZ341" s="192"/>
      <c r="BA341" s="192"/>
      <c r="BB341" s="192"/>
      <c r="BC341" s="192"/>
      <c r="BD341" s="192"/>
      <c r="BE341" s="192"/>
      <c r="BF341" s="192"/>
      <c r="BG341" s="192"/>
      <c r="BH341" s="192"/>
    </row>
    <row r="342" spans="1:60" outlineLevel="1" x14ac:dyDescent="0.2">
      <c r="A342" s="216">
        <v>115</v>
      </c>
      <c r="B342" s="217" t="s">
        <v>533</v>
      </c>
      <c r="C342" s="238" t="s">
        <v>534</v>
      </c>
      <c r="D342" s="218" t="s">
        <v>311</v>
      </c>
      <c r="E342" s="219">
        <v>1.1671</v>
      </c>
      <c r="F342" s="220"/>
      <c r="G342" s="221">
        <f>ROUND(E342*F342,2)</f>
        <v>0</v>
      </c>
      <c r="H342" s="220"/>
      <c r="I342" s="221">
        <f>ROUND(E342*H342,2)</f>
        <v>0</v>
      </c>
      <c r="J342" s="220"/>
      <c r="K342" s="221">
        <f>ROUND(E342*J342,2)</f>
        <v>0</v>
      </c>
      <c r="L342" s="221">
        <v>15</v>
      </c>
      <c r="M342" s="221">
        <f>G342*(1+L342/100)</f>
        <v>0</v>
      </c>
      <c r="N342" s="221">
        <v>0</v>
      </c>
      <c r="O342" s="221">
        <f>ROUND(E342*N342,2)</f>
        <v>0</v>
      </c>
      <c r="P342" s="221">
        <v>0</v>
      </c>
      <c r="Q342" s="221">
        <f>ROUND(E342*P342,2)</f>
        <v>0</v>
      </c>
      <c r="R342" s="221" t="s">
        <v>507</v>
      </c>
      <c r="S342" s="221" t="s">
        <v>149</v>
      </c>
      <c r="T342" s="222" t="s">
        <v>150</v>
      </c>
      <c r="U342" s="198">
        <v>2.4210000000000003</v>
      </c>
      <c r="V342" s="198">
        <f>ROUND(E342*U342,2)</f>
        <v>2.83</v>
      </c>
      <c r="W342" s="198"/>
      <c r="X342" s="192"/>
      <c r="Y342" s="192"/>
      <c r="Z342" s="192"/>
      <c r="AA342" s="192"/>
      <c r="AB342" s="192"/>
      <c r="AC342" s="192"/>
      <c r="AD342" s="192"/>
      <c r="AE342" s="192"/>
      <c r="AF342" s="192"/>
      <c r="AG342" s="192" t="s">
        <v>332</v>
      </c>
      <c r="AH342" s="192"/>
      <c r="AI342" s="192"/>
      <c r="AJ342" s="192"/>
      <c r="AK342" s="192"/>
      <c r="AL342" s="192"/>
      <c r="AM342" s="192"/>
      <c r="AN342" s="192"/>
      <c r="AO342" s="192"/>
      <c r="AP342" s="192"/>
      <c r="AQ342" s="192"/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2"/>
      <c r="BB342" s="192"/>
      <c r="BC342" s="192"/>
      <c r="BD342" s="192"/>
      <c r="BE342" s="192"/>
      <c r="BF342" s="192"/>
      <c r="BG342" s="192"/>
      <c r="BH342" s="192"/>
    </row>
    <row r="343" spans="1:60" outlineLevel="1" x14ac:dyDescent="0.2">
      <c r="A343" s="195"/>
      <c r="B343" s="196"/>
      <c r="C343" s="240" t="s">
        <v>535</v>
      </c>
      <c r="D343" s="223"/>
      <c r="E343" s="223"/>
      <c r="F343" s="223"/>
      <c r="G343" s="223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98"/>
      <c r="X343" s="192"/>
      <c r="Y343" s="192"/>
      <c r="Z343" s="192"/>
      <c r="AA343" s="192"/>
      <c r="AB343" s="192"/>
      <c r="AC343" s="192"/>
      <c r="AD343" s="192"/>
      <c r="AE343" s="192"/>
      <c r="AF343" s="192"/>
      <c r="AG343" s="192" t="s">
        <v>158</v>
      </c>
      <c r="AH343" s="192"/>
      <c r="AI343" s="192"/>
      <c r="AJ343" s="192"/>
      <c r="AK343" s="192"/>
      <c r="AL343" s="192"/>
      <c r="AM343" s="192"/>
      <c r="AN343" s="192"/>
      <c r="AO343" s="192"/>
      <c r="AP343" s="192"/>
      <c r="AQ343" s="192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2"/>
      <c r="BB343" s="192"/>
      <c r="BC343" s="192"/>
      <c r="BD343" s="192"/>
      <c r="BE343" s="192"/>
      <c r="BF343" s="192"/>
      <c r="BG343" s="192"/>
      <c r="BH343" s="192"/>
    </row>
    <row r="344" spans="1:60" x14ac:dyDescent="0.2">
      <c r="A344" s="210" t="s">
        <v>143</v>
      </c>
      <c r="B344" s="211" t="s">
        <v>105</v>
      </c>
      <c r="C344" s="237" t="s">
        <v>106</v>
      </c>
      <c r="D344" s="212"/>
      <c r="E344" s="213"/>
      <c r="F344" s="214"/>
      <c r="G344" s="214">
        <f>SUMIF(AG345:AG371,"&lt;&gt;NOR",G345:G371)</f>
        <v>0</v>
      </c>
      <c r="H344" s="214"/>
      <c r="I344" s="214">
        <f>SUM(I345:I371)</f>
        <v>0</v>
      </c>
      <c r="J344" s="214"/>
      <c r="K344" s="214">
        <f>SUM(K345:K371)</f>
        <v>0</v>
      </c>
      <c r="L344" s="214"/>
      <c r="M344" s="214">
        <f>SUM(M345:M371)</f>
        <v>0</v>
      </c>
      <c r="N344" s="214"/>
      <c r="O344" s="214">
        <f>SUM(O345:O371)</f>
        <v>2.77</v>
      </c>
      <c r="P344" s="214"/>
      <c r="Q344" s="214">
        <f>SUM(Q345:Q371)</f>
        <v>0</v>
      </c>
      <c r="R344" s="214"/>
      <c r="S344" s="214"/>
      <c r="T344" s="215"/>
      <c r="U344" s="209"/>
      <c r="V344" s="209">
        <f>SUM(V345:V371)</f>
        <v>190.63</v>
      </c>
      <c r="W344" s="209"/>
      <c r="AG344" t="s">
        <v>144</v>
      </c>
    </row>
    <row r="345" spans="1:60" ht="33.75" outlineLevel="1" x14ac:dyDescent="0.2">
      <c r="A345" s="216">
        <v>116</v>
      </c>
      <c r="B345" s="217" t="s">
        <v>564</v>
      </c>
      <c r="C345" s="238" t="s">
        <v>565</v>
      </c>
      <c r="D345" s="218" t="s">
        <v>163</v>
      </c>
      <c r="E345" s="219">
        <v>54.34</v>
      </c>
      <c r="F345" s="220"/>
      <c r="G345" s="221">
        <f>ROUND(E345*F345,2)</f>
        <v>0</v>
      </c>
      <c r="H345" s="220"/>
      <c r="I345" s="221">
        <f>ROUND(E345*H345,2)</f>
        <v>0</v>
      </c>
      <c r="J345" s="220"/>
      <c r="K345" s="221">
        <f>ROUND(E345*J345,2)</f>
        <v>0</v>
      </c>
      <c r="L345" s="221">
        <v>15</v>
      </c>
      <c r="M345" s="221">
        <f>G345*(1+L345/100)</f>
        <v>0</v>
      </c>
      <c r="N345" s="221">
        <v>1.1E-4</v>
      </c>
      <c r="O345" s="221">
        <f>ROUND(E345*N345,2)</f>
        <v>0.01</v>
      </c>
      <c r="P345" s="221">
        <v>0</v>
      </c>
      <c r="Q345" s="221">
        <f>ROUND(E345*P345,2)</f>
        <v>0</v>
      </c>
      <c r="R345" s="221" t="s">
        <v>538</v>
      </c>
      <c r="S345" s="221" t="s">
        <v>149</v>
      </c>
      <c r="T345" s="222" t="s">
        <v>150</v>
      </c>
      <c r="U345" s="198">
        <v>0</v>
      </c>
      <c r="V345" s="198">
        <f>ROUND(E345*U345,2)</f>
        <v>0</v>
      </c>
      <c r="W345" s="198"/>
      <c r="X345" s="192"/>
      <c r="Y345" s="192"/>
      <c r="Z345" s="192"/>
      <c r="AA345" s="192"/>
      <c r="AB345" s="192"/>
      <c r="AC345" s="192"/>
      <c r="AD345" s="192"/>
      <c r="AE345" s="192"/>
      <c r="AF345" s="192"/>
      <c r="AG345" s="192" t="s">
        <v>317</v>
      </c>
      <c r="AH345" s="192"/>
      <c r="AI345" s="192"/>
      <c r="AJ345" s="192"/>
      <c r="AK345" s="192"/>
      <c r="AL345" s="192"/>
      <c r="AM345" s="192"/>
      <c r="AN345" s="192"/>
      <c r="AO345" s="192"/>
      <c r="AP345" s="192"/>
      <c r="AQ345" s="192"/>
      <c r="AR345" s="192"/>
      <c r="AS345" s="192"/>
      <c r="AT345" s="192"/>
      <c r="AU345" s="192"/>
      <c r="AV345" s="192"/>
      <c r="AW345" s="192"/>
      <c r="AX345" s="192"/>
      <c r="AY345" s="192"/>
      <c r="AZ345" s="192"/>
      <c r="BA345" s="192"/>
      <c r="BB345" s="192"/>
      <c r="BC345" s="192"/>
      <c r="BD345" s="192"/>
      <c r="BE345" s="192"/>
      <c r="BF345" s="192"/>
      <c r="BG345" s="192"/>
      <c r="BH345" s="192"/>
    </row>
    <row r="346" spans="1:60" outlineLevel="1" x14ac:dyDescent="0.2">
      <c r="A346" s="195"/>
      <c r="B346" s="196"/>
      <c r="C346" s="239" t="s">
        <v>724</v>
      </c>
      <c r="D346" s="204"/>
      <c r="E346" s="205">
        <v>9.0200000000000014</v>
      </c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98"/>
      <c r="X346" s="192"/>
      <c r="Y346" s="192"/>
      <c r="Z346" s="192"/>
      <c r="AA346" s="192"/>
      <c r="AB346" s="192"/>
      <c r="AC346" s="192"/>
      <c r="AD346" s="192"/>
      <c r="AE346" s="192"/>
      <c r="AF346" s="192"/>
      <c r="AG346" s="192" t="s">
        <v>153</v>
      </c>
      <c r="AH346" s="192">
        <v>0</v>
      </c>
      <c r="AI346" s="192"/>
      <c r="AJ346" s="192"/>
      <c r="AK346" s="192"/>
      <c r="AL346" s="192"/>
      <c r="AM346" s="192"/>
      <c r="AN346" s="192"/>
      <c r="AO346" s="192"/>
      <c r="AP346" s="192"/>
      <c r="AQ346" s="192"/>
      <c r="AR346" s="192"/>
      <c r="AS346" s="192"/>
      <c r="AT346" s="192"/>
      <c r="AU346" s="192"/>
      <c r="AV346" s="192"/>
      <c r="AW346" s="192"/>
      <c r="AX346" s="192"/>
      <c r="AY346" s="192"/>
      <c r="AZ346" s="192"/>
      <c r="BA346" s="192"/>
      <c r="BB346" s="192"/>
      <c r="BC346" s="192"/>
      <c r="BD346" s="192"/>
      <c r="BE346" s="192"/>
      <c r="BF346" s="192"/>
      <c r="BG346" s="192"/>
      <c r="BH346" s="192"/>
    </row>
    <row r="347" spans="1:60" outlineLevel="1" x14ac:dyDescent="0.2">
      <c r="A347" s="195"/>
      <c r="B347" s="196"/>
      <c r="C347" s="239" t="s">
        <v>725</v>
      </c>
      <c r="D347" s="204"/>
      <c r="E347" s="205">
        <v>15.4</v>
      </c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98"/>
      <c r="X347" s="192"/>
      <c r="Y347" s="192"/>
      <c r="Z347" s="192"/>
      <c r="AA347" s="192"/>
      <c r="AB347" s="192"/>
      <c r="AC347" s="192"/>
      <c r="AD347" s="192"/>
      <c r="AE347" s="192"/>
      <c r="AF347" s="192"/>
      <c r="AG347" s="192" t="s">
        <v>153</v>
      </c>
      <c r="AH347" s="192">
        <v>0</v>
      </c>
      <c r="AI347" s="192"/>
      <c r="AJ347" s="192"/>
      <c r="AK347" s="192"/>
      <c r="AL347" s="192"/>
      <c r="AM347" s="192"/>
      <c r="AN347" s="192"/>
      <c r="AO347" s="192"/>
      <c r="AP347" s="192"/>
      <c r="AQ347" s="192"/>
      <c r="AR347" s="192"/>
      <c r="AS347" s="192"/>
      <c r="AT347" s="192"/>
      <c r="AU347" s="192"/>
      <c r="AV347" s="192"/>
      <c r="AW347" s="192"/>
      <c r="AX347" s="192"/>
      <c r="AY347" s="192"/>
      <c r="AZ347" s="192"/>
      <c r="BA347" s="192"/>
      <c r="BB347" s="192"/>
      <c r="BC347" s="192"/>
      <c r="BD347" s="192"/>
      <c r="BE347" s="192"/>
      <c r="BF347" s="192"/>
      <c r="BG347" s="192"/>
      <c r="BH347" s="192"/>
    </row>
    <row r="348" spans="1:60" outlineLevel="1" x14ac:dyDescent="0.2">
      <c r="A348" s="195"/>
      <c r="B348" s="196"/>
      <c r="C348" s="239" t="s">
        <v>726</v>
      </c>
      <c r="D348" s="204"/>
      <c r="E348" s="205">
        <v>29.92</v>
      </c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98"/>
      <c r="X348" s="192"/>
      <c r="Y348" s="192"/>
      <c r="Z348" s="192"/>
      <c r="AA348" s="192"/>
      <c r="AB348" s="192"/>
      <c r="AC348" s="192"/>
      <c r="AD348" s="192"/>
      <c r="AE348" s="192"/>
      <c r="AF348" s="192"/>
      <c r="AG348" s="192" t="s">
        <v>153</v>
      </c>
      <c r="AH348" s="192">
        <v>0</v>
      </c>
      <c r="AI348" s="192"/>
      <c r="AJ348" s="192"/>
      <c r="AK348" s="192"/>
      <c r="AL348" s="192"/>
      <c r="AM348" s="192"/>
      <c r="AN348" s="192"/>
      <c r="AO348" s="192"/>
      <c r="AP348" s="192"/>
      <c r="AQ348" s="192"/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2"/>
      <c r="BB348" s="192"/>
      <c r="BC348" s="192"/>
      <c r="BD348" s="192"/>
      <c r="BE348" s="192"/>
      <c r="BF348" s="192"/>
      <c r="BG348" s="192"/>
      <c r="BH348" s="192"/>
    </row>
    <row r="349" spans="1:60" ht="33.75" outlineLevel="1" x14ac:dyDescent="0.2">
      <c r="A349" s="216">
        <v>117</v>
      </c>
      <c r="B349" s="217" t="s">
        <v>566</v>
      </c>
      <c r="C349" s="238" t="s">
        <v>567</v>
      </c>
      <c r="D349" s="218" t="s">
        <v>172</v>
      </c>
      <c r="E349" s="219">
        <v>58</v>
      </c>
      <c r="F349" s="220"/>
      <c r="G349" s="221">
        <f>ROUND(E349*F349,2)</f>
        <v>0</v>
      </c>
      <c r="H349" s="220"/>
      <c r="I349" s="221">
        <f>ROUND(E349*H349,2)</f>
        <v>0</v>
      </c>
      <c r="J349" s="220"/>
      <c r="K349" s="221">
        <f>ROUND(E349*J349,2)</f>
        <v>0</v>
      </c>
      <c r="L349" s="221">
        <v>15</v>
      </c>
      <c r="M349" s="221">
        <f>G349*(1+L349/100)</f>
        <v>0</v>
      </c>
      <c r="N349" s="221">
        <v>3.0000000000000001E-5</v>
      </c>
      <c r="O349" s="221">
        <f>ROUND(E349*N349,2)</f>
        <v>0</v>
      </c>
      <c r="P349" s="221">
        <v>0</v>
      </c>
      <c r="Q349" s="221">
        <f>ROUND(E349*P349,2)</f>
        <v>0</v>
      </c>
      <c r="R349" s="221" t="s">
        <v>538</v>
      </c>
      <c r="S349" s="221" t="s">
        <v>149</v>
      </c>
      <c r="T349" s="222" t="s">
        <v>150</v>
      </c>
      <c r="U349" s="198">
        <v>0</v>
      </c>
      <c r="V349" s="198">
        <f>ROUND(E349*U349,2)</f>
        <v>0</v>
      </c>
      <c r="W349" s="198"/>
      <c r="X349" s="192"/>
      <c r="Y349" s="192"/>
      <c r="Z349" s="192"/>
      <c r="AA349" s="192"/>
      <c r="AB349" s="192"/>
      <c r="AC349" s="192"/>
      <c r="AD349" s="192"/>
      <c r="AE349" s="192"/>
      <c r="AF349" s="192"/>
      <c r="AG349" s="192" t="s">
        <v>317</v>
      </c>
      <c r="AH349" s="192"/>
      <c r="AI349" s="192"/>
      <c r="AJ349" s="192"/>
      <c r="AK349" s="192"/>
      <c r="AL349" s="192"/>
      <c r="AM349" s="192"/>
      <c r="AN349" s="192"/>
      <c r="AO349" s="192"/>
      <c r="AP349" s="192"/>
      <c r="AQ349" s="192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2"/>
      <c r="BB349" s="192"/>
      <c r="BC349" s="192"/>
      <c r="BD349" s="192"/>
      <c r="BE349" s="192"/>
      <c r="BF349" s="192"/>
      <c r="BG349" s="192"/>
      <c r="BH349" s="192"/>
    </row>
    <row r="350" spans="1:60" outlineLevel="1" x14ac:dyDescent="0.2">
      <c r="A350" s="195"/>
      <c r="B350" s="196"/>
      <c r="C350" s="239" t="s">
        <v>779</v>
      </c>
      <c r="D350" s="204"/>
      <c r="E350" s="205">
        <v>28.400000000000002</v>
      </c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98"/>
      <c r="X350" s="192"/>
      <c r="Y350" s="192"/>
      <c r="Z350" s="192"/>
      <c r="AA350" s="192"/>
      <c r="AB350" s="192"/>
      <c r="AC350" s="192"/>
      <c r="AD350" s="192"/>
      <c r="AE350" s="192"/>
      <c r="AF350" s="192"/>
      <c r="AG350" s="192" t="s">
        <v>153</v>
      </c>
      <c r="AH350" s="192">
        <v>0</v>
      </c>
      <c r="AI350" s="192"/>
      <c r="AJ350" s="192"/>
      <c r="AK350" s="192"/>
      <c r="AL350" s="192"/>
      <c r="AM350" s="192"/>
      <c r="AN350" s="192"/>
      <c r="AO350" s="192"/>
      <c r="AP350" s="192"/>
      <c r="AQ350" s="192"/>
      <c r="AR350" s="192"/>
      <c r="AS350" s="192"/>
      <c r="AT350" s="192"/>
      <c r="AU350" s="192"/>
      <c r="AV350" s="192"/>
      <c r="AW350" s="192"/>
      <c r="AX350" s="192"/>
      <c r="AY350" s="192"/>
      <c r="AZ350" s="192"/>
      <c r="BA350" s="192"/>
      <c r="BB350" s="192"/>
      <c r="BC350" s="192"/>
      <c r="BD350" s="192"/>
      <c r="BE350" s="192"/>
      <c r="BF350" s="192"/>
      <c r="BG350" s="192"/>
      <c r="BH350" s="192"/>
    </row>
    <row r="351" spans="1:60" outlineLevel="1" x14ac:dyDescent="0.2">
      <c r="A351" s="195"/>
      <c r="B351" s="196"/>
      <c r="C351" s="239" t="s">
        <v>780</v>
      </c>
      <c r="D351" s="204"/>
      <c r="E351" s="205">
        <v>14.600000000000001</v>
      </c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98"/>
      <c r="X351" s="192"/>
      <c r="Y351" s="192"/>
      <c r="Z351" s="192"/>
      <c r="AA351" s="192"/>
      <c r="AB351" s="192"/>
      <c r="AC351" s="192"/>
      <c r="AD351" s="192"/>
      <c r="AE351" s="192"/>
      <c r="AF351" s="192"/>
      <c r="AG351" s="192" t="s">
        <v>153</v>
      </c>
      <c r="AH351" s="192">
        <v>0</v>
      </c>
      <c r="AI351" s="192"/>
      <c r="AJ351" s="192"/>
      <c r="AK351" s="192"/>
      <c r="AL351" s="192"/>
      <c r="AM351" s="192"/>
      <c r="AN351" s="192"/>
      <c r="AO351" s="192"/>
      <c r="AP351" s="192"/>
      <c r="AQ351" s="192"/>
      <c r="AR351" s="192"/>
      <c r="AS351" s="192"/>
      <c r="AT351" s="192"/>
      <c r="AU351" s="192"/>
      <c r="AV351" s="192"/>
      <c r="AW351" s="192"/>
      <c r="AX351" s="192"/>
      <c r="AY351" s="192"/>
      <c r="AZ351" s="192"/>
      <c r="BA351" s="192"/>
      <c r="BB351" s="192"/>
      <c r="BC351" s="192"/>
      <c r="BD351" s="192"/>
      <c r="BE351" s="192"/>
      <c r="BF351" s="192"/>
      <c r="BG351" s="192"/>
      <c r="BH351" s="192"/>
    </row>
    <row r="352" spans="1:60" outlineLevel="1" x14ac:dyDescent="0.2">
      <c r="A352" s="195"/>
      <c r="B352" s="196"/>
      <c r="C352" s="239" t="s">
        <v>781</v>
      </c>
      <c r="D352" s="204"/>
      <c r="E352" s="205">
        <v>15</v>
      </c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98"/>
      <c r="X352" s="192"/>
      <c r="Y352" s="192"/>
      <c r="Z352" s="192"/>
      <c r="AA352" s="192"/>
      <c r="AB352" s="192"/>
      <c r="AC352" s="192"/>
      <c r="AD352" s="192"/>
      <c r="AE352" s="192"/>
      <c r="AF352" s="192"/>
      <c r="AG352" s="192" t="s">
        <v>153</v>
      </c>
      <c r="AH352" s="192">
        <v>0</v>
      </c>
      <c r="AI352" s="192"/>
      <c r="AJ352" s="192"/>
      <c r="AK352" s="192"/>
      <c r="AL352" s="192"/>
      <c r="AM352" s="192"/>
      <c r="AN352" s="192"/>
      <c r="AO352" s="192"/>
      <c r="AP352" s="192"/>
      <c r="AQ352" s="192"/>
      <c r="AR352" s="192"/>
      <c r="AS352" s="192"/>
      <c r="AT352" s="192"/>
      <c r="AU352" s="192"/>
      <c r="AV352" s="192"/>
      <c r="AW352" s="192"/>
      <c r="AX352" s="192"/>
      <c r="AY352" s="192"/>
      <c r="AZ352" s="192"/>
      <c r="BA352" s="192"/>
      <c r="BB352" s="192"/>
      <c r="BC352" s="192"/>
      <c r="BD352" s="192"/>
      <c r="BE352" s="192"/>
      <c r="BF352" s="192"/>
      <c r="BG352" s="192"/>
      <c r="BH352" s="192"/>
    </row>
    <row r="353" spans="1:60" ht="22.5" outlineLevel="1" x14ac:dyDescent="0.2">
      <c r="A353" s="216">
        <v>118</v>
      </c>
      <c r="B353" s="217" t="s">
        <v>568</v>
      </c>
      <c r="C353" s="238" t="s">
        <v>569</v>
      </c>
      <c r="D353" s="218" t="s">
        <v>163</v>
      </c>
      <c r="E353" s="219">
        <v>164.77600000000001</v>
      </c>
      <c r="F353" s="220"/>
      <c r="G353" s="221">
        <f>ROUND(E353*F353,2)</f>
        <v>0</v>
      </c>
      <c r="H353" s="220"/>
      <c r="I353" s="221">
        <f>ROUND(E353*H353,2)</f>
        <v>0</v>
      </c>
      <c r="J353" s="220"/>
      <c r="K353" s="221">
        <f>ROUND(E353*J353,2)</f>
        <v>0</v>
      </c>
      <c r="L353" s="221">
        <v>15</v>
      </c>
      <c r="M353" s="221">
        <f>G353*(1+L353/100)</f>
        <v>0</v>
      </c>
      <c r="N353" s="221">
        <v>3.98E-3</v>
      </c>
      <c r="O353" s="221">
        <f>ROUND(E353*N353,2)</f>
        <v>0.66</v>
      </c>
      <c r="P353" s="221">
        <v>0</v>
      </c>
      <c r="Q353" s="221">
        <f>ROUND(E353*P353,2)</f>
        <v>0</v>
      </c>
      <c r="R353" s="221" t="s">
        <v>538</v>
      </c>
      <c r="S353" s="221" t="s">
        <v>149</v>
      </c>
      <c r="T353" s="222" t="s">
        <v>150</v>
      </c>
      <c r="U353" s="198">
        <v>1.0746000000000002</v>
      </c>
      <c r="V353" s="198">
        <f>ROUND(E353*U353,2)</f>
        <v>177.07</v>
      </c>
      <c r="W353" s="198"/>
      <c r="X353" s="192"/>
      <c r="Y353" s="192"/>
      <c r="Z353" s="192"/>
      <c r="AA353" s="192"/>
      <c r="AB353" s="192"/>
      <c r="AC353" s="192"/>
      <c r="AD353" s="192"/>
      <c r="AE353" s="192"/>
      <c r="AF353" s="192"/>
      <c r="AG353" s="192" t="s">
        <v>317</v>
      </c>
      <c r="AH353" s="192"/>
      <c r="AI353" s="192"/>
      <c r="AJ353" s="192"/>
      <c r="AK353" s="192"/>
      <c r="AL353" s="192"/>
      <c r="AM353" s="192"/>
      <c r="AN353" s="192"/>
      <c r="AO353" s="192"/>
      <c r="AP353" s="192"/>
      <c r="AQ353" s="192"/>
      <c r="AR353" s="192"/>
      <c r="AS353" s="192"/>
      <c r="AT353" s="192"/>
      <c r="AU353" s="192"/>
      <c r="AV353" s="192"/>
      <c r="AW353" s="192"/>
      <c r="AX353" s="192"/>
      <c r="AY353" s="192"/>
      <c r="AZ353" s="192"/>
      <c r="BA353" s="192"/>
      <c r="BB353" s="192"/>
      <c r="BC353" s="192"/>
      <c r="BD353" s="192"/>
      <c r="BE353" s="192"/>
      <c r="BF353" s="192"/>
      <c r="BG353" s="192"/>
      <c r="BH353" s="192"/>
    </row>
    <row r="354" spans="1:60" outlineLevel="1" x14ac:dyDescent="0.2">
      <c r="A354" s="195"/>
      <c r="B354" s="196"/>
      <c r="C354" s="239" t="s">
        <v>782</v>
      </c>
      <c r="D354" s="204"/>
      <c r="E354" s="205">
        <v>41.580000000000005</v>
      </c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98"/>
      <c r="X354" s="192"/>
      <c r="Y354" s="192"/>
      <c r="Z354" s="192"/>
      <c r="AA354" s="192"/>
      <c r="AB354" s="192"/>
      <c r="AC354" s="192"/>
      <c r="AD354" s="192"/>
      <c r="AE354" s="192"/>
      <c r="AF354" s="192"/>
      <c r="AG354" s="192" t="s">
        <v>153</v>
      </c>
      <c r="AH354" s="192">
        <v>0</v>
      </c>
      <c r="AI354" s="192"/>
      <c r="AJ354" s="192"/>
      <c r="AK354" s="192"/>
      <c r="AL354" s="192"/>
      <c r="AM354" s="192"/>
      <c r="AN354" s="192"/>
      <c r="AO354" s="192"/>
      <c r="AP354" s="192"/>
      <c r="AQ354" s="192"/>
      <c r="AR354" s="192"/>
      <c r="AS354" s="192"/>
      <c r="AT354" s="192"/>
      <c r="AU354" s="192"/>
      <c r="AV354" s="192"/>
      <c r="AW354" s="192"/>
      <c r="AX354" s="192"/>
      <c r="AY354" s="192"/>
      <c r="AZ354" s="192"/>
      <c r="BA354" s="192"/>
      <c r="BB354" s="192"/>
      <c r="BC354" s="192"/>
      <c r="BD354" s="192"/>
      <c r="BE354" s="192"/>
      <c r="BF354" s="192"/>
      <c r="BG354" s="192"/>
      <c r="BH354" s="192"/>
    </row>
    <row r="355" spans="1:60" outlineLevel="1" x14ac:dyDescent="0.2">
      <c r="A355" s="195"/>
      <c r="B355" s="196"/>
      <c r="C355" s="239" t="s">
        <v>783</v>
      </c>
      <c r="D355" s="204"/>
      <c r="E355" s="205">
        <v>48.400000000000006</v>
      </c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98"/>
      <c r="X355" s="192"/>
      <c r="Y355" s="192"/>
      <c r="Z355" s="192"/>
      <c r="AA355" s="192"/>
      <c r="AB355" s="192"/>
      <c r="AC355" s="192"/>
      <c r="AD355" s="192"/>
      <c r="AE355" s="192"/>
      <c r="AF355" s="192"/>
      <c r="AG355" s="192" t="s">
        <v>153</v>
      </c>
      <c r="AH355" s="192">
        <v>0</v>
      </c>
      <c r="AI355" s="192"/>
      <c r="AJ355" s="192"/>
      <c r="AK355" s="192"/>
      <c r="AL355" s="192"/>
      <c r="AM355" s="192"/>
      <c r="AN355" s="192"/>
      <c r="AO355" s="192"/>
      <c r="AP355" s="192"/>
      <c r="AQ355" s="192"/>
      <c r="AR355" s="192"/>
      <c r="AS355" s="192"/>
      <c r="AT355" s="192"/>
      <c r="AU355" s="192"/>
      <c r="AV355" s="192"/>
      <c r="AW355" s="192"/>
      <c r="AX355" s="192"/>
      <c r="AY355" s="192"/>
      <c r="AZ355" s="192"/>
      <c r="BA355" s="192"/>
      <c r="BB355" s="192"/>
      <c r="BC355" s="192"/>
      <c r="BD355" s="192"/>
      <c r="BE355" s="192"/>
      <c r="BF355" s="192"/>
      <c r="BG355" s="192"/>
      <c r="BH355" s="192"/>
    </row>
    <row r="356" spans="1:60" outlineLevel="1" x14ac:dyDescent="0.2">
      <c r="A356" s="195"/>
      <c r="B356" s="196"/>
      <c r="C356" s="239" t="s">
        <v>784</v>
      </c>
      <c r="D356" s="204"/>
      <c r="E356" s="205">
        <v>11.055000000000001</v>
      </c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98"/>
      <c r="X356" s="192"/>
      <c r="Y356" s="192"/>
      <c r="Z356" s="192"/>
      <c r="AA356" s="192"/>
      <c r="AB356" s="192"/>
      <c r="AC356" s="192"/>
      <c r="AD356" s="192"/>
      <c r="AE356" s="192"/>
      <c r="AF356" s="192"/>
      <c r="AG356" s="192" t="s">
        <v>153</v>
      </c>
      <c r="AH356" s="192">
        <v>0</v>
      </c>
      <c r="AI356" s="192"/>
      <c r="AJ356" s="192"/>
      <c r="AK356" s="192"/>
      <c r="AL356" s="192"/>
      <c r="AM356" s="192"/>
      <c r="AN356" s="192"/>
      <c r="AO356" s="192"/>
      <c r="AP356" s="192"/>
      <c r="AQ356" s="192"/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2"/>
      <c r="BB356" s="192"/>
      <c r="BC356" s="192"/>
      <c r="BD356" s="192"/>
      <c r="BE356" s="192"/>
      <c r="BF356" s="192"/>
      <c r="BG356" s="192"/>
      <c r="BH356" s="192"/>
    </row>
    <row r="357" spans="1:60" outlineLevel="1" x14ac:dyDescent="0.2">
      <c r="A357" s="195"/>
      <c r="B357" s="196"/>
      <c r="C357" s="239" t="s">
        <v>785</v>
      </c>
      <c r="D357" s="204"/>
      <c r="E357" s="205">
        <v>10.087000000000002</v>
      </c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98"/>
      <c r="X357" s="192"/>
      <c r="Y357" s="192"/>
      <c r="Z357" s="192"/>
      <c r="AA357" s="192"/>
      <c r="AB357" s="192"/>
      <c r="AC357" s="192"/>
      <c r="AD357" s="192"/>
      <c r="AE357" s="192"/>
      <c r="AF357" s="192"/>
      <c r="AG357" s="192" t="s">
        <v>153</v>
      </c>
      <c r="AH357" s="192">
        <v>0</v>
      </c>
      <c r="AI357" s="192"/>
      <c r="AJ357" s="192"/>
      <c r="AK357" s="192"/>
      <c r="AL357" s="192"/>
      <c r="AM357" s="192"/>
      <c r="AN357" s="192"/>
      <c r="AO357" s="192"/>
      <c r="AP357" s="192"/>
      <c r="AQ357" s="192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2"/>
      <c r="BB357" s="192"/>
      <c r="BC357" s="192"/>
      <c r="BD357" s="192"/>
      <c r="BE357" s="192"/>
      <c r="BF357" s="192"/>
      <c r="BG357" s="192"/>
      <c r="BH357" s="192"/>
    </row>
    <row r="358" spans="1:60" outlineLevel="1" x14ac:dyDescent="0.2">
      <c r="A358" s="195"/>
      <c r="B358" s="196"/>
      <c r="C358" s="239" t="s">
        <v>786</v>
      </c>
      <c r="D358" s="204"/>
      <c r="E358" s="205">
        <v>25.080000000000002</v>
      </c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98"/>
      <c r="X358" s="192"/>
      <c r="Y358" s="192"/>
      <c r="Z358" s="192"/>
      <c r="AA358" s="192"/>
      <c r="AB358" s="192"/>
      <c r="AC358" s="192"/>
      <c r="AD358" s="192"/>
      <c r="AE358" s="192"/>
      <c r="AF358" s="192"/>
      <c r="AG358" s="192" t="s">
        <v>153</v>
      </c>
      <c r="AH358" s="192">
        <v>0</v>
      </c>
      <c r="AI358" s="192"/>
      <c r="AJ358" s="192"/>
      <c r="AK358" s="192"/>
      <c r="AL358" s="192"/>
      <c r="AM358" s="192"/>
      <c r="AN358" s="192"/>
      <c r="AO358" s="192"/>
      <c r="AP358" s="192"/>
      <c r="AQ358" s="192"/>
      <c r="AR358" s="192"/>
      <c r="AS358" s="192"/>
      <c r="AT358" s="192"/>
      <c r="AU358" s="192"/>
      <c r="AV358" s="192"/>
      <c r="AW358" s="192"/>
      <c r="AX358" s="192"/>
      <c r="AY358" s="192"/>
      <c r="AZ358" s="192"/>
      <c r="BA358" s="192"/>
      <c r="BB358" s="192"/>
      <c r="BC358" s="192"/>
      <c r="BD358" s="192"/>
      <c r="BE358" s="192"/>
      <c r="BF358" s="192"/>
      <c r="BG358" s="192"/>
      <c r="BH358" s="192"/>
    </row>
    <row r="359" spans="1:60" outlineLevel="1" x14ac:dyDescent="0.2">
      <c r="A359" s="195"/>
      <c r="B359" s="196"/>
      <c r="C359" s="239" t="s">
        <v>787</v>
      </c>
      <c r="D359" s="204"/>
      <c r="E359" s="205">
        <v>27.214000000000002</v>
      </c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98"/>
      <c r="X359" s="192"/>
      <c r="Y359" s="192"/>
      <c r="Z359" s="192"/>
      <c r="AA359" s="192"/>
      <c r="AB359" s="192"/>
      <c r="AC359" s="192"/>
      <c r="AD359" s="192"/>
      <c r="AE359" s="192"/>
      <c r="AF359" s="192"/>
      <c r="AG359" s="192" t="s">
        <v>153</v>
      </c>
      <c r="AH359" s="192">
        <v>0</v>
      </c>
      <c r="AI359" s="192"/>
      <c r="AJ359" s="192"/>
      <c r="AK359" s="192"/>
      <c r="AL359" s="192"/>
      <c r="AM359" s="192"/>
      <c r="AN359" s="192"/>
      <c r="AO359" s="192"/>
      <c r="AP359" s="192"/>
      <c r="AQ359" s="192"/>
      <c r="AR359" s="192"/>
      <c r="AS359" s="192"/>
      <c r="AT359" s="192"/>
      <c r="AU359" s="192"/>
      <c r="AV359" s="192"/>
      <c r="AW359" s="192"/>
      <c r="AX359" s="192"/>
      <c r="AY359" s="192"/>
      <c r="AZ359" s="192"/>
      <c r="BA359" s="192"/>
      <c r="BB359" s="192"/>
      <c r="BC359" s="192"/>
      <c r="BD359" s="192"/>
      <c r="BE359" s="192"/>
      <c r="BF359" s="192"/>
      <c r="BG359" s="192"/>
      <c r="BH359" s="192"/>
    </row>
    <row r="360" spans="1:60" outlineLevel="1" x14ac:dyDescent="0.2">
      <c r="A360" s="195"/>
      <c r="B360" s="196"/>
      <c r="C360" s="239" t="s">
        <v>237</v>
      </c>
      <c r="D360" s="204"/>
      <c r="E360" s="205">
        <v>1.36</v>
      </c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2"/>
      <c r="Y360" s="192"/>
      <c r="Z360" s="192"/>
      <c r="AA360" s="192"/>
      <c r="AB360" s="192"/>
      <c r="AC360" s="192"/>
      <c r="AD360" s="192"/>
      <c r="AE360" s="192"/>
      <c r="AF360" s="192"/>
      <c r="AG360" s="192" t="s">
        <v>153</v>
      </c>
      <c r="AH360" s="192">
        <v>0</v>
      </c>
      <c r="AI360" s="192"/>
      <c r="AJ360" s="192"/>
      <c r="AK360" s="192"/>
      <c r="AL360" s="192"/>
      <c r="AM360" s="192"/>
      <c r="AN360" s="192"/>
      <c r="AO360" s="192"/>
      <c r="AP360" s="192"/>
      <c r="AQ360" s="192"/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2"/>
      <c r="BB360" s="192"/>
      <c r="BC360" s="192"/>
      <c r="BD360" s="192"/>
      <c r="BE360" s="192"/>
      <c r="BF360" s="192"/>
      <c r="BG360" s="192"/>
      <c r="BH360" s="192"/>
    </row>
    <row r="361" spans="1:60" outlineLevel="1" x14ac:dyDescent="0.2">
      <c r="A361" s="216">
        <v>119</v>
      </c>
      <c r="B361" s="217" t="s">
        <v>574</v>
      </c>
      <c r="C361" s="238" t="s">
        <v>575</v>
      </c>
      <c r="D361" s="218" t="s">
        <v>172</v>
      </c>
      <c r="E361" s="219">
        <v>112.96000000000001</v>
      </c>
      <c r="F361" s="220"/>
      <c r="G361" s="221">
        <f>ROUND(E361*F361,2)</f>
        <v>0</v>
      </c>
      <c r="H361" s="220"/>
      <c r="I361" s="221">
        <f>ROUND(E361*H361,2)</f>
        <v>0</v>
      </c>
      <c r="J361" s="220"/>
      <c r="K361" s="221">
        <f>ROUND(E361*J361,2)</f>
        <v>0</v>
      </c>
      <c r="L361" s="221">
        <v>15</v>
      </c>
      <c r="M361" s="221">
        <f>G361*(1+L361/100)</f>
        <v>0</v>
      </c>
      <c r="N361" s="221">
        <v>1E-4</v>
      </c>
      <c r="O361" s="221">
        <f>ROUND(E361*N361,2)</f>
        <v>0.01</v>
      </c>
      <c r="P361" s="221">
        <v>0</v>
      </c>
      <c r="Q361" s="221">
        <f>ROUND(E361*P361,2)</f>
        <v>0</v>
      </c>
      <c r="R361" s="221" t="s">
        <v>538</v>
      </c>
      <c r="S361" s="221" t="s">
        <v>149</v>
      </c>
      <c r="T361" s="222" t="s">
        <v>150</v>
      </c>
      <c r="U361" s="198">
        <v>0.12000000000000001</v>
      </c>
      <c r="V361" s="198">
        <f>ROUND(E361*U361,2)</f>
        <v>13.56</v>
      </c>
      <c r="W361" s="198"/>
      <c r="X361" s="192"/>
      <c r="Y361" s="192"/>
      <c r="Z361" s="192"/>
      <c r="AA361" s="192"/>
      <c r="AB361" s="192"/>
      <c r="AC361" s="192"/>
      <c r="AD361" s="192"/>
      <c r="AE361" s="192"/>
      <c r="AF361" s="192"/>
      <c r="AG361" s="192" t="s">
        <v>317</v>
      </c>
      <c r="AH361" s="192"/>
      <c r="AI361" s="192"/>
      <c r="AJ361" s="192"/>
      <c r="AK361" s="192"/>
      <c r="AL361" s="192"/>
      <c r="AM361" s="192"/>
      <c r="AN361" s="192"/>
      <c r="AO361" s="192"/>
      <c r="AP361" s="192"/>
      <c r="AQ361" s="192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2"/>
      <c r="BB361" s="192"/>
      <c r="BC361" s="192"/>
      <c r="BD361" s="192"/>
      <c r="BE361" s="192"/>
      <c r="BF361" s="192"/>
      <c r="BG361" s="192"/>
      <c r="BH361" s="192"/>
    </row>
    <row r="362" spans="1:60" outlineLevel="1" x14ac:dyDescent="0.2">
      <c r="A362" s="195"/>
      <c r="B362" s="196"/>
      <c r="C362" s="239" t="s">
        <v>576</v>
      </c>
      <c r="D362" s="204"/>
      <c r="E362" s="205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2"/>
      <c r="Y362" s="192"/>
      <c r="Z362" s="192"/>
      <c r="AA362" s="192"/>
      <c r="AB362" s="192"/>
      <c r="AC362" s="192"/>
      <c r="AD362" s="192"/>
      <c r="AE362" s="192"/>
      <c r="AF362" s="192"/>
      <c r="AG362" s="192" t="s">
        <v>153</v>
      </c>
      <c r="AH362" s="192">
        <v>0</v>
      </c>
      <c r="AI362" s="192"/>
      <c r="AJ362" s="192"/>
      <c r="AK362" s="192"/>
      <c r="AL362" s="192"/>
      <c r="AM362" s="192"/>
      <c r="AN362" s="192"/>
      <c r="AO362" s="192"/>
      <c r="AP362" s="192"/>
      <c r="AQ362" s="192"/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2"/>
      <c r="BB362" s="192"/>
      <c r="BC362" s="192"/>
      <c r="BD362" s="192"/>
      <c r="BE362" s="192"/>
      <c r="BF362" s="192"/>
      <c r="BG362" s="192"/>
      <c r="BH362" s="192"/>
    </row>
    <row r="363" spans="1:60" outlineLevel="1" x14ac:dyDescent="0.2">
      <c r="A363" s="195"/>
      <c r="B363" s="196"/>
      <c r="C363" s="239" t="s">
        <v>788</v>
      </c>
      <c r="D363" s="204"/>
      <c r="E363" s="205">
        <v>32.400000000000006</v>
      </c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2"/>
      <c r="Y363" s="192"/>
      <c r="Z363" s="192"/>
      <c r="AA363" s="192"/>
      <c r="AB363" s="192"/>
      <c r="AC363" s="192"/>
      <c r="AD363" s="192"/>
      <c r="AE363" s="192"/>
      <c r="AF363" s="192"/>
      <c r="AG363" s="192" t="s">
        <v>153</v>
      </c>
      <c r="AH363" s="192">
        <v>0</v>
      </c>
      <c r="AI363" s="192"/>
      <c r="AJ363" s="192"/>
      <c r="AK363" s="192"/>
      <c r="AL363" s="192"/>
      <c r="AM363" s="192"/>
      <c r="AN363" s="192"/>
      <c r="AO363" s="192"/>
      <c r="AP363" s="192"/>
      <c r="AQ363" s="192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2"/>
      <c r="BB363" s="192"/>
      <c r="BC363" s="192"/>
      <c r="BD363" s="192"/>
      <c r="BE363" s="192"/>
      <c r="BF363" s="192"/>
      <c r="BG363" s="192"/>
      <c r="BH363" s="192"/>
    </row>
    <row r="364" spans="1:60" outlineLevel="1" x14ac:dyDescent="0.2">
      <c r="A364" s="195"/>
      <c r="B364" s="196"/>
      <c r="C364" s="239" t="s">
        <v>789</v>
      </c>
      <c r="D364" s="204"/>
      <c r="E364" s="205">
        <v>28.400000000000002</v>
      </c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2"/>
      <c r="Y364" s="192"/>
      <c r="Z364" s="192"/>
      <c r="AA364" s="192"/>
      <c r="AB364" s="192"/>
      <c r="AC364" s="192"/>
      <c r="AD364" s="192"/>
      <c r="AE364" s="192"/>
      <c r="AF364" s="192"/>
      <c r="AG364" s="192" t="s">
        <v>153</v>
      </c>
      <c r="AH364" s="192">
        <v>0</v>
      </c>
      <c r="AI364" s="192"/>
      <c r="AJ364" s="192"/>
      <c r="AK364" s="192"/>
      <c r="AL364" s="192"/>
      <c r="AM364" s="192"/>
      <c r="AN364" s="192"/>
      <c r="AO364" s="192"/>
      <c r="AP364" s="192"/>
      <c r="AQ364" s="192"/>
      <c r="AR364" s="192"/>
      <c r="AS364" s="192"/>
      <c r="AT364" s="192"/>
      <c r="AU364" s="192"/>
      <c r="AV364" s="192"/>
      <c r="AW364" s="192"/>
      <c r="AX364" s="192"/>
      <c r="AY364" s="192"/>
      <c r="AZ364" s="192"/>
      <c r="BA364" s="192"/>
      <c r="BB364" s="192"/>
      <c r="BC364" s="192"/>
      <c r="BD364" s="192"/>
      <c r="BE364" s="192"/>
      <c r="BF364" s="192"/>
      <c r="BG364" s="192"/>
      <c r="BH364" s="192"/>
    </row>
    <row r="365" spans="1:60" outlineLevel="1" x14ac:dyDescent="0.2">
      <c r="A365" s="195"/>
      <c r="B365" s="196"/>
      <c r="C365" s="239" t="s">
        <v>790</v>
      </c>
      <c r="D365" s="204"/>
      <c r="E365" s="205">
        <v>9.6000000000000014</v>
      </c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98"/>
      <c r="X365" s="192"/>
      <c r="Y365" s="192"/>
      <c r="Z365" s="192"/>
      <c r="AA365" s="192"/>
      <c r="AB365" s="192"/>
      <c r="AC365" s="192"/>
      <c r="AD365" s="192"/>
      <c r="AE365" s="192"/>
      <c r="AF365" s="192"/>
      <c r="AG365" s="192" t="s">
        <v>153</v>
      </c>
      <c r="AH365" s="192">
        <v>0</v>
      </c>
      <c r="AI365" s="192"/>
      <c r="AJ365" s="192"/>
      <c r="AK365" s="192"/>
      <c r="AL365" s="192"/>
      <c r="AM365" s="192"/>
      <c r="AN365" s="192"/>
      <c r="AO365" s="192"/>
      <c r="AP365" s="192"/>
      <c r="AQ365" s="192"/>
      <c r="AR365" s="192"/>
      <c r="AS365" s="192"/>
      <c r="AT365" s="192"/>
      <c r="AU365" s="192"/>
      <c r="AV365" s="192"/>
      <c r="AW365" s="192"/>
      <c r="AX365" s="192"/>
      <c r="AY365" s="192"/>
      <c r="AZ365" s="192"/>
      <c r="BA365" s="192"/>
      <c r="BB365" s="192"/>
      <c r="BC365" s="192"/>
      <c r="BD365" s="192"/>
      <c r="BE365" s="192"/>
      <c r="BF365" s="192"/>
      <c r="BG365" s="192"/>
      <c r="BH365" s="192"/>
    </row>
    <row r="366" spans="1:60" outlineLevel="1" x14ac:dyDescent="0.2">
      <c r="A366" s="195"/>
      <c r="B366" s="196"/>
      <c r="C366" s="239" t="s">
        <v>791</v>
      </c>
      <c r="D366" s="204"/>
      <c r="E366" s="205">
        <v>9.16</v>
      </c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98"/>
      <c r="X366" s="192"/>
      <c r="Y366" s="192"/>
      <c r="Z366" s="192"/>
      <c r="AA366" s="192"/>
      <c r="AB366" s="192"/>
      <c r="AC366" s="192"/>
      <c r="AD366" s="192"/>
      <c r="AE366" s="192"/>
      <c r="AF366" s="192"/>
      <c r="AG366" s="192" t="s">
        <v>153</v>
      </c>
      <c r="AH366" s="192">
        <v>0</v>
      </c>
      <c r="AI366" s="192"/>
      <c r="AJ366" s="192"/>
      <c r="AK366" s="192"/>
      <c r="AL366" s="192"/>
      <c r="AM366" s="192"/>
      <c r="AN366" s="192"/>
      <c r="AO366" s="192"/>
      <c r="AP366" s="192"/>
      <c r="AQ366" s="192"/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2"/>
      <c r="BB366" s="192"/>
      <c r="BC366" s="192"/>
      <c r="BD366" s="192"/>
      <c r="BE366" s="192"/>
      <c r="BF366" s="192"/>
      <c r="BG366" s="192"/>
      <c r="BH366" s="192"/>
    </row>
    <row r="367" spans="1:60" outlineLevel="1" x14ac:dyDescent="0.2">
      <c r="A367" s="195"/>
      <c r="B367" s="196"/>
      <c r="C367" s="239" t="s">
        <v>780</v>
      </c>
      <c r="D367" s="204"/>
      <c r="E367" s="205">
        <v>14.600000000000001</v>
      </c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98"/>
      <c r="X367" s="192"/>
      <c r="Y367" s="192"/>
      <c r="Z367" s="192"/>
      <c r="AA367" s="192"/>
      <c r="AB367" s="192"/>
      <c r="AC367" s="192"/>
      <c r="AD367" s="192"/>
      <c r="AE367" s="192"/>
      <c r="AF367" s="192"/>
      <c r="AG367" s="192" t="s">
        <v>153</v>
      </c>
      <c r="AH367" s="192">
        <v>0</v>
      </c>
      <c r="AI367" s="192"/>
      <c r="AJ367" s="192"/>
      <c r="AK367" s="192"/>
      <c r="AL367" s="192"/>
      <c r="AM367" s="192"/>
      <c r="AN367" s="192"/>
      <c r="AO367" s="192"/>
      <c r="AP367" s="192"/>
      <c r="AQ367" s="192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2"/>
      <c r="BB367" s="192"/>
      <c r="BC367" s="192"/>
      <c r="BD367" s="192"/>
      <c r="BE367" s="192"/>
      <c r="BF367" s="192"/>
      <c r="BG367" s="192"/>
      <c r="BH367" s="192"/>
    </row>
    <row r="368" spans="1:60" outlineLevel="1" x14ac:dyDescent="0.2">
      <c r="A368" s="195"/>
      <c r="B368" s="196"/>
      <c r="C368" s="239" t="s">
        <v>792</v>
      </c>
      <c r="D368" s="204"/>
      <c r="E368" s="205">
        <v>18.8</v>
      </c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2"/>
      <c r="Y368" s="192"/>
      <c r="Z368" s="192"/>
      <c r="AA368" s="192"/>
      <c r="AB368" s="192"/>
      <c r="AC368" s="192"/>
      <c r="AD368" s="192"/>
      <c r="AE368" s="192"/>
      <c r="AF368" s="192"/>
      <c r="AG368" s="192" t="s">
        <v>153</v>
      </c>
      <c r="AH368" s="192">
        <v>0</v>
      </c>
      <c r="AI368" s="192"/>
      <c r="AJ368" s="192"/>
      <c r="AK368" s="192"/>
      <c r="AL368" s="192"/>
      <c r="AM368" s="192"/>
      <c r="AN368" s="192"/>
      <c r="AO368" s="192"/>
      <c r="AP368" s="192"/>
      <c r="AQ368" s="192"/>
      <c r="AR368" s="192"/>
      <c r="AS368" s="192"/>
      <c r="AT368" s="192"/>
      <c r="AU368" s="192"/>
      <c r="AV368" s="192"/>
      <c r="AW368" s="192"/>
      <c r="AX368" s="192"/>
      <c r="AY368" s="192"/>
      <c r="AZ368" s="192"/>
      <c r="BA368" s="192"/>
      <c r="BB368" s="192"/>
      <c r="BC368" s="192"/>
      <c r="BD368" s="192"/>
      <c r="BE368" s="192"/>
      <c r="BF368" s="192"/>
      <c r="BG368" s="192"/>
      <c r="BH368" s="192"/>
    </row>
    <row r="369" spans="1:60" ht="22.5" outlineLevel="1" x14ac:dyDescent="0.2">
      <c r="A369" s="216">
        <v>120</v>
      </c>
      <c r="B369" s="217" t="s">
        <v>581</v>
      </c>
      <c r="C369" s="238" t="s">
        <v>582</v>
      </c>
      <c r="D369" s="218" t="s">
        <v>163</v>
      </c>
      <c r="E369" s="219">
        <v>171.5805</v>
      </c>
      <c r="F369" s="220"/>
      <c r="G369" s="221">
        <f>ROUND(E369*F369,2)</f>
        <v>0</v>
      </c>
      <c r="H369" s="220"/>
      <c r="I369" s="221">
        <f>ROUND(E369*H369,2)</f>
        <v>0</v>
      </c>
      <c r="J369" s="220"/>
      <c r="K369" s="221">
        <f>ROUND(E369*J369,2)</f>
        <v>0</v>
      </c>
      <c r="L369" s="221">
        <v>15</v>
      </c>
      <c r="M369" s="221">
        <f>G369*(1+L369/100)</f>
        <v>0</v>
      </c>
      <c r="N369" s="221">
        <v>1.2200000000000001E-2</v>
      </c>
      <c r="O369" s="221">
        <f>ROUND(E369*N369,2)</f>
        <v>2.09</v>
      </c>
      <c r="P369" s="221">
        <v>0</v>
      </c>
      <c r="Q369" s="221">
        <f>ROUND(E369*P369,2)</f>
        <v>0</v>
      </c>
      <c r="R369" s="221" t="s">
        <v>357</v>
      </c>
      <c r="S369" s="221" t="s">
        <v>149</v>
      </c>
      <c r="T369" s="222" t="s">
        <v>150</v>
      </c>
      <c r="U369" s="198">
        <v>0</v>
      </c>
      <c r="V369" s="198">
        <f>ROUND(E369*U369,2)</f>
        <v>0</v>
      </c>
      <c r="W369" s="198"/>
      <c r="X369" s="192"/>
      <c r="Y369" s="192"/>
      <c r="Z369" s="192"/>
      <c r="AA369" s="192"/>
      <c r="AB369" s="192"/>
      <c r="AC369" s="192"/>
      <c r="AD369" s="192"/>
      <c r="AE369" s="192"/>
      <c r="AF369" s="192"/>
      <c r="AG369" s="192" t="s">
        <v>358</v>
      </c>
      <c r="AH369" s="192"/>
      <c r="AI369" s="192"/>
      <c r="AJ369" s="192"/>
      <c r="AK369" s="192"/>
      <c r="AL369" s="192"/>
      <c r="AM369" s="192"/>
      <c r="AN369" s="192"/>
      <c r="AO369" s="192"/>
      <c r="AP369" s="192"/>
      <c r="AQ369" s="192"/>
      <c r="AR369" s="192"/>
      <c r="AS369" s="192"/>
      <c r="AT369" s="192"/>
      <c r="AU369" s="192"/>
      <c r="AV369" s="192"/>
      <c r="AW369" s="192"/>
      <c r="AX369" s="192"/>
      <c r="AY369" s="192"/>
      <c r="AZ369" s="192"/>
      <c r="BA369" s="192"/>
      <c r="BB369" s="192"/>
      <c r="BC369" s="192"/>
      <c r="BD369" s="192"/>
      <c r="BE369" s="192"/>
      <c r="BF369" s="192"/>
      <c r="BG369" s="192"/>
      <c r="BH369" s="192"/>
    </row>
    <row r="370" spans="1:60" outlineLevel="1" x14ac:dyDescent="0.2">
      <c r="A370" s="195"/>
      <c r="B370" s="196"/>
      <c r="C370" s="239" t="s">
        <v>793</v>
      </c>
      <c r="D370" s="204"/>
      <c r="E370" s="205">
        <v>171.5805</v>
      </c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98"/>
      <c r="X370" s="192"/>
      <c r="Y370" s="192"/>
      <c r="Z370" s="192"/>
      <c r="AA370" s="192"/>
      <c r="AB370" s="192"/>
      <c r="AC370" s="192"/>
      <c r="AD370" s="192"/>
      <c r="AE370" s="192"/>
      <c r="AF370" s="192"/>
      <c r="AG370" s="192" t="s">
        <v>153</v>
      </c>
      <c r="AH370" s="192">
        <v>0</v>
      </c>
      <c r="AI370" s="192"/>
      <c r="AJ370" s="192"/>
      <c r="AK370" s="192"/>
      <c r="AL370" s="192"/>
      <c r="AM370" s="192"/>
      <c r="AN370" s="192"/>
      <c r="AO370" s="192"/>
      <c r="AP370" s="192"/>
      <c r="AQ370" s="192"/>
      <c r="AR370" s="192"/>
      <c r="AS370" s="192"/>
      <c r="AT370" s="192"/>
      <c r="AU370" s="192"/>
      <c r="AV370" s="192"/>
      <c r="AW370" s="192"/>
      <c r="AX370" s="192"/>
      <c r="AY370" s="192"/>
      <c r="AZ370" s="192"/>
      <c r="BA370" s="192"/>
      <c r="BB370" s="192"/>
      <c r="BC370" s="192"/>
      <c r="BD370" s="192"/>
      <c r="BE370" s="192"/>
      <c r="BF370" s="192"/>
      <c r="BG370" s="192"/>
      <c r="BH370" s="192"/>
    </row>
    <row r="371" spans="1:60" outlineLevel="1" x14ac:dyDescent="0.2">
      <c r="A371" s="195">
        <v>121</v>
      </c>
      <c r="B371" s="196" t="s">
        <v>584</v>
      </c>
      <c r="C371" s="245" t="s">
        <v>585</v>
      </c>
      <c r="D371" s="197" t="s">
        <v>0</v>
      </c>
      <c r="E371" s="234"/>
      <c r="F371" s="203"/>
      <c r="G371" s="198">
        <f>ROUND(E371*F371,2)</f>
        <v>0</v>
      </c>
      <c r="H371" s="203"/>
      <c r="I371" s="198">
        <f>ROUND(E371*H371,2)</f>
        <v>0</v>
      </c>
      <c r="J371" s="203"/>
      <c r="K371" s="198">
        <f>ROUND(E371*J371,2)</f>
        <v>0</v>
      </c>
      <c r="L371" s="198">
        <v>15</v>
      </c>
      <c r="M371" s="198">
        <f>G371*(1+L371/100)</f>
        <v>0</v>
      </c>
      <c r="N371" s="198">
        <v>0</v>
      </c>
      <c r="O371" s="198">
        <f>ROUND(E371*N371,2)</f>
        <v>0</v>
      </c>
      <c r="P371" s="198">
        <v>0</v>
      </c>
      <c r="Q371" s="198">
        <f>ROUND(E371*P371,2)</f>
        <v>0</v>
      </c>
      <c r="R371" s="198" t="s">
        <v>538</v>
      </c>
      <c r="S371" s="198" t="s">
        <v>149</v>
      </c>
      <c r="T371" s="198" t="s">
        <v>150</v>
      </c>
      <c r="U371" s="198">
        <v>0</v>
      </c>
      <c r="V371" s="198">
        <f>ROUND(E371*U371,2)</f>
        <v>0</v>
      </c>
      <c r="W371" s="198"/>
      <c r="X371" s="192"/>
      <c r="Y371" s="192"/>
      <c r="Z371" s="192"/>
      <c r="AA371" s="192"/>
      <c r="AB371" s="192"/>
      <c r="AC371" s="192"/>
      <c r="AD371" s="192"/>
      <c r="AE371" s="192"/>
      <c r="AF371" s="192"/>
      <c r="AG371" s="192" t="s">
        <v>370</v>
      </c>
      <c r="AH371" s="192"/>
      <c r="AI371" s="192"/>
      <c r="AJ371" s="192"/>
      <c r="AK371" s="192"/>
      <c r="AL371" s="192"/>
      <c r="AM371" s="192"/>
      <c r="AN371" s="192"/>
      <c r="AO371" s="192"/>
      <c r="AP371" s="192"/>
      <c r="AQ371" s="192"/>
      <c r="AR371" s="192"/>
      <c r="AS371" s="192"/>
      <c r="AT371" s="192"/>
      <c r="AU371" s="192"/>
      <c r="AV371" s="192"/>
      <c r="AW371" s="192"/>
      <c r="AX371" s="192"/>
      <c r="AY371" s="192"/>
      <c r="AZ371" s="192"/>
      <c r="BA371" s="192"/>
      <c r="BB371" s="192"/>
      <c r="BC371" s="192"/>
      <c r="BD371" s="192"/>
      <c r="BE371" s="192"/>
      <c r="BF371" s="192"/>
      <c r="BG371" s="192"/>
      <c r="BH371" s="192"/>
    </row>
    <row r="372" spans="1:60" x14ac:dyDescent="0.2">
      <c r="A372" s="210" t="s">
        <v>143</v>
      </c>
      <c r="B372" s="211" t="s">
        <v>107</v>
      </c>
      <c r="C372" s="237" t="s">
        <v>108</v>
      </c>
      <c r="D372" s="212"/>
      <c r="E372" s="213"/>
      <c r="F372" s="214"/>
      <c r="G372" s="214">
        <f>SUMIF(AG373:AG376,"&lt;&gt;NOR",G373:G376)</f>
        <v>0</v>
      </c>
      <c r="H372" s="214"/>
      <c r="I372" s="214">
        <f>SUM(I373:I376)</f>
        <v>0</v>
      </c>
      <c r="J372" s="214"/>
      <c r="K372" s="214">
        <f>SUM(K373:K376)</f>
        <v>0</v>
      </c>
      <c r="L372" s="214"/>
      <c r="M372" s="214">
        <f>SUM(M373:M376)</f>
        <v>0</v>
      </c>
      <c r="N372" s="214"/>
      <c r="O372" s="214">
        <f>SUM(O373:O376)</f>
        <v>0.01</v>
      </c>
      <c r="P372" s="214"/>
      <c r="Q372" s="214">
        <f>SUM(Q373:Q376)</f>
        <v>0</v>
      </c>
      <c r="R372" s="214"/>
      <c r="S372" s="214"/>
      <c r="T372" s="215"/>
      <c r="U372" s="209"/>
      <c r="V372" s="209">
        <f>SUM(V373:V376)</f>
        <v>9.3000000000000007</v>
      </c>
      <c r="W372" s="209"/>
      <c r="AG372" t="s">
        <v>144</v>
      </c>
    </row>
    <row r="373" spans="1:60" outlineLevel="1" x14ac:dyDescent="0.2">
      <c r="A373" s="216">
        <v>122</v>
      </c>
      <c r="B373" s="217" t="s">
        <v>586</v>
      </c>
      <c r="C373" s="238" t="s">
        <v>587</v>
      </c>
      <c r="D373" s="218" t="s">
        <v>163</v>
      </c>
      <c r="E373" s="219">
        <v>32.392000000000003</v>
      </c>
      <c r="F373" s="220"/>
      <c r="G373" s="221">
        <f>ROUND(E373*F373,2)</f>
        <v>0</v>
      </c>
      <c r="H373" s="220"/>
      <c r="I373" s="221">
        <f>ROUND(E373*H373,2)</f>
        <v>0</v>
      </c>
      <c r="J373" s="220"/>
      <c r="K373" s="221">
        <f>ROUND(E373*J373,2)</f>
        <v>0</v>
      </c>
      <c r="L373" s="221">
        <v>15</v>
      </c>
      <c r="M373" s="221">
        <f>G373*(1+L373/100)</f>
        <v>0</v>
      </c>
      <c r="N373" s="221">
        <v>2.4000000000000001E-4</v>
      </c>
      <c r="O373" s="221">
        <f>ROUND(E373*N373,2)</f>
        <v>0.01</v>
      </c>
      <c r="P373" s="221">
        <v>0</v>
      </c>
      <c r="Q373" s="221">
        <f>ROUND(E373*P373,2)</f>
        <v>0</v>
      </c>
      <c r="R373" s="221" t="s">
        <v>588</v>
      </c>
      <c r="S373" s="221" t="s">
        <v>149</v>
      </c>
      <c r="T373" s="222" t="s">
        <v>150</v>
      </c>
      <c r="U373" s="198">
        <v>0.28700000000000003</v>
      </c>
      <c r="V373" s="198">
        <f>ROUND(E373*U373,2)</f>
        <v>9.3000000000000007</v>
      </c>
      <c r="W373" s="198"/>
      <c r="X373" s="192"/>
      <c r="Y373" s="192"/>
      <c r="Z373" s="192"/>
      <c r="AA373" s="192"/>
      <c r="AB373" s="192"/>
      <c r="AC373" s="192"/>
      <c r="AD373" s="192"/>
      <c r="AE373" s="192"/>
      <c r="AF373" s="192"/>
      <c r="AG373" s="192" t="s">
        <v>317</v>
      </c>
      <c r="AH373" s="192"/>
      <c r="AI373" s="192"/>
      <c r="AJ373" s="192"/>
      <c r="AK373" s="192"/>
      <c r="AL373" s="192"/>
      <c r="AM373" s="192"/>
      <c r="AN373" s="192"/>
      <c r="AO373" s="192"/>
      <c r="AP373" s="192"/>
      <c r="AQ373" s="192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2"/>
      <c r="BB373" s="192"/>
      <c r="BC373" s="192"/>
      <c r="BD373" s="192"/>
      <c r="BE373" s="192"/>
      <c r="BF373" s="192"/>
      <c r="BG373" s="192"/>
      <c r="BH373" s="192"/>
    </row>
    <row r="374" spans="1:60" outlineLevel="1" x14ac:dyDescent="0.2">
      <c r="A374" s="195"/>
      <c r="B374" s="196"/>
      <c r="C374" s="239" t="s">
        <v>589</v>
      </c>
      <c r="D374" s="204"/>
      <c r="E374" s="205"/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98"/>
      <c r="X374" s="192"/>
      <c r="Y374" s="192"/>
      <c r="Z374" s="192"/>
      <c r="AA374" s="192"/>
      <c r="AB374" s="192"/>
      <c r="AC374" s="192"/>
      <c r="AD374" s="192"/>
      <c r="AE374" s="192"/>
      <c r="AF374" s="192"/>
      <c r="AG374" s="192" t="s">
        <v>153</v>
      </c>
      <c r="AH374" s="192">
        <v>0</v>
      </c>
      <c r="AI374" s="192"/>
      <c r="AJ374" s="192"/>
      <c r="AK374" s="192"/>
      <c r="AL374" s="192"/>
      <c r="AM374" s="192"/>
      <c r="AN374" s="192"/>
      <c r="AO374" s="192"/>
      <c r="AP374" s="192"/>
      <c r="AQ374" s="192"/>
      <c r="AR374" s="192"/>
      <c r="AS374" s="192"/>
      <c r="AT374" s="192"/>
      <c r="AU374" s="192"/>
      <c r="AV374" s="192"/>
      <c r="AW374" s="192"/>
      <c r="AX374" s="192"/>
      <c r="AY374" s="192"/>
      <c r="AZ374" s="192"/>
      <c r="BA374" s="192"/>
      <c r="BB374" s="192"/>
      <c r="BC374" s="192"/>
      <c r="BD374" s="192"/>
      <c r="BE374" s="192"/>
      <c r="BF374" s="192"/>
      <c r="BG374" s="192"/>
      <c r="BH374" s="192"/>
    </row>
    <row r="375" spans="1:60" outlineLevel="1" x14ac:dyDescent="0.2">
      <c r="A375" s="195"/>
      <c r="B375" s="196"/>
      <c r="C375" s="239" t="s">
        <v>794</v>
      </c>
      <c r="D375" s="204"/>
      <c r="E375" s="205">
        <v>24.648000000000003</v>
      </c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98"/>
      <c r="X375" s="192"/>
      <c r="Y375" s="192"/>
      <c r="Z375" s="192"/>
      <c r="AA375" s="192"/>
      <c r="AB375" s="192"/>
      <c r="AC375" s="192"/>
      <c r="AD375" s="192"/>
      <c r="AE375" s="192"/>
      <c r="AF375" s="192"/>
      <c r="AG375" s="192" t="s">
        <v>153</v>
      </c>
      <c r="AH375" s="192">
        <v>0</v>
      </c>
      <c r="AI375" s="192"/>
      <c r="AJ375" s="192"/>
      <c r="AK375" s="192"/>
      <c r="AL375" s="192"/>
      <c r="AM375" s="192"/>
      <c r="AN375" s="192"/>
      <c r="AO375" s="192"/>
      <c r="AP375" s="192"/>
      <c r="AQ375" s="192"/>
      <c r="AR375" s="192"/>
      <c r="AS375" s="192"/>
      <c r="AT375" s="192"/>
      <c r="AU375" s="192"/>
      <c r="AV375" s="192"/>
      <c r="AW375" s="192"/>
      <c r="AX375" s="192"/>
      <c r="AY375" s="192"/>
      <c r="AZ375" s="192"/>
      <c r="BA375" s="192"/>
      <c r="BB375" s="192"/>
      <c r="BC375" s="192"/>
      <c r="BD375" s="192"/>
      <c r="BE375" s="192"/>
      <c r="BF375" s="192"/>
      <c r="BG375" s="192"/>
      <c r="BH375" s="192"/>
    </row>
    <row r="376" spans="1:60" outlineLevel="1" x14ac:dyDescent="0.2">
      <c r="A376" s="195"/>
      <c r="B376" s="196"/>
      <c r="C376" s="239" t="s">
        <v>795</v>
      </c>
      <c r="D376" s="204"/>
      <c r="E376" s="205">
        <v>7.7440000000000007</v>
      </c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98"/>
      <c r="X376" s="192"/>
      <c r="Y376" s="192"/>
      <c r="Z376" s="192"/>
      <c r="AA376" s="192"/>
      <c r="AB376" s="192"/>
      <c r="AC376" s="192"/>
      <c r="AD376" s="192"/>
      <c r="AE376" s="192"/>
      <c r="AF376" s="192"/>
      <c r="AG376" s="192" t="s">
        <v>153</v>
      </c>
      <c r="AH376" s="192">
        <v>0</v>
      </c>
      <c r="AI376" s="192"/>
      <c r="AJ376" s="192"/>
      <c r="AK376" s="192"/>
      <c r="AL376" s="192"/>
      <c r="AM376" s="192"/>
      <c r="AN376" s="192"/>
      <c r="AO376" s="192"/>
      <c r="AP376" s="192"/>
      <c r="AQ376" s="192"/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2"/>
      <c r="BB376" s="192"/>
      <c r="BC376" s="192"/>
      <c r="BD376" s="192"/>
      <c r="BE376" s="192"/>
      <c r="BF376" s="192"/>
      <c r="BG376" s="192"/>
      <c r="BH376" s="192"/>
    </row>
    <row r="377" spans="1:60" x14ac:dyDescent="0.2">
      <c r="A377" s="210" t="s">
        <v>143</v>
      </c>
      <c r="B377" s="211" t="s">
        <v>109</v>
      </c>
      <c r="C377" s="237" t="s">
        <v>110</v>
      </c>
      <c r="D377" s="212"/>
      <c r="E377" s="213"/>
      <c r="F377" s="214"/>
      <c r="G377" s="214">
        <f>SUMIF(AG378:AG383,"&lt;&gt;NOR",G378:G383)</f>
        <v>0</v>
      </c>
      <c r="H377" s="214"/>
      <c r="I377" s="214">
        <f>SUM(I378:I383)</f>
        <v>0</v>
      </c>
      <c r="J377" s="214"/>
      <c r="K377" s="214">
        <f>SUM(K378:K383)</f>
        <v>0</v>
      </c>
      <c r="L377" s="214"/>
      <c r="M377" s="214">
        <f>SUM(M378:M383)</f>
        <v>0</v>
      </c>
      <c r="N377" s="214"/>
      <c r="O377" s="214">
        <f>SUM(O378:O383)</f>
        <v>0</v>
      </c>
      <c r="P377" s="214"/>
      <c r="Q377" s="214">
        <f>SUM(Q378:Q383)</f>
        <v>0</v>
      </c>
      <c r="R377" s="214"/>
      <c r="S377" s="214"/>
      <c r="T377" s="215"/>
      <c r="U377" s="209"/>
      <c r="V377" s="209">
        <f>SUM(V378:V383)</f>
        <v>8.2200000000000006</v>
      </c>
      <c r="W377" s="209"/>
      <c r="AG377" t="s">
        <v>144</v>
      </c>
    </row>
    <row r="378" spans="1:60" outlineLevel="1" x14ac:dyDescent="0.2">
      <c r="A378" s="216">
        <v>123</v>
      </c>
      <c r="B378" s="217" t="s">
        <v>593</v>
      </c>
      <c r="C378" s="238" t="s">
        <v>594</v>
      </c>
      <c r="D378" s="218" t="s">
        <v>163</v>
      </c>
      <c r="E378" s="219">
        <v>117.88000000000001</v>
      </c>
      <c r="F378" s="220"/>
      <c r="G378" s="221">
        <f>ROUND(E378*F378,2)</f>
        <v>0</v>
      </c>
      <c r="H378" s="220"/>
      <c r="I378" s="221">
        <f>ROUND(E378*H378,2)</f>
        <v>0</v>
      </c>
      <c r="J378" s="220"/>
      <c r="K378" s="221">
        <f>ROUND(E378*J378,2)</f>
        <v>0</v>
      </c>
      <c r="L378" s="221">
        <v>15</v>
      </c>
      <c r="M378" s="221">
        <f>G378*(1+L378/100)</f>
        <v>0</v>
      </c>
      <c r="N378" s="221">
        <v>0</v>
      </c>
      <c r="O378" s="221">
        <f>ROUND(E378*N378,2)</f>
        <v>0</v>
      </c>
      <c r="P378" s="221">
        <v>0</v>
      </c>
      <c r="Q378" s="221">
        <f>ROUND(E378*P378,2)</f>
        <v>0</v>
      </c>
      <c r="R378" s="221" t="s">
        <v>595</v>
      </c>
      <c r="S378" s="221" t="s">
        <v>149</v>
      </c>
      <c r="T378" s="222" t="s">
        <v>150</v>
      </c>
      <c r="U378" s="198">
        <v>6.9710000000000008E-2</v>
      </c>
      <c r="V378" s="198">
        <f>ROUND(E378*U378,2)</f>
        <v>8.2200000000000006</v>
      </c>
      <c r="W378" s="198"/>
      <c r="X378" s="192"/>
      <c r="Y378" s="192"/>
      <c r="Z378" s="192"/>
      <c r="AA378" s="192"/>
      <c r="AB378" s="192"/>
      <c r="AC378" s="192"/>
      <c r="AD378" s="192"/>
      <c r="AE378" s="192"/>
      <c r="AF378" s="192"/>
      <c r="AG378" s="192" t="s">
        <v>317</v>
      </c>
      <c r="AH378" s="192"/>
      <c r="AI378" s="192"/>
      <c r="AJ378" s="192"/>
      <c r="AK378" s="192"/>
      <c r="AL378" s="192"/>
      <c r="AM378" s="192"/>
      <c r="AN378" s="192"/>
      <c r="AO378" s="192"/>
      <c r="AP378" s="192"/>
      <c r="AQ378" s="192"/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2"/>
      <c r="BB378" s="192"/>
      <c r="BC378" s="192"/>
      <c r="BD378" s="192"/>
      <c r="BE378" s="192"/>
      <c r="BF378" s="192"/>
      <c r="BG378" s="192"/>
      <c r="BH378" s="192"/>
    </row>
    <row r="379" spans="1:60" outlineLevel="1" x14ac:dyDescent="0.2">
      <c r="A379" s="195"/>
      <c r="B379" s="196"/>
      <c r="C379" s="239" t="s">
        <v>682</v>
      </c>
      <c r="D379" s="204"/>
      <c r="E379" s="205">
        <v>42.2</v>
      </c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98"/>
      <c r="X379" s="192"/>
      <c r="Y379" s="192"/>
      <c r="Z379" s="192"/>
      <c r="AA379" s="192"/>
      <c r="AB379" s="192"/>
      <c r="AC379" s="192"/>
      <c r="AD379" s="192"/>
      <c r="AE379" s="192"/>
      <c r="AF379" s="192"/>
      <c r="AG379" s="192" t="s">
        <v>153</v>
      </c>
      <c r="AH379" s="192">
        <v>0</v>
      </c>
      <c r="AI379" s="192"/>
      <c r="AJ379" s="192"/>
      <c r="AK379" s="192"/>
      <c r="AL379" s="192"/>
      <c r="AM379" s="192"/>
      <c r="AN379" s="192"/>
      <c r="AO379" s="192"/>
      <c r="AP379" s="192"/>
      <c r="AQ379" s="192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2"/>
      <c r="BB379" s="192"/>
      <c r="BC379" s="192"/>
      <c r="BD379" s="192"/>
      <c r="BE379" s="192"/>
      <c r="BF379" s="192"/>
      <c r="BG379" s="192"/>
      <c r="BH379" s="192"/>
    </row>
    <row r="380" spans="1:60" outlineLevel="1" x14ac:dyDescent="0.2">
      <c r="A380" s="195"/>
      <c r="B380" s="196"/>
      <c r="C380" s="239" t="s">
        <v>683</v>
      </c>
      <c r="D380" s="204"/>
      <c r="E380" s="205">
        <v>18.200000000000003</v>
      </c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98"/>
      <c r="X380" s="192"/>
      <c r="Y380" s="192"/>
      <c r="Z380" s="192"/>
      <c r="AA380" s="192"/>
      <c r="AB380" s="192"/>
      <c r="AC380" s="192"/>
      <c r="AD380" s="192"/>
      <c r="AE380" s="192"/>
      <c r="AF380" s="192"/>
      <c r="AG380" s="192" t="s">
        <v>153</v>
      </c>
      <c r="AH380" s="192">
        <v>0</v>
      </c>
      <c r="AI380" s="192"/>
      <c r="AJ380" s="192"/>
      <c r="AK380" s="192"/>
      <c r="AL380" s="192"/>
      <c r="AM380" s="192"/>
      <c r="AN380" s="192"/>
      <c r="AO380" s="192"/>
      <c r="AP380" s="192"/>
      <c r="AQ380" s="192"/>
      <c r="AR380" s="192"/>
      <c r="AS380" s="192"/>
      <c r="AT380" s="192"/>
      <c r="AU380" s="192"/>
      <c r="AV380" s="192"/>
      <c r="AW380" s="192"/>
      <c r="AX380" s="192"/>
      <c r="AY380" s="192"/>
      <c r="AZ380" s="192"/>
      <c r="BA380" s="192"/>
      <c r="BB380" s="192"/>
      <c r="BC380" s="192"/>
      <c r="BD380" s="192"/>
      <c r="BE380" s="192"/>
      <c r="BF380" s="192"/>
      <c r="BG380" s="192"/>
      <c r="BH380" s="192"/>
    </row>
    <row r="381" spans="1:60" outlineLevel="1" x14ac:dyDescent="0.2">
      <c r="A381" s="195"/>
      <c r="B381" s="196"/>
      <c r="C381" s="239" t="s">
        <v>684</v>
      </c>
      <c r="D381" s="204"/>
      <c r="E381" s="205">
        <v>14.24</v>
      </c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98"/>
      <c r="X381" s="192"/>
      <c r="Y381" s="192"/>
      <c r="Z381" s="192"/>
      <c r="AA381" s="192"/>
      <c r="AB381" s="192"/>
      <c r="AC381" s="192"/>
      <c r="AD381" s="192"/>
      <c r="AE381" s="192"/>
      <c r="AF381" s="192"/>
      <c r="AG381" s="192" t="s">
        <v>153</v>
      </c>
      <c r="AH381" s="192">
        <v>0</v>
      </c>
      <c r="AI381" s="192"/>
      <c r="AJ381" s="192"/>
      <c r="AK381" s="192"/>
      <c r="AL381" s="192"/>
      <c r="AM381" s="192"/>
      <c r="AN381" s="192"/>
      <c r="AO381" s="192"/>
      <c r="AP381" s="192"/>
      <c r="AQ381" s="192"/>
      <c r="AR381" s="192"/>
      <c r="AS381" s="192"/>
      <c r="AT381" s="192"/>
      <c r="AU381" s="192"/>
      <c r="AV381" s="192"/>
      <c r="AW381" s="192"/>
      <c r="AX381" s="192"/>
      <c r="AY381" s="192"/>
      <c r="AZ381" s="192"/>
      <c r="BA381" s="192"/>
      <c r="BB381" s="192"/>
      <c r="BC381" s="192"/>
      <c r="BD381" s="192"/>
      <c r="BE381" s="192"/>
      <c r="BF381" s="192"/>
      <c r="BG381" s="192"/>
      <c r="BH381" s="192"/>
    </row>
    <row r="382" spans="1:60" outlineLevel="1" x14ac:dyDescent="0.2">
      <c r="A382" s="195"/>
      <c r="B382" s="196"/>
      <c r="C382" s="239" t="s">
        <v>685</v>
      </c>
      <c r="D382" s="204"/>
      <c r="E382" s="205">
        <v>24.200000000000003</v>
      </c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98"/>
      <c r="X382" s="192"/>
      <c r="Y382" s="192"/>
      <c r="Z382" s="192"/>
      <c r="AA382" s="192"/>
      <c r="AB382" s="192"/>
      <c r="AC382" s="192"/>
      <c r="AD382" s="192"/>
      <c r="AE382" s="192"/>
      <c r="AF382" s="192"/>
      <c r="AG382" s="192" t="s">
        <v>153</v>
      </c>
      <c r="AH382" s="192">
        <v>0</v>
      </c>
      <c r="AI382" s="192"/>
      <c r="AJ382" s="192"/>
      <c r="AK382" s="192"/>
      <c r="AL382" s="192"/>
      <c r="AM382" s="192"/>
      <c r="AN382" s="192"/>
      <c r="AO382" s="192"/>
      <c r="AP382" s="192"/>
      <c r="AQ382" s="192"/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2"/>
      <c r="BB382" s="192"/>
      <c r="BC382" s="192"/>
      <c r="BD382" s="192"/>
      <c r="BE382" s="192"/>
      <c r="BF382" s="192"/>
      <c r="BG382" s="192"/>
      <c r="BH382" s="192"/>
    </row>
    <row r="383" spans="1:60" outlineLevel="1" x14ac:dyDescent="0.2">
      <c r="A383" s="195"/>
      <c r="B383" s="196"/>
      <c r="C383" s="239" t="s">
        <v>672</v>
      </c>
      <c r="D383" s="204"/>
      <c r="E383" s="205">
        <v>19.040000000000003</v>
      </c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98"/>
      <c r="X383" s="192"/>
      <c r="Y383" s="192"/>
      <c r="Z383" s="192"/>
      <c r="AA383" s="192"/>
      <c r="AB383" s="192"/>
      <c r="AC383" s="192"/>
      <c r="AD383" s="192"/>
      <c r="AE383" s="192"/>
      <c r="AF383" s="192"/>
      <c r="AG383" s="192" t="s">
        <v>153</v>
      </c>
      <c r="AH383" s="192">
        <v>0</v>
      </c>
      <c r="AI383" s="192"/>
      <c r="AJ383" s="192"/>
      <c r="AK383" s="192"/>
      <c r="AL383" s="192"/>
      <c r="AM383" s="192"/>
      <c r="AN383" s="192"/>
      <c r="AO383" s="192"/>
      <c r="AP383" s="192"/>
      <c r="AQ383" s="192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2"/>
      <c r="BB383" s="192"/>
      <c r="BC383" s="192"/>
      <c r="BD383" s="192"/>
      <c r="BE383" s="192"/>
      <c r="BF383" s="192"/>
      <c r="BG383" s="192"/>
      <c r="BH383" s="192"/>
    </row>
    <row r="384" spans="1:60" x14ac:dyDescent="0.2">
      <c r="A384" s="210" t="s">
        <v>143</v>
      </c>
      <c r="B384" s="211" t="s">
        <v>111</v>
      </c>
      <c r="C384" s="237" t="s">
        <v>112</v>
      </c>
      <c r="D384" s="212"/>
      <c r="E384" s="213"/>
      <c r="F384" s="214"/>
      <c r="G384" s="214">
        <f>SUMIF(AG385:AG409,"&lt;&gt;NOR",G385:G409)</f>
        <v>0</v>
      </c>
      <c r="H384" s="214"/>
      <c r="I384" s="214">
        <f>SUM(I385:I409)</f>
        <v>0</v>
      </c>
      <c r="J384" s="214"/>
      <c r="K384" s="214">
        <f>SUM(K385:K409)</f>
        <v>0</v>
      </c>
      <c r="L384" s="214"/>
      <c r="M384" s="214">
        <f>SUM(M385:M409)</f>
        <v>0</v>
      </c>
      <c r="N384" s="214"/>
      <c r="O384" s="214">
        <f>SUM(O385:O409)</f>
        <v>0.11000000000000001</v>
      </c>
      <c r="P384" s="214"/>
      <c r="Q384" s="214">
        <f>SUM(Q385:Q409)</f>
        <v>0</v>
      </c>
      <c r="R384" s="214"/>
      <c r="S384" s="214"/>
      <c r="T384" s="215"/>
      <c r="U384" s="209"/>
      <c r="V384" s="209">
        <f>SUM(V385:V409)</f>
        <v>61.949999999999996</v>
      </c>
      <c r="W384" s="209"/>
      <c r="AG384" t="s">
        <v>144</v>
      </c>
    </row>
    <row r="385" spans="1:60" ht="22.5" outlineLevel="1" x14ac:dyDescent="0.2">
      <c r="A385" s="216">
        <v>124</v>
      </c>
      <c r="B385" s="217" t="s">
        <v>598</v>
      </c>
      <c r="C385" s="238" t="s">
        <v>599</v>
      </c>
      <c r="D385" s="218" t="s">
        <v>147</v>
      </c>
      <c r="E385" s="219">
        <v>54</v>
      </c>
      <c r="F385" s="220"/>
      <c r="G385" s="221">
        <f>ROUND(E385*F385,2)</f>
        <v>0</v>
      </c>
      <c r="H385" s="220"/>
      <c r="I385" s="221">
        <f>ROUND(E385*H385,2)</f>
        <v>0</v>
      </c>
      <c r="J385" s="220"/>
      <c r="K385" s="221">
        <f>ROUND(E385*J385,2)</f>
        <v>0</v>
      </c>
      <c r="L385" s="221">
        <v>15</v>
      </c>
      <c r="M385" s="221">
        <f>G385*(1+L385/100)</f>
        <v>0</v>
      </c>
      <c r="N385" s="221">
        <v>9.0000000000000006E-5</v>
      </c>
      <c r="O385" s="221">
        <f>ROUND(E385*N385,2)</f>
        <v>0</v>
      </c>
      <c r="P385" s="221">
        <v>0</v>
      </c>
      <c r="Q385" s="221">
        <f>ROUND(E385*P385,2)</f>
        <v>0</v>
      </c>
      <c r="R385" s="221" t="s">
        <v>111</v>
      </c>
      <c r="S385" s="221" t="s">
        <v>149</v>
      </c>
      <c r="T385" s="222" t="s">
        <v>150</v>
      </c>
      <c r="U385" s="198">
        <v>0.39017000000000002</v>
      </c>
      <c r="V385" s="198">
        <f>ROUND(E385*U385,2)</f>
        <v>21.07</v>
      </c>
      <c r="W385" s="198"/>
      <c r="X385" s="192"/>
      <c r="Y385" s="192"/>
      <c r="Z385" s="192"/>
      <c r="AA385" s="192"/>
      <c r="AB385" s="192"/>
      <c r="AC385" s="192"/>
      <c r="AD385" s="192"/>
      <c r="AE385" s="192"/>
      <c r="AF385" s="192"/>
      <c r="AG385" s="192" t="s">
        <v>600</v>
      </c>
      <c r="AH385" s="192"/>
      <c r="AI385" s="192"/>
      <c r="AJ385" s="192"/>
      <c r="AK385" s="192"/>
      <c r="AL385" s="192"/>
      <c r="AM385" s="192"/>
      <c r="AN385" s="192"/>
      <c r="AO385" s="192"/>
      <c r="AP385" s="192"/>
      <c r="AQ385" s="192"/>
      <c r="AR385" s="192"/>
      <c r="AS385" s="192"/>
      <c r="AT385" s="192"/>
      <c r="AU385" s="192"/>
      <c r="AV385" s="192"/>
      <c r="AW385" s="192"/>
      <c r="AX385" s="192"/>
      <c r="AY385" s="192"/>
      <c r="AZ385" s="192"/>
      <c r="BA385" s="192"/>
      <c r="BB385" s="192"/>
      <c r="BC385" s="192"/>
      <c r="BD385" s="192"/>
      <c r="BE385" s="192"/>
      <c r="BF385" s="192"/>
      <c r="BG385" s="192"/>
      <c r="BH385" s="192"/>
    </row>
    <row r="386" spans="1:60" outlineLevel="1" x14ac:dyDescent="0.2">
      <c r="A386" s="195"/>
      <c r="B386" s="196"/>
      <c r="C386" s="239" t="s">
        <v>796</v>
      </c>
      <c r="D386" s="204"/>
      <c r="E386" s="205">
        <v>54</v>
      </c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98"/>
      <c r="X386" s="192"/>
      <c r="Y386" s="192"/>
      <c r="Z386" s="192"/>
      <c r="AA386" s="192"/>
      <c r="AB386" s="192"/>
      <c r="AC386" s="192"/>
      <c r="AD386" s="192"/>
      <c r="AE386" s="192"/>
      <c r="AF386" s="192"/>
      <c r="AG386" s="192" t="s">
        <v>153</v>
      </c>
      <c r="AH386" s="192">
        <v>0</v>
      </c>
      <c r="AI386" s="192"/>
      <c r="AJ386" s="192"/>
      <c r="AK386" s="192"/>
      <c r="AL386" s="192"/>
      <c r="AM386" s="192"/>
      <c r="AN386" s="192"/>
      <c r="AO386" s="192"/>
      <c r="AP386" s="192"/>
      <c r="AQ386" s="192"/>
      <c r="AR386" s="192"/>
      <c r="AS386" s="192"/>
      <c r="AT386" s="192"/>
      <c r="AU386" s="192"/>
      <c r="AV386" s="192"/>
      <c r="AW386" s="192"/>
      <c r="AX386" s="192"/>
      <c r="AY386" s="192"/>
      <c r="AZ386" s="192"/>
      <c r="BA386" s="192"/>
      <c r="BB386" s="192"/>
      <c r="BC386" s="192"/>
      <c r="BD386" s="192"/>
      <c r="BE386" s="192"/>
      <c r="BF386" s="192"/>
      <c r="BG386" s="192"/>
      <c r="BH386" s="192"/>
    </row>
    <row r="387" spans="1:60" ht="22.5" outlineLevel="1" x14ac:dyDescent="0.2">
      <c r="A387" s="216">
        <v>125</v>
      </c>
      <c r="B387" s="217" t="s">
        <v>602</v>
      </c>
      <c r="C387" s="238" t="s">
        <v>603</v>
      </c>
      <c r="D387" s="218" t="s">
        <v>147</v>
      </c>
      <c r="E387" s="219">
        <v>8</v>
      </c>
      <c r="F387" s="220"/>
      <c r="G387" s="221">
        <f>ROUND(E387*F387,2)</f>
        <v>0</v>
      </c>
      <c r="H387" s="220"/>
      <c r="I387" s="221">
        <f>ROUND(E387*H387,2)</f>
        <v>0</v>
      </c>
      <c r="J387" s="220"/>
      <c r="K387" s="221">
        <f>ROUND(E387*J387,2)</f>
        <v>0</v>
      </c>
      <c r="L387" s="221">
        <v>15</v>
      </c>
      <c r="M387" s="221">
        <f>G387*(1+L387/100)</f>
        <v>0</v>
      </c>
      <c r="N387" s="221">
        <v>0</v>
      </c>
      <c r="O387" s="221">
        <f>ROUND(E387*N387,2)</f>
        <v>0</v>
      </c>
      <c r="P387" s="221">
        <v>0</v>
      </c>
      <c r="Q387" s="221">
        <f>ROUND(E387*P387,2)</f>
        <v>0</v>
      </c>
      <c r="R387" s="221" t="s">
        <v>111</v>
      </c>
      <c r="S387" s="221" t="s">
        <v>149</v>
      </c>
      <c r="T387" s="222" t="s">
        <v>150</v>
      </c>
      <c r="U387" s="198">
        <v>0.40083000000000002</v>
      </c>
      <c r="V387" s="198">
        <f>ROUND(E387*U387,2)</f>
        <v>3.21</v>
      </c>
      <c r="W387" s="198"/>
      <c r="X387" s="192"/>
      <c r="Y387" s="192"/>
      <c r="Z387" s="192"/>
      <c r="AA387" s="192"/>
      <c r="AB387" s="192"/>
      <c r="AC387" s="192"/>
      <c r="AD387" s="192"/>
      <c r="AE387" s="192"/>
      <c r="AF387" s="192"/>
      <c r="AG387" s="192" t="s">
        <v>600</v>
      </c>
      <c r="AH387" s="192"/>
      <c r="AI387" s="192"/>
      <c r="AJ387" s="192"/>
      <c r="AK387" s="192"/>
      <c r="AL387" s="192"/>
      <c r="AM387" s="192"/>
      <c r="AN387" s="192"/>
      <c r="AO387" s="192"/>
      <c r="AP387" s="192"/>
      <c r="AQ387" s="192"/>
      <c r="AR387" s="192"/>
      <c r="AS387" s="192"/>
      <c r="AT387" s="192"/>
      <c r="AU387" s="192"/>
      <c r="AV387" s="192"/>
      <c r="AW387" s="192"/>
      <c r="AX387" s="192"/>
      <c r="AY387" s="192"/>
      <c r="AZ387" s="192"/>
      <c r="BA387" s="192"/>
      <c r="BB387" s="192"/>
      <c r="BC387" s="192"/>
      <c r="BD387" s="192"/>
      <c r="BE387" s="192"/>
      <c r="BF387" s="192"/>
      <c r="BG387" s="192"/>
      <c r="BH387" s="192"/>
    </row>
    <row r="388" spans="1:60" outlineLevel="1" x14ac:dyDescent="0.2">
      <c r="A388" s="195"/>
      <c r="B388" s="196"/>
      <c r="C388" s="239" t="s">
        <v>797</v>
      </c>
      <c r="D388" s="204"/>
      <c r="E388" s="205">
        <v>8</v>
      </c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98"/>
      <c r="X388" s="192"/>
      <c r="Y388" s="192"/>
      <c r="Z388" s="192"/>
      <c r="AA388" s="192"/>
      <c r="AB388" s="192"/>
      <c r="AC388" s="192"/>
      <c r="AD388" s="192"/>
      <c r="AE388" s="192"/>
      <c r="AF388" s="192"/>
      <c r="AG388" s="192" t="s">
        <v>153</v>
      </c>
      <c r="AH388" s="192">
        <v>0</v>
      </c>
      <c r="AI388" s="192"/>
      <c r="AJ388" s="192"/>
      <c r="AK388" s="192"/>
      <c r="AL388" s="192"/>
      <c r="AM388" s="192"/>
      <c r="AN388" s="192"/>
      <c r="AO388" s="192"/>
      <c r="AP388" s="192"/>
      <c r="AQ388" s="192"/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2"/>
      <c r="BB388" s="192"/>
      <c r="BC388" s="192"/>
      <c r="BD388" s="192"/>
      <c r="BE388" s="192"/>
      <c r="BF388" s="192"/>
      <c r="BG388" s="192"/>
      <c r="BH388" s="192"/>
    </row>
    <row r="389" spans="1:60" ht="22.5" outlineLevel="1" x14ac:dyDescent="0.2">
      <c r="A389" s="216">
        <v>126</v>
      </c>
      <c r="B389" s="217" t="s">
        <v>605</v>
      </c>
      <c r="C389" s="238" t="s">
        <v>606</v>
      </c>
      <c r="D389" s="218" t="s">
        <v>147</v>
      </c>
      <c r="E389" s="219">
        <v>18</v>
      </c>
      <c r="F389" s="220"/>
      <c r="G389" s="221">
        <f>ROUND(E389*F389,2)</f>
        <v>0</v>
      </c>
      <c r="H389" s="220"/>
      <c r="I389" s="221">
        <f>ROUND(E389*H389,2)</f>
        <v>0</v>
      </c>
      <c r="J389" s="220"/>
      <c r="K389" s="221">
        <f>ROUND(E389*J389,2)</f>
        <v>0</v>
      </c>
      <c r="L389" s="221">
        <v>15</v>
      </c>
      <c r="M389" s="221">
        <f>G389*(1+L389/100)</f>
        <v>0</v>
      </c>
      <c r="N389" s="221">
        <v>1.1E-4</v>
      </c>
      <c r="O389" s="221">
        <f>ROUND(E389*N389,2)</f>
        <v>0</v>
      </c>
      <c r="P389" s="221">
        <v>0</v>
      </c>
      <c r="Q389" s="221">
        <f>ROUND(E389*P389,2)</f>
        <v>0</v>
      </c>
      <c r="R389" s="221" t="s">
        <v>111</v>
      </c>
      <c r="S389" s="221" t="s">
        <v>149</v>
      </c>
      <c r="T389" s="222" t="s">
        <v>150</v>
      </c>
      <c r="U389" s="198">
        <v>0.13</v>
      </c>
      <c r="V389" s="198">
        <f>ROUND(E389*U389,2)</f>
        <v>2.34</v>
      </c>
      <c r="W389" s="198"/>
      <c r="X389" s="192"/>
      <c r="Y389" s="192"/>
      <c r="Z389" s="192"/>
      <c r="AA389" s="192"/>
      <c r="AB389" s="192"/>
      <c r="AC389" s="192"/>
      <c r="AD389" s="192"/>
      <c r="AE389" s="192"/>
      <c r="AF389" s="192"/>
      <c r="AG389" s="192" t="s">
        <v>600</v>
      </c>
      <c r="AH389" s="192"/>
      <c r="AI389" s="192"/>
      <c r="AJ389" s="192"/>
      <c r="AK389" s="192"/>
      <c r="AL389" s="192"/>
      <c r="AM389" s="192"/>
      <c r="AN389" s="192"/>
      <c r="AO389" s="192"/>
      <c r="AP389" s="192"/>
      <c r="AQ389" s="192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2"/>
      <c r="BB389" s="192"/>
      <c r="BC389" s="192"/>
      <c r="BD389" s="192"/>
      <c r="BE389" s="192"/>
      <c r="BF389" s="192"/>
      <c r="BG389" s="192"/>
      <c r="BH389" s="192"/>
    </row>
    <row r="390" spans="1:60" outlineLevel="1" x14ac:dyDescent="0.2">
      <c r="A390" s="195"/>
      <c r="B390" s="196"/>
      <c r="C390" s="239" t="s">
        <v>798</v>
      </c>
      <c r="D390" s="204"/>
      <c r="E390" s="205">
        <v>18</v>
      </c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98"/>
      <c r="X390" s="192"/>
      <c r="Y390" s="192"/>
      <c r="Z390" s="192"/>
      <c r="AA390" s="192"/>
      <c r="AB390" s="192"/>
      <c r="AC390" s="192"/>
      <c r="AD390" s="192"/>
      <c r="AE390" s="192"/>
      <c r="AF390" s="192"/>
      <c r="AG390" s="192" t="s">
        <v>153</v>
      </c>
      <c r="AH390" s="192">
        <v>0</v>
      </c>
      <c r="AI390" s="192"/>
      <c r="AJ390" s="192"/>
      <c r="AK390" s="192"/>
      <c r="AL390" s="192"/>
      <c r="AM390" s="192"/>
      <c r="AN390" s="192"/>
      <c r="AO390" s="192"/>
      <c r="AP390" s="192"/>
      <c r="AQ390" s="192"/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2"/>
      <c r="BB390" s="192"/>
      <c r="BC390" s="192"/>
      <c r="BD390" s="192"/>
      <c r="BE390" s="192"/>
      <c r="BF390" s="192"/>
      <c r="BG390" s="192"/>
      <c r="BH390" s="192"/>
    </row>
    <row r="391" spans="1:60" ht="22.5" outlineLevel="1" x14ac:dyDescent="0.2">
      <c r="A391" s="216">
        <v>127</v>
      </c>
      <c r="B391" s="217" t="s">
        <v>607</v>
      </c>
      <c r="C391" s="238" t="s">
        <v>608</v>
      </c>
      <c r="D391" s="218" t="s">
        <v>147</v>
      </c>
      <c r="E391" s="219">
        <v>18</v>
      </c>
      <c r="F391" s="220"/>
      <c r="G391" s="221">
        <f>ROUND(E391*F391,2)</f>
        <v>0</v>
      </c>
      <c r="H391" s="220"/>
      <c r="I391" s="221">
        <f>ROUND(E391*H391,2)</f>
        <v>0</v>
      </c>
      <c r="J391" s="220"/>
      <c r="K391" s="221">
        <f>ROUND(E391*J391,2)</f>
        <v>0</v>
      </c>
      <c r="L391" s="221">
        <v>15</v>
      </c>
      <c r="M391" s="221">
        <f>G391*(1+L391/100)</f>
        <v>0</v>
      </c>
      <c r="N391" s="221">
        <v>1.1E-4</v>
      </c>
      <c r="O391" s="221">
        <f>ROUND(E391*N391,2)</f>
        <v>0</v>
      </c>
      <c r="P391" s="221">
        <v>0</v>
      </c>
      <c r="Q391" s="221">
        <f>ROUND(E391*P391,2)</f>
        <v>0</v>
      </c>
      <c r="R391" s="221" t="s">
        <v>111</v>
      </c>
      <c r="S391" s="221" t="s">
        <v>149</v>
      </c>
      <c r="T391" s="222" t="s">
        <v>150</v>
      </c>
      <c r="U391" s="198">
        <v>0.15620000000000001</v>
      </c>
      <c r="V391" s="198">
        <f>ROUND(E391*U391,2)</f>
        <v>2.81</v>
      </c>
      <c r="W391" s="198"/>
      <c r="X391" s="192"/>
      <c r="Y391" s="192"/>
      <c r="Z391" s="192"/>
      <c r="AA391" s="192"/>
      <c r="AB391" s="192"/>
      <c r="AC391" s="192"/>
      <c r="AD391" s="192"/>
      <c r="AE391" s="192"/>
      <c r="AF391" s="192"/>
      <c r="AG391" s="192" t="s">
        <v>600</v>
      </c>
      <c r="AH391" s="192"/>
      <c r="AI391" s="192"/>
      <c r="AJ391" s="192"/>
      <c r="AK391" s="192"/>
      <c r="AL391" s="192"/>
      <c r="AM391" s="192"/>
      <c r="AN391" s="192"/>
      <c r="AO391" s="192"/>
      <c r="AP391" s="192"/>
      <c r="AQ391" s="192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2"/>
      <c r="BB391" s="192"/>
      <c r="BC391" s="192"/>
      <c r="BD391" s="192"/>
      <c r="BE391" s="192"/>
      <c r="BF391" s="192"/>
      <c r="BG391" s="192"/>
      <c r="BH391" s="192"/>
    </row>
    <row r="392" spans="1:60" outlineLevel="1" x14ac:dyDescent="0.2">
      <c r="A392" s="195"/>
      <c r="B392" s="196"/>
      <c r="C392" s="239" t="s">
        <v>799</v>
      </c>
      <c r="D392" s="204"/>
      <c r="E392" s="205">
        <v>18</v>
      </c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98"/>
      <c r="X392" s="192"/>
      <c r="Y392" s="192"/>
      <c r="Z392" s="192"/>
      <c r="AA392" s="192"/>
      <c r="AB392" s="192"/>
      <c r="AC392" s="192"/>
      <c r="AD392" s="192"/>
      <c r="AE392" s="192"/>
      <c r="AF392" s="192"/>
      <c r="AG392" s="192" t="s">
        <v>153</v>
      </c>
      <c r="AH392" s="192">
        <v>0</v>
      </c>
      <c r="AI392" s="192"/>
      <c r="AJ392" s="192"/>
      <c r="AK392" s="192"/>
      <c r="AL392" s="192"/>
      <c r="AM392" s="192"/>
      <c r="AN392" s="192"/>
      <c r="AO392" s="192"/>
      <c r="AP392" s="192"/>
      <c r="AQ392" s="192"/>
      <c r="AR392" s="192"/>
      <c r="AS392" s="192"/>
      <c r="AT392" s="192"/>
      <c r="AU392" s="192"/>
      <c r="AV392" s="192"/>
      <c r="AW392" s="192"/>
      <c r="AX392" s="192"/>
      <c r="AY392" s="192"/>
      <c r="AZ392" s="192"/>
      <c r="BA392" s="192"/>
      <c r="BB392" s="192"/>
      <c r="BC392" s="192"/>
      <c r="BD392" s="192"/>
      <c r="BE392" s="192"/>
      <c r="BF392" s="192"/>
      <c r="BG392" s="192"/>
      <c r="BH392" s="192"/>
    </row>
    <row r="393" spans="1:60" ht="22.5" outlineLevel="1" x14ac:dyDescent="0.2">
      <c r="A393" s="216">
        <v>128</v>
      </c>
      <c r="B393" s="217" t="s">
        <v>610</v>
      </c>
      <c r="C393" s="238" t="s">
        <v>611</v>
      </c>
      <c r="D393" s="218" t="s">
        <v>147</v>
      </c>
      <c r="E393" s="219">
        <v>24</v>
      </c>
      <c r="F393" s="220"/>
      <c r="G393" s="221">
        <f>ROUND(E393*F393,2)</f>
        <v>0</v>
      </c>
      <c r="H393" s="220"/>
      <c r="I393" s="221">
        <f>ROUND(E393*H393,2)</f>
        <v>0</v>
      </c>
      <c r="J393" s="220"/>
      <c r="K393" s="221">
        <f>ROUND(E393*J393,2)</f>
        <v>0</v>
      </c>
      <c r="L393" s="221">
        <v>15</v>
      </c>
      <c r="M393" s="221">
        <f>G393*(1+L393/100)</f>
        <v>0</v>
      </c>
      <c r="N393" s="221">
        <v>9.0000000000000006E-5</v>
      </c>
      <c r="O393" s="221">
        <f>ROUND(E393*N393,2)</f>
        <v>0</v>
      </c>
      <c r="P393" s="221">
        <v>0</v>
      </c>
      <c r="Q393" s="221">
        <f>ROUND(E393*P393,2)</f>
        <v>0</v>
      </c>
      <c r="R393" s="221" t="s">
        <v>111</v>
      </c>
      <c r="S393" s="221" t="s">
        <v>149</v>
      </c>
      <c r="T393" s="222" t="s">
        <v>150</v>
      </c>
      <c r="U393" s="198">
        <v>0.24750000000000003</v>
      </c>
      <c r="V393" s="198">
        <f>ROUND(E393*U393,2)</f>
        <v>5.94</v>
      </c>
      <c r="W393" s="198"/>
      <c r="X393" s="192"/>
      <c r="Y393" s="192"/>
      <c r="Z393" s="192"/>
      <c r="AA393" s="192"/>
      <c r="AB393" s="192"/>
      <c r="AC393" s="192"/>
      <c r="AD393" s="192"/>
      <c r="AE393" s="192"/>
      <c r="AF393" s="192"/>
      <c r="AG393" s="192" t="s">
        <v>600</v>
      </c>
      <c r="AH393" s="192"/>
      <c r="AI393" s="192"/>
      <c r="AJ393" s="192"/>
      <c r="AK393" s="192"/>
      <c r="AL393" s="192"/>
      <c r="AM393" s="192"/>
      <c r="AN393" s="192"/>
      <c r="AO393" s="192"/>
      <c r="AP393" s="192"/>
      <c r="AQ393" s="192"/>
      <c r="AR393" s="192"/>
      <c r="AS393" s="192"/>
      <c r="AT393" s="192"/>
      <c r="AU393" s="192"/>
      <c r="AV393" s="192"/>
      <c r="AW393" s="192"/>
      <c r="AX393" s="192"/>
      <c r="AY393" s="192"/>
      <c r="AZ393" s="192"/>
      <c r="BA393" s="192"/>
      <c r="BB393" s="192"/>
      <c r="BC393" s="192"/>
      <c r="BD393" s="192"/>
      <c r="BE393" s="192"/>
      <c r="BF393" s="192"/>
      <c r="BG393" s="192"/>
      <c r="BH393" s="192"/>
    </row>
    <row r="394" spans="1:60" outlineLevel="1" x14ac:dyDescent="0.2">
      <c r="A394" s="195"/>
      <c r="B394" s="196"/>
      <c r="C394" s="239" t="s">
        <v>799</v>
      </c>
      <c r="D394" s="204"/>
      <c r="E394" s="205">
        <v>18</v>
      </c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98"/>
      <c r="X394" s="192"/>
      <c r="Y394" s="192"/>
      <c r="Z394" s="192"/>
      <c r="AA394" s="192"/>
      <c r="AB394" s="192"/>
      <c r="AC394" s="192"/>
      <c r="AD394" s="192"/>
      <c r="AE394" s="192"/>
      <c r="AF394" s="192"/>
      <c r="AG394" s="192" t="s">
        <v>153</v>
      </c>
      <c r="AH394" s="192">
        <v>0</v>
      </c>
      <c r="AI394" s="192"/>
      <c r="AJ394" s="192"/>
      <c r="AK394" s="192"/>
      <c r="AL394" s="192"/>
      <c r="AM394" s="192"/>
      <c r="AN394" s="192"/>
      <c r="AO394" s="192"/>
      <c r="AP394" s="192"/>
      <c r="AQ394" s="192"/>
      <c r="AR394" s="192"/>
      <c r="AS394" s="192"/>
      <c r="AT394" s="192"/>
      <c r="AU394" s="192"/>
      <c r="AV394" s="192"/>
      <c r="AW394" s="192"/>
      <c r="AX394" s="192"/>
      <c r="AY394" s="192"/>
      <c r="AZ394" s="192"/>
      <c r="BA394" s="192"/>
      <c r="BB394" s="192"/>
      <c r="BC394" s="192"/>
      <c r="BD394" s="192"/>
      <c r="BE394" s="192"/>
      <c r="BF394" s="192"/>
      <c r="BG394" s="192"/>
      <c r="BH394" s="192"/>
    </row>
    <row r="395" spans="1:60" outlineLevel="1" x14ac:dyDescent="0.2">
      <c r="A395" s="195"/>
      <c r="B395" s="196"/>
      <c r="C395" s="239" t="s">
        <v>337</v>
      </c>
      <c r="D395" s="204"/>
      <c r="E395" s="205">
        <v>6</v>
      </c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98"/>
      <c r="X395" s="192"/>
      <c r="Y395" s="192"/>
      <c r="Z395" s="192"/>
      <c r="AA395" s="192"/>
      <c r="AB395" s="192"/>
      <c r="AC395" s="192"/>
      <c r="AD395" s="192"/>
      <c r="AE395" s="192"/>
      <c r="AF395" s="192"/>
      <c r="AG395" s="192" t="s">
        <v>153</v>
      </c>
      <c r="AH395" s="192">
        <v>0</v>
      </c>
      <c r="AI395" s="192"/>
      <c r="AJ395" s="192"/>
      <c r="AK395" s="192"/>
      <c r="AL395" s="192"/>
      <c r="AM395" s="192"/>
      <c r="AN395" s="192"/>
      <c r="AO395" s="192"/>
      <c r="AP395" s="192"/>
      <c r="AQ395" s="192"/>
      <c r="AR395" s="192"/>
      <c r="AS395" s="192"/>
      <c r="AT395" s="192"/>
      <c r="AU395" s="192"/>
      <c r="AV395" s="192"/>
      <c r="AW395" s="192"/>
      <c r="AX395" s="192"/>
      <c r="AY395" s="192"/>
      <c r="AZ395" s="192"/>
      <c r="BA395" s="192"/>
      <c r="BB395" s="192"/>
      <c r="BC395" s="192"/>
      <c r="BD395" s="192"/>
      <c r="BE395" s="192"/>
      <c r="BF395" s="192"/>
      <c r="BG395" s="192"/>
      <c r="BH395" s="192"/>
    </row>
    <row r="396" spans="1:60" ht="22.5" outlineLevel="1" x14ac:dyDescent="0.2">
      <c r="A396" s="216">
        <v>129</v>
      </c>
      <c r="B396" s="217" t="s">
        <v>800</v>
      </c>
      <c r="C396" s="238" t="s">
        <v>801</v>
      </c>
      <c r="D396" s="218" t="s">
        <v>147</v>
      </c>
      <c r="E396" s="219">
        <v>14</v>
      </c>
      <c r="F396" s="220"/>
      <c r="G396" s="221">
        <f>ROUND(E396*F396,2)</f>
        <v>0</v>
      </c>
      <c r="H396" s="220"/>
      <c r="I396" s="221">
        <f>ROUND(E396*H396,2)</f>
        <v>0</v>
      </c>
      <c r="J396" s="220"/>
      <c r="K396" s="221">
        <f>ROUND(E396*J396,2)</f>
        <v>0</v>
      </c>
      <c r="L396" s="221">
        <v>15</v>
      </c>
      <c r="M396" s="221">
        <f>G396*(1+L396/100)</f>
        <v>0</v>
      </c>
      <c r="N396" s="221">
        <v>0</v>
      </c>
      <c r="O396" s="221">
        <f>ROUND(E396*N396,2)</f>
        <v>0</v>
      </c>
      <c r="P396" s="221">
        <v>0</v>
      </c>
      <c r="Q396" s="221">
        <f>ROUND(E396*P396,2)</f>
        <v>0</v>
      </c>
      <c r="R396" s="221" t="s">
        <v>111</v>
      </c>
      <c r="S396" s="221" t="s">
        <v>802</v>
      </c>
      <c r="T396" s="222" t="s">
        <v>150</v>
      </c>
      <c r="U396" s="198">
        <v>0.31617000000000001</v>
      </c>
      <c r="V396" s="198">
        <f>ROUND(E396*U396,2)</f>
        <v>4.43</v>
      </c>
      <c r="W396" s="198"/>
      <c r="X396" s="192"/>
      <c r="Y396" s="192"/>
      <c r="Z396" s="192"/>
      <c r="AA396" s="192"/>
      <c r="AB396" s="192"/>
      <c r="AC396" s="192"/>
      <c r="AD396" s="192"/>
      <c r="AE396" s="192"/>
      <c r="AF396" s="192"/>
      <c r="AG396" s="192" t="s">
        <v>600</v>
      </c>
      <c r="AH396" s="192"/>
      <c r="AI396" s="192"/>
      <c r="AJ396" s="192"/>
      <c r="AK396" s="192"/>
      <c r="AL396" s="192"/>
      <c r="AM396" s="192"/>
      <c r="AN396" s="192"/>
      <c r="AO396" s="192"/>
      <c r="AP396" s="192"/>
      <c r="AQ396" s="192"/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2"/>
      <c r="BB396" s="192"/>
      <c r="BC396" s="192"/>
      <c r="BD396" s="192"/>
      <c r="BE396" s="192"/>
      <c r="BF396" s="192"/>
      <c r="BG396" s="192"/>
      <c r="BH396" s="192"/>
    </row>
    <row r="397" spans="1:60" outlineLevel="1" x14ac:dyDescent="0.2">
      <c r="A397" s="195"/>
      <c r="B397" s="196"/>
      <c r="C397" s="239" t="s">
        <v>803</v>
      </c>
      <c r="D397" s="204"/>
      <c r="E397" s="205">
        <v>14</v>
      </c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98"/>
      <c r="X397" s="192"/>
      <c r="Y397" s="192"/>
      <c r="Z397" s="192"/>
      <c r="AA397" s="192"/>
      <c r="AB397" s="192"/>
      <c r="AC397" s="192"/>
      <c r="AD397" s="192"/>
      <c r="AE397" s="192"/>
      <c r="AF397" s="192"/>
      <c r="AG397" s="192" t="s">
        <v>153</v>
      </c>
      <c r="AH397" s="192">
        <v>0</v>
      </c>
      <c r="AI397" s="192"/>
      <c r="AJ397" s="192"/>
      <c r="AK397" s="192"/>
      <c r="AL397" s="192"/>
      <c r="AM397" s="192"/>
      <c r="AN397" s="192"/>
      <c r="AO397" s="192"/>
      <c r="AP397" s="192"/>
      <c r="AQ397" s="192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2"/>
      <c r="BB397" s="192"/>
      <c r="BC397" s="192"/>
      <c r="BD397" s="192"/>
      <c r="BE397" s="192"/>
      <c r="BF397" s="192"/>
      <c r="BG397" s="192"/>
      <c r="BH397" s="192"/>
    </row>
    <row r="398" spans="1:60" ht="22.5" outlineLevel="1" x14ac:dyDescent="0.2">
      <c r="A398" s="216">
        <v>130</v>
      </c>
      <c r="B398" s="217" t="s">
        <v>612</v>
      </c>
      <c r="C398" s="238" t="s">
        <v>613</v>
      </c>
      <c r="D398" s="218" t="s">
        <v>172</v>
      </c>
      <c r="E398" s="219">
        <v>180</v>
      </c>
      <c r="F398" s="220"/>
      <c r="G398" s="221">
        <f>ROUND(E398*F398,2)</f>
        <v>0</v>
      </c>
      <c r="H398" s="220"/>
      <c r="I398" s="221">
        <f>ROUND(E398*H398,2)</f>
        <v>0</v>
      </c>
      <c r="J398" s="220"/>
      <c r="K398" s="221">
        <f>ROUND(E398*J398,2)</f>
        <v>0</v>
      </c>
      <c r="L398" s="221">
        <v>15</v>
      </c>
      <c r="M398" s="221">
        <f>G398*(1+L398/100)</f>
        <v>0</v>
      </c>
      <c r="N398" s="221">
        <v>1.6000000000000001E-4</v>
      </c>
      <c r="O398" s="221">
        <f>ROUND(E398*N398,2)</f>
        <v>0.03</v>
      </c>
      <c r="P398" s="221">
        <v>0</v>
      </c>
      <c r="Q398" s="221">
        <f>ROUND(E398*P398,2)</f>
        <v>0</v>
      </c>
      <c r="R398" s="221" t="s">
        <v>111</v>
      </c>
      <c r="S398" s="221" t="s">
        <v>149</v>
      </c>
      <c r="T398" s="222" t="s">
        <v>150</v>
      </c>
      <c r="U398" s="198">
        <v>7.0000000000000007E-2</v>
      </c>
      <c r="V398" s="198">
        <f>ROUND(E398*U398,2)</f>
        <v>12.6</v>
      </c>
      <c r="W398" s="198"/>
      <c r="X398" s="192"/>
      <c r="Y398" s="192"/>
      <c r="Z398" s="192"/>
      <c r="AA398" s="192"/>
      <c r="AB398" s="192"/>
      <c r="AC398" s="192"/>
      <c r="AD398" s="192"/>
      <c r="AE398" s="192"/>
      <c r="AF398" s="192"/>
      <c r="AG398" s="192" t="s">
        <v>600</v>
      </c>
      <c r="AH398" s="192"/>
      <c r="AI398" s="192"/>
      <c r="AJ398" s="192"/>
      <c r="AK398" s="192"/>
      <c r="AL398" s="192"/>
      <c r="AM398" s="192"/>
      <c r="AN398" s="192"/>
      <c r="AO398" s="192"/>
      <c r="AP398" s="192"/>
      <c r="AQ398" s="192"/>
      <c r="AR398" s="192"/>
      <c r="AS398" s="192"/>
      <c r="AT398" s="192"/>
      <c r="AU398" s="192"/>
      <c r="AV398" s="192"/>
      <c r="AW398" s="192"/>
      <c r="AX398" s="192"/>
      <c r="AY398" s="192"/>
      <c r="AZ398" s="192"/>
      <c r="BA398" s="192"/>
      <c r="BB398" s="192"/>
      <c r="BC398" s="192"/>
      <c r="BD398" s="192"/>
      <c r="BE398" s="192"/>
      <c r="BF398" s="192"/>
      <c r="BG398" s="192"/>
      <c r="BH398" s="192"/>
    </row>
    <row r="399" spans="1:60" outlineLevel="1" x14ac:dyDescent="0.2">
      <c r="A399" s="195"/>
      <c r="B399" s="196"/>
      <c r="C399" s="239" t="s">
        <v>804</v>
      </c>
      <c r="D399" s="204"/>
      <c r="E399" s="205">
        <v>180</v>
      </c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98"/>
      <c r="X399" s="192"/>
      <c r="Y399" s="192"/>
      <c r="Z399" s="192"/>
      <c r="AA399" s="192"/>
      <c r="AB399" s="192"/>
      <c r="AC399" s="192"/>
      <c r="AD399" s="192"/>
      <c r="AE399" s="192"/>
      <c r="AF399" s="192"/>
      <c r="AG399" s="192" t="s">
        <v>153</v>
      </c>
      <c r="AH399" s="192">
        <v>0</v>
      </c>
      <c r="AI399" s="192"/>
      <c r="AJ399" s="192"/>
      <c r="AK399" s="192"/>
      <c r="AL399" s="192"/>
      <c r="AM399" s="192"/>
      <c r="AN399" s="192"/>
      <c r="AO399" s="192"/>
      <c r="AP399" s="192"/>
      <c r="AQ399" s="192"/>
      <c r="AR399" s="192"/>
      <c r="AS399" s="192"/>
      <c r="AT399" s="192"/>
      <c r="AU399" s="192"/>
      <c r="AV399" s="192"/>
      <c r="AW399" s="192"/>
      <c r="AX399" s="192"/>
      <c r="AY399" s="192"/>
      <c r="AZ399" s="192"/>
      <c r="BA399" s="192"/>
      <c r="BB399" s="192"/>
      <c r="BC399" s="192"/>
      <c r="BD399" s="192"/>
      <c r="BE399" s="192"/>
      <c r="BF399" s="192"/>
      <c r="BG399" s="192"/>
      <c r="BH399" s="192"/>
    </row>
    <row r="400" spans="1:60" ht="22.5" outlineLevel="1" x14ac:dyDescent="0.2">
      <c r="A400" s="216">
        <v>131</v>
      </c>
      <c r="B400" s="217" t="s">
        <v>615</v>
      </c>
      <c r="C400" s="238" t="s">
        <v>616</v>
      </c>
      <c r="D400" s="218" t="s">
        <v>172</v>
      </c>
      <c r="E400" s="219">
        <v>65</v>
      </c>
      <c r="F400" s="220"/>
      <c r="G400" s="221">
        <f>ROUND(E400*F400,2)</f>
        <v>0</v>
      </c>
      <c r="H400" s="220"/>
      <c r="I400" s="221">
        <f>ROUND(E400*H400,2)</f>
        <v>0</v>
      </c>
      <c r="J400" s="220"/>
      <c r="K400" s="221">
        <f>ROUND(E400*J400,2)</f>
        <v>0</v>
      </c>
      <c r="L400" s="221">
        <v>15</v>
      </c>
      <c r="M400" s="221">
        <f>G400*(1+L400/100)</f>
        <v>0</v>
      </c>
      <c r="N400" s="221">
        <v>2.1000000000000001E-4</v>
      </c>
      <c r="O400" s="221">
        <f>ROUND(E400*N400,2)</f>
        <v>0.01</v>
      </c>
      <c r="P400" s="221">
        <v>0</v>
      </c>
      <c r="Q400" s="221">
        <f>ROUND(E400*P400,2)</f>
        <v>0</v>
      </c>
      <c r="R400" s="221" t="s">
        <v>111</v>
      </c>
      <c r="S400" s="221" t="s">
        <v>149</v>
      </c>
      <c r="T400" s="222" t="s">
        <v>150</v>
      </c>
      <c r="U400" s="198">
        <v>7.0000000000000007E-2</v>
      </c>
      <c r="V400" s="198">
        <f>ROUND(E400*U400,2)</f>
        <v>4.55</v>
      </c>
      <c r="W400" s="198"/>
      <c r="X400" s="192"/>
      <c r="Y400" s="192"/>
      <c r="Z400" s="192"/>
      <c r="AA400" s="192"/>
      <c r="AB400" s="192"/>
      <c r="AC400" s="192"/>
      <c r="AD400" s="192"/>
      <c r="AE400" s="192"/>
      <c r="AF400" s="192"/>
      <c r="AG400" s="192" t="s">
        <v>600</v>
      </c>
      <c r="AH400" s="192"/>
      <c r="AI400" s="192"/>
      <c r="AJ400" s="192"/>
      <c r="AK400" s="192"/>
      <c r="AL400" s="192"/>
      <c r="AM400" s="192"/>
      <c r="AN400" s="192"/>
      <c r="AO400" s="192"/>
      <c r="AP400" s="192"/>
      <c r="AQ400" s="192"/>
      <c r="AR400" s="192"/>
      <c r="AS400" s="192"/>
      <c r="AT400" s="192"/>
      <c r="AU400" s="192"/>
      <c r="AV400" s="192"/>
      <c r="AW400" s="192"/>
      <c r="AX400" s="192"/>
      <c r="AY400" s="192"/>
      <c r="AZ400" s="192"/>
      <c r="BA400" s="192"/>
      <c r="BB400" s="192"/>
      <c r="BC400" s="192"/>
      <c r="BD400" s="192"/>
      <c r="BE400" s="192"/>
      <c r="BF400" s="192"/>
      <c r="BG400" s="192"/>
      <c r="BH400" s="192"/>
    </row>
    <row r="401" spans="1:60" outlineLevel="1" x14ac:dyDescent="0.2">
      <c r="A401" s="195"/>
      <c r="B401" s="196"/>
      <c r="C401" s="239" t="s">
        <v>805</v>
      </c>
      <c r="D401" s="204"/>
      <c r="E401" s="205">
        <v>40</v>
      </c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98"/>
      <c r="X401" s="192"/>
      <c r="Y401" s="192"/>
      <c r="Z401" s="192"/>
      <c r="AA401" s="192"/>
      <c r="AB401" s="192"/>
      <c r="AC401" s="192"/>
      <c r="AD401" s="192"/>
      <c r="AE401" s="192"/>
      <c r="AF401" s="192"/>
      <c r="AG401" s="192" t="s">
        <v>153</v>
      </c>
      <c r="AH401" s="192">
        <v>0</v>
      </c>
      <c r="AI401" s="192"/>
      <c r="AJ401" s="192"/>
      <c r="AK401" s="192"/>
      <c r="AL401" s="192"/>
      <c r="AM401" s="192"/>
      <c r="AN401" s="192"/>
      <c r="AO401" s="192"/>
      <c r="AP401" s="192"/>
      <c r="AQ401" s="192"/>
      <c r="AR401" s="192"/>
      <c r="AS401" s="192"/>
      <c r="AT401" s="192"/>
      <c r="AU401" s="192"/>
      <c r="AV401" s="192"/>
      <c r="AW401" s="192"/>
      <c r="AX401" s="192"/>
      <c r="AY401" s="192"/>
      <c r="AZ401" s="192"/>
      <c r="BA401" s="192"/>
      <c r="BB401" s="192"/>
      <c r="BC401" s="192"/>
      <c r="BD401" s="192"/>
      <c r="BE401" s="192"/>
      <c r="BF401" s="192"/>
      <c r="BG401" s="192"/>
      <c r="BH401" s="192"/>
    </row>
    <row r="402" spans="1:60" outlineLevel="1" x14ac:dyDescent="0.2">
      <c r="A402" s="195"/>
      <c r="B402" s="196"/>
      <c r="C402" s="239" t="s">
        <v>618</v>
      </c>
      <c r="D402" s="204"/>
      <c r="E402" s="205">
        <v>25</v>
      </c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2"/>
      <c r="Y402" s="192"/>
      <c r="Z402" s="192"/>
      <c r="AA402" s="192"/>
      <c r="AB402" s="192"/>
      <c r="AC402" s="192"/>
      <c r="AD402" s="192"/>
      <c r="AE402" s="192"/>
      <c r="AF402" s="192"/>
      <c r="AG402" s="192" t="s">
        <v>153</v>
      </c>
      <c r="AH402" s="192">
        <v>0</v>
      </c>
      <c r="AI402" s="192"/>
      <c r="AJ402" s="192"/>
      <c r="AK402" s="192"/>
      <c r="AL402" s="192"/>
      <c r="AM402" s="192"/>
      <c r="AN402" s="192"/>
      <c r="AO402" s="192"/>
      <c r="AP402" s="192"/>
      <c r="AQ402" s="192"/>
      <c r="AR402" s="192"/>
      <c r="AS402" s="192"/>
      <c r="AT402" s="192"/>
      <c r="AU402" s="192"/>
      <c r="AV402" s="192"/>
      <c r="AW402" s="192"/>
      <c r="AX402" s="192"/>
      <c r="AY402" s="192"/>
      <c r="AZ402" s="192"/>
      <c r="BA402" s="192"/>
      <c r="BB402" s="192"/>
      <c r="BC402" s="192"/>
      <c r="BD402" s="192"/>
      <c r="BE402" s="192"/>
      <c r="BF402" s="192"/>
      <c r="BG402" s="192"/>
      <c r="BH402" s="192"/>
    </row>
    <row r="403" spans="1:60" outlineLevel="1" x14ac:dyDescent="0.2">
      <c r="A403" s="225">
        <v>132</v>
      </c>
      <c r="B403" s="226" t="s">
        <v>619</v>
      </c>
      <c r="C403" s="241" t="s">
        <v>620</v>
      </c>
      <c r="D403" s="227" t="s">
        <v>449</v>
      </c>
      <c r="E403" s="228">
        <v>5</v>
      </c>
      <c r="F403" s="229"/>
      <c r="G403" s="230">
        <f>ROUND(E403*F403,2)</f>
        <v>0</v>
      </c>
      <c r="H403" s="229"/>
      <c r="I403" s="230">
        <f>ROUND(E403*H403,2)</f>
        <v>0</v>
      </c>
      <c r="J403" s="229"/>
      <c r="K403" s="230">
        <f>ROUND(E403*J403,2)</f>
        <v>0</v>
      </c>
      <c r="L403" s="230">
        <v>15</v>
      </c>
      <c r="M403" s="230">
        <f>G403*(1+L403/100)</f>
        <v>0</v>
      </c>
      <c r="N403" s="230">
        <v>0</v>
      </c>
      <c r="O403" s="230">
        <f>ROUND(E403*N403,2)</f>
        <v>0</v>
      </c>
      <c r="P403" s="230">
        <v>0</v>
      </c>
      <c r="Q403" s="230">
        <f>ROUND(E403*P403,2)</f>
        <v>0</v>
      </c>
      <c r="R403" s="230"/>
      <c r="S403" s="230" t="s">
        <v>149</v>
      </c>
      <c r="T403" s="231" t="s">
        <v>150</v>
      </c>
      <c r="U403" s="198">
        <v>1</v>
      </c>
      <c r="V403" s="198">
        <f>ROUND(E403*U403,2)</f>
        <v>5</v>
      </c>
      <c r="W403" s="198"/>
      <c r="X403" s="192"/>
      <c r="Y403" s="192"/>
      <c r="Z403" s="192"/>
      <c r="AA403" s="192"/>
      <c r="AB403" s="192"/>
      <c r="AC403" s="192"/>
      <c r="AD403" s="192"/>
      <c r="AE403" s="192"/>
      <c r="AF403" s="192"/>
      <c r="AG403" s="192" t="s">
        <v>232</v>
      </c>
      <c r="AH403" s="192"/>
      <c r="AI403" s="192"/>
      <c r="AJ403" s="192"/>
      <c r="AK403" s="192"/>
      <c r="AL403" s="192"/>
      <c r="AM403" s="192"/>
      <c r="AN403" s="192"/>
      <c r="AO403" s="192"/>
      <c r="AP403" s="192"/>
      <c r="AQ403" s="192"/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2"/>
      <c r="BB403" s="192"/>
      <c r="BC403" s="192"/>
      <c r="BD403" s="192"/>
      <c r="BE403" s="192"/>
      <c r="BF403" s="192"/>
      <c r="BG403" s="192"/>
      <c r="BH403" s="192"/>
    </row>
    <row r="404" spans="1:60" outlineLevel="1" x14ac:dyDescent="0.2">
      <c r="A404" s="225">
        <v>133</v>
      </c>
      <c r="B404" s="226" t="s">
        <v>621</v>
      </c>
      <c r="C404" s="241" t="s">
        <v>622</v>
      </c>
      <c r="D404" s="227" t="s">
        <v>623</v>
      </c>
      <c r="E404" s="228">
        <v>2.5</v>
      </c>
      <c r="F404" s="229"/>
      <c r="G404" s="230">
        <f>ROUND(E404*F404,2)</f>
        <v>0</v>
      </c>
      <c r="H404" s="229"/>
      <c r="I404" s="230">
        <f>ROUND(E404*H404,2)</f>
        <v>0</v>
      </c>
      <c r="J404" s="229"/>
      <c r="K404" s="230">
        <f>ROUND(E404*J404,2)</f>
        <v>0</v>
      </c>
      <c r="L404" s="230">
        <v>15</v>
      </c>
      <c r="M404" s="230">
        <f>G404*(1+L404/100)</f>
        <v>0</v>
      </c>
      <c r="N404" s="230">
        <v>0</v>
      </c>
      <c r="O404" s="230">
        <f>ROUND(E404*N404,2)</f>
        <v>0</v>
      </c>
      <c r="P404" s="230">
        <v>0</v>
      </c>
      <c r="Q404" s="230">
        <f>ROUND(E404*P404,2)</f>
        <v>0</v>
      </c>
      <c r="R404" s="230"/>
      <c r="S404" s="230" t="s">
        <v>353</v>
      </c>
      <c r="T404" s="231" t="s">
        <v>150</v>
      </c>
      <c r="U404" s="198">
        <v>0</v>
      </c>
      <c r="V404" s="198">
        <f>ROUND(E404*U404,2)</f>
        <v>0</v>
      </c>
      <c r="W404" s="198"/>
      <c r="X404" s="192"/>
      <c r="Y404" s="192"/>
      <c r="Z404" s="192"/>
      <c r="AA404" s="192"/>
      <c r="AB404" s="192"/>
      <c r="AC404" s="192"/>
      <c r="AD404" s="192"/>
      <c r="AE404" s="192"/>
      <c r="AF404" s="192"/>
      <c r="AG404" s="192" t="s">
        <v>151</v>
      </c>
      <c r="AH404" s="192"/>
      <c r="AI404" s="192"/>
      <c r="AJ404" s="192"/>
      <c r="AK404" s="192"/>
      <c r="AL404" s="192"/>
      <c r="AM404" s="192"/>
      <c r="AN404" s="192"/>
      <c r="AO404" s="192"/>
      <c r="AP404" s="192"/>
      <c r="AQ404" s="192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2"/>
      <c r="BB404" s="192"/>
      <c r="BC404" s="192"/>
      <c r="BD404" s="192"/>
      <c r="BE404" s="192"/>
      <c r="BF404" s="192"/>
      <c r="BG404" s="192"/>
      <c r="BH404" s="192"/>
    </row>
    <row r="405" spans="1:60" ht="22.5" outlineLevel="1" x14ac:dyDescent="0.2">
      <c r="A405" s="216">
        <v>134</v>
      </c>
      <c r="B405" s="217" t="s">
        <v>621</v>
      </c>
      <c r="C405" s="238" t="s">
        <v>625</v>
      </c>
      <c r="D405" s="218" t="s">
        <v>626</v>
      </c>
      <c r="E405" s="219">
        <v>30</v>
      </c>
      <c r="F405" s="220"/>
      <c r="G405" s="221">
        <f>ROUND(E405*F405,2)</f>
        <v>0</v>
      </c>
      <c r="H405" s="220"/>
      <c r="I405" s="221">
        <f>ROUND(E405*H405,2)</f>
        <v>0</v>
      </c>
      <c r="J405" s="220"/>
      <c r="K405" s="221">
        <f>ROUND(E405*J405,2)</f>
        <v>0</v>
      </c>
      <c r="L405" s="221">
        <v>15</v>
      </c>
      <c r="M405" s="221">
        <f>G405*(1+L405/100)</f>
        <v>0</v>
      </c>
      <c r="N405" s="221">
        <v>0</v>
      </c>
      <c r="O405" s="221">
        <f>ROUND(E405*N405,2)</f>
        <v>0</v>
      </c>
      <c r="P405" s="221">
        <v>0</v>
      </c>
      <c r="Q405" s="221">
        <f>ROUND(E405*P405,2)</f>
        <v>0</v>
      </c>
      <c r="R405" s="221"/>
      <c r="S405" s="221" t="s">
        <v>353</v>
      </c>
      <c r="T405" s="222" t="s">
        <v>150</v>
      </c>
      <c r="U405" s="198">
        <v>0</v>
      </c>
      <c r="V405" s="198">
        <f>ROUND(E405*U405,2)</f>
        <v>0</v>
      </c>
      <c r="W405" s="198"/>
      <c r="X405" s="192"/>
      <c r="Y405" s="192"/>
      <c r="Z405" s="192"/>
      <c r="AA405" s="192"/>
      <c r="AB405" s="192"/>
      <c r="AC405" s="192"/>
      <c r="AD405" s="192"/>
      <c r="AE405" s="192"/>
      <c r="AF405" s="192"/>
      <c r="AG405" s="192" t="s">
        <v>627</v>
      </c>
      <c r="AH405" s="192"/>
      <c r="AI405" s="192"/>
      <c r="AJ405" s="192"/>
      <c r="AK405" s="192"/>
      <c r="AL405" s="192"/>
      <c r="AM405" s="192"/>
      <c r="AN405" s="192"/>
      <c r="AO405" s="192"/>
      <c r="AP405" s="192"/>
      <c r="AQ405" s="192"/>
      <c r="AR405" s="192"/>
      <c r="AS405" s="192"/>
      <c r="AT405" s="192"/>
      <c r="AU405" s="192"/>
      <c r="AV405" s="192"/>
      <c r="AW405" s="192"/>
      <c r="AX405" s="192"/>
      <c r="AY405" s="192"/>
      <c r="AZ405" s="192"/>
      <c r="BA405" s="192"/>
      <c r="BB405" s="192"/>
      <c r="BC405" s="192"/>
      <c r="BD405" s="192"/>
      <c r="BE405" s="192"/>
      <c r="BF405" s="192"/>
      <c r="BG405" s="192"/>
      <c r="BH405" s="192"/>
    </row>
    <row r="406" spans="1:60" outlineLevel="1" x14ac:dyDescent="0.2">
      <c r="A406" s="195"/>
      <c r="B406" s="196"/>
      <c r="C406" s="239" t="s">
        <v>712</v>
      </c>
      <c r="D406" s="204"/>
      <c r="E406" s="205">
        <v>30</v>
      </c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2"/>
      <c r="Y406" s="192"/>
      <c r="Z406" s="192"/>
      <c r="AA406" s="192"/>
      <c r="AB406" s="192"/>
      <c r="AC406" s="192"/>
      <c r="AD406" s="192"/>
      <c r="AE406" s="192"/>
      <c r="AF406" s="192"/>
      <c r="AG406" s="192" t="s">
        <v>153</v>
      </c>
      <c r="AH406" s="192">
        <v>0</v>
      </c>
      <c r="AI406" s="192"/>
      <c r="AJ406" s="192"/>
      <c r="AK406" s="192"/>
      <c r="AL406" s="192"/>
      <c r="AM406" s="192"/>
      <c r="AN406" s="192"/>
      <c r="AO406" s="192"/>
      <c r="AP406" s="192"/>
      <c r="AQ406" s="192"/>
      <c r="AR406" s="192"/>
      <c r="AS406" s="192"/>
      <c r="AT406" s="192"/>
      <c r="AU406" s="192"/>
      <c r="AV406" s="192"/>
      <c r="AW406" s="192"/>
      <c r="AX406" s="192"/>
      <c r="AY406" s="192"/>
      <c r="AZ406" s="192"/>
      <c r="BA406" s="192"/>
      <c r="BB406" s="192"/>
      <c r="BC406" s="192"/>
      <c r="BD406" s="192"/>
      <c r="BE406" s="192"/>
      <c r="BF406" s="192"/>
      <c r="BG406" s="192"/>
      <c r="BH406" s="192"/>
    </row>
    <row r="407" spans="1:60" ht="33.75" outlineLevel="1" x14ac:dyDescent="0.2">
      <c r="A407" s="216">
        <v>135</v>
      </c>
      <c r="B407" s="217" t="s">
        <v>806</v>
      </c>
      <c r="C407" s="238" t="s">
        <v>807</v>
      </c>
      <c r="D407" s="218" t="s">
        <v>147</v>
      </c>
      <c r="E407" s="219">
        <v>14</v>
      </c>
      <c r="F407" s="220"/>
      <c r="G407" s="221">
        <f>ROUND(E407*F407,2)</f>
        <v>0</v>
      </c>
      <c r="H407" s="220"/>
      <c r="I407" s="221">
        <f>ROUND(E407*H407,2)</f>
        <v>0</v>
      </c>
      <c r="J407" s="220"/>
      <c r="K407" s="221">
        <f>ROUND(E407*J407,2)</f>
        <v>0</v>
      </c>
      <c r="L407" s="221">
        <v>15</v>
      </c>
      <c r="M407" s="221">
        <f>G407*(1+L407/100)</f>
        <v>0</v>
      </c>
      <c r="N407" s="221">
        <v>5.0000000000000001E-3</v>
      </c>
      <c r="O407" s="221">
        <f>ROUND(E407*N407,2)</f>
        <v>7.0000000000000007E-2</v>
      </c>
      <c r="P407" s="221">
        <v>0</v>
      </c>
      <c r="Q407" s="221">
        <f>ROUND(E407*P407,2)</f>
        <v>0</v>
      </c>
      <c r="R407" s="221" t="s">
        <v>357</v>
      </c>
      <c r="S407" s="221" t="s">
        <v>149</v>
      </c>
      <c r="T407" s="222" t="s">
        <v>150</v>
      </c>
      <c r="U407" s="198">
        <v>0</v>
      </c>
      <c r="V407" s="198">
        <f>ROUND(E407*U407,2)</f>
        <v>0</v>
      </c>
      <c r="W407" s="198"/>
      <c r="X407" s="192"/>
      <c r="Y407" s="192"/>
      <c r="Z407" s="192"/>
      <c r="AA407" s="192"/>
      <c r="AB407" s="192"/>
      <c r="AC407" s="192"/>
      <c r="AD407" s="192"/>
      <c r="AE407" s="192"/>
      <c r="AF407" s="192"/>
      <c r="AG407" s="192" t="s">
        <v>808</v>
      </c>
      <c r="AH407" s="192"/>
      <c r="AI407" s="192"/>
      <c r="AJ407" s="192"/>
      <c r="AK407" s="192"/>
      <c r="AL407" s="192"/>
      <c r="AM407" s="192"/>
      <c r="AN407" s="192"/>
      <c r="AO407" s="192"/>
      <c r="AP407" s="192"/>
      <c r="AQ407" s="192"/>
      <c r="AR407" s="192"/>
      <c r="AS407" s="192"/>
      <c r="AT407" s="192"/>
      <c r="AU407" s="192"/>
      <c r="AV407" s="192"/>
      <c r="AW407" s="192"/>
      <c r="AX407" s="192"/>
      <c r="AY407" s="192"/>
      <c r="AZ407" s="192"/>
      <c r="BA407" s="192"/>
      <c r="BB407" s="192"/>
      <c r="BC407" s="192"/>
      <c r="BD407" s="192"/>
      <c r="BE407" s="192"/>
      <c r="BF407" s="192"/>
      <c r="BG407" s="192"/>
      <c r="BH407" s="192"/>
    </row>
    <row r="408" spans="1:60" outlineLevel="1" x14ac:dyDescent="0.2">
      <c r="A408" s="195"/>
      <c r="B408" s="196"/>
      <c r="C408" s="242" t="s">
        <v>809</v>
      </c>
      <c r="D408" s="232"/>
      <c r="E408" s="232"/>
      <c r="F408" s="232"/>
      <c r="G408" s="232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2"/>
      <c r="Y408" s="192"/>
      <c r="Z408" s="192"/>
      <c r="AA408" s="192"/>
      <c r="AB408" s="192"/>
      <c r="AC408" s="192"/>
      <c r="AD408" s="192"/>
      <c r="AE408" s="192"/>
      <c r="AF408" s="192"/>
      <c r="AG408" s="192" t="s">
        <v>360</v>
      </c>
      <c r="AH408" s="192"/>
      <c r="AI408" s="192"/>
      <c r="AJ408" s="192"/>
      <c r="AK408" s="192"/>
      <c r="AL408" s="192"/>
      <c r="AM408" s="192"/>
      <c r="AN408" s="192"/>
      <c r="AO408" s="192"/>
      <c r="AP408" s="192"/>
      <c r="AQ408" s="192"/>
      <c r="AR408" s="192"/>
      <c r="AS408" s="192"/>
      <c r="AT408" s="192"/>
      <c r="AU408" s="192"/>
      <c r="AV408" s="192"/>
      <c r="AW408" s="192"/>
      <c r="AX408" s="192"/>
      <c r="AY408" s="192"/>
      <c r="AZ408" s="192"/>
      <c r="BA408" s="192"/>
      <c r="BB408" s="192"/>
      <c r="BC408" s="192"/>
      <c r="BD408" s="192"/>
      <c r="BE408" s="192"/>
      <c r="BF408" s="192"/>
      <c r="BG408" s="192"/>
      <c r="BH408" s="192"/>
    </row>
    <row r="409" spans="1:60" outlineLevel="1" x14ac:dyDescent="0.2">
      <c r="A409" s="195"/>
      <c r="B409" s="196"/>
      <c r="C409" s="239" t="s">
        <v>810</v>
      </c>
      <c r="D409" s="204"/>
      <c r="E409" s="205">
        <v>14</v>
      </c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2"/>
      <c r="Y409" s="192"/>
      <c r="Z409" s="192"/>
      <c r="AA409" s="192"/>
      <c r="AB409" s="192"/>
      <c r="AC409" s="192"/>
      <c r="AD409" s="192"/>
      <c r="AE409" s="192"/>
      <c r="AF409" s="192"/>
      <c r="AG409" s="192" t="s">
        <v>153</v>
      </c>
      <c r="AH409" s="192">
        <v>0</v>
      </c>
      <c r="AI409" s="192"/>
      <c r="AJ409" s="192"/>
      <c r="AK409" s="192"/>
      <c r="AL409" s="192"/>
      <c r="AM409" s="192"/>
      <c r="AN409" s="192"/>
      <c r="AO409" s="192"/>
      <c r="AP409" s="192"/>
      <c r="AQ409" s="192"/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2"/>
      <c r="BB409" s="192"/>
      <c r="BC409" s="192"/>
      <c r="BD409" s="192"/>
      <c r="BE409" s="192"/>
      <c r="BF409" s="192"/>
      <c r="BG409" s="192"/>
      <c r="BH409" s="192"/>
    </row>
    <row r="410" spans="1:60" x14ac:dyDescent="0.2">
      <c r="A410" s="210" t="s">
        <v>143</v>
      </c>
      <c r="B410" s="211" t="s">
        <v>113</v>
      </c>
      <c r="C410" s="237" t="s">
        <v>114</v>
      </c>
      <c r="D410" s="212"/>
      <c r="E410" s="213"/>
      <c r="F410" s="214"/>
      <c r="G410" s="214">
        <f>SUMIF(AG411:AG420,"&lt;&gt;NOR",G411:G420)</f>
        <v>0</v>
      </c>
      <c r="H410" s="214"/>
      <c r="I410" s="214">
        <f>SUM(I411:I420)</f>
        <v>0</v>
      </c>
      <c r="J410" s="214"/>
      <c r="K410" s="214">
        <f>SUM(K411:K420)</f>
        <v>0</v>
      </c>
      <c r="L410" s="214"/>
      <c r="M410" s="214">
        <f>SUM(M411:M420)</f>
        <v>0</v>
      </c>
      <c r="N410" s="214"/>
      <c r="O410" s="214">
        <f>SUM(O411:O420)</f>
        <v>0</v>
      </c>
      <c r="P410" s="214"/>
      <c r="Q410" s="214">
        <f>SUM(Q411:Q420)</f>
        <v>0</v>
      </c>
      <c r="R410" s="214"/>
      <c r="S410" s="214"/>
      <c r="T410" s="215"/>
      <c r="U410" s="209"/>
      <c r="V410" s="209">
        <f>SUM(V411:V420)</f>
        <v>119.17</v>
      </c>
      <c r="W410" s="209"/>
      <c r="AG410" t="s">
        <v>144</v>
      </c>
    </row>
    <row r="411" spans="1:60" outlineLevel="1" x14ac:dyDescent="0.2">
      <c r="A411" s="225">
        <v>136</v>
      </c>
      <c r="B411" s="226" t="s">
        <v>628</v>
      </c>
      <c r="C411" s="241" t="s">
        <v>629</v>
      </c>
      <c r="D411" s="227" t="s">
        <v>311</v>
      </c>
      <c r="E411" s="228">
        <v>51.881510000000006</v>
      </c>
      <c r="F411" s="229"/>
      <c r="G411" s="230">
        <f>ROUND(E411*F411,2)</f>
        <v>0</v>
      </c>
      <c r="H411" s="229"/>
      <c r="I411" s="230">
        <f>ROUND(E411*H411,2)</f>
        <v>0</v>
      </c>
      <c r="J411" s="229"/>
      <c r="K411" s="230">
        <f>ROUND(E411*J411,2)</f>
        <v>0</v>
      </c>
      <c r="L411" s="230">
        <v>15</v>
      </c>
      <c r="M411" s="230">
        <f>G411*(1+L411/100)</f>
        <v>0</v>
      </c>
      <c r="N411" s="230">
        <v>0</v>
      </c>
      <c r="O411" s="230">
        <f>ROUND(E411*N411,2)</f>
        <v>0</v>
      </c>
      <c r="P411" s="230">
        <v>0</v>
      </c>
      <c r="Q411" s="230">
        <f>ROUND(E411*P411,2)</f>
        <v>0</v>
      </c>
      <c r="R411" s="230" t="s">
        <v>257</v>
      </c>
      <c r="S411" s="230" t="s">
        <v>149</v>
      </c>
      <c r="T411" s="231" t="s">
        <v>150</v>
      </c>
      <c r="U411" s="198">
        <v>0.55000000000000004</v>
      </c>
      <c r="V411" s="198">
        <f>ROUND(E411*U411,2)</f>
        <v>28.53</v>
      </c>
      <c r="W411" s="198"/>
      <c r="X411" s="192"/>
      <c r="Y411" s="192"/>
      <c r="Z411" s="192"/>
      <c r="AA411" s="192"/>
      <c r="AB411" s="192"/>
      <c r="AC411" s="192"/>
      <c r="AD411" s="192"/>
      <c r="AE411" s="192"/>
      <c r="AF411" s="192"/>
      <c r="AG411" s="192" t="s">
        <v>630</v>
      </c>
      <c r="AH411" s="192"/>
      <c r="AI411" s="192"/>
      <c r="AJ411" s="192"/>
      <c r="AK411" s="192"/>
      <c r="AL411" s="192"/>
      <c r="AM411" s="192"/>
      <c r="AN411" s="192"/>
      <c r="AO411" s="192"/>
      <c r="AP411" s="192"/>
      <c r="AQ411" s="192"/>
      <c r="AR411" s="192"/>
      <c r="AS411" s="192"/>
      <c r="AT411" s="192"/>
      <c r="AU411" s="192"/>
      <c r="AV411" s="192"/>
      <c r="AW411" s="192"/>
      <c r="AX411" s="192"/>
      <c r="AY411" s="192"/>
      <c r="AZ411" s="192"/>
      <c r="BA411" s="192"/>
      <c r="BB411" s="192"/>
      <c r="BC411" s="192"/>
      <c r="BD411" s="192"/>
      <c r="BE411" s="192"/>
      <c r="BF411" s="192"/>
      <c r="BG411" s="192"/>
      <c r="BH411" s="192"/>
    </row>
    <row r="412" spans="1:60" outlineLevel="1" x14ac:dyDescent="0.2">
      <c r="A412" s="225">
        <v>137</v>
      </c>
      <c r="B412" s="226" t="s">
        <v>631</v>
      </c>
      <c r="C412" s="241" t="s">
        <v>632</v>
      </c>
      <c r="D412" s="227" t="s">
        <v>311</v>
      </c>
      <c r="E412" s="228">
        <v>51.881510000000006</v>
      </c>
      <c r="F412" s="229"/>
      <c r="G412" s="230">
        <f>ROUND(E412*F412,2)</f>
        <v>0</v>
      </c>
      <c r="H412" s="229"/>
      <c r="I412" s="230">
        <f>ROUND(E412*H412,2)</f>
        <v>0</v>
      </c>
      <c r="J412" s="229"/>
      <c r="K412" s="230">
        <f>ROUND(E412*J412,2)</f>
        <v>0</v>
      </c>
      <c r="L412" s="230">
        <v>15</v>
      </c>
      <c r="M412" s="230">
        <f>G412*(1+L412/100)</f>
        <v>0</v>
      </c>
      <c r="N412" s="230">
        <v>0</v>
      </c>
      <c r="O412" s="230">
        <f>ROUND(E412*N412,2)</f>
        <v>0</v>
      </c>
      <c r="P412" s="230">
        <v>0</v>
      </c>
      <c r="Q412" s="230">
        <f>ROUND(E412*P412,2)</f>
        <v>0</v>
      </c>
      <c r="R412" s="230" t="s">
        <v>257</v>
      </c>
      <c r="S412" s="230" t="s">
        <v>149</v>
      </c>
      <c r="T412" s="231" t="s">
        <v>150</v>
      </c>
      <c r="U412" s="198">
        <v>0.49000000000000005</v>
      </c>
      <c r="V412" s="198">
        <f>ROUND(E412*U412,2)</f>
        <v>25.42</v>
      </c>
      <c r="W412" s="198"/>
      <c r="X412" s="192"/>
      <c r="Y412" s="192"/>
      <c r="Z412" s="192"/>
      <c r="AA412" s="192"/>
      <c r="AB412" s="192"/>
      <c r="AC412" s="192"/>
      <c r="AD412" s="192"/>
      <c r="AE412" s="192"/>
      <c r="AF412" s="192"/>
      <c r="AG412" s="192" t="s">
        <v>630</v>
      </c>
      <c r="AH412" s="192"/>
      <c r="AI412" s="192"/>
      <c r="AJ412" s="192"/>
      <c r="AK412" s="192"/>
      <c r="AL412" s="192"/>
      <c r="AM412" s="192"/>
      <c r="AN412" s="192"/>
      <c r="AO412" s="192"/>
      <c r="AP412" s="192"/>
      <c r="AQ412" s="192"/>
      <c r="AR412" s="192"/>
      <c r="AS412" s="192"/>
      <c r="AT412" s="192"/>
      <c r="AU412" s="192"/>
      <c r="AV412" s="192"/>
      <c r="AW412" s="192"/>
      <c r="AX412" s="192"/>
      <c r="AY412" s="192"/>
      <c r="AZ412" s="192"/>
      <c r="BA412" s="192"/>
      <c r="BB412" s="192"/>
      <c r="BC412" s="192"/>
      <c r="BD412" s="192"/>
      <c r="BE412" s="192"/>
      <c r="BF412" s="192"/>
      <c r="BG412" s="192"/>
      <c r="BH412" s="192"/>
    </row>
    <row r="413" spans="1:60" outlineLevel="1" x14ac:dyDescent="0.2">
      <c r="A413" s="225">
        <v>138</v>
      </c>
      <c r="B413" s="226" t="s">
        <v>633</v>
      </c>
      <c r="C413" s="241" t="s">
        <v>634</v>
      </c>
      <c r="D413" s="227" t="s">
        <v>311</v>
      </c>
      <c r="E413" s="228">
        <v>1504.5636900000002</v>
      </c>
      <c r="F413" s="229"/>
      <c r="G413" s="230">
        <f>ROUND(E413*F413,2)</f>
        <v>0</v>
      </c>
      <c r="H413" s="229"/>
      <c r="I413" s="230">
        <f>ROUND(E413*H413,2)</f>
        <v>0</v>
      </c>
      <c r="J413" s="229"/>
      <c r="K413" s="230">
        <f>ROUND(E413*J413,2)</f>
        <v>0</v>
      </c>
      <c r="L413" s="230">
        <v>15</v>
      </c>
      <c r="M413" s="230">
        <f>G413*(1+L413/100)</f>
        <v>0</v>
      </c>
      <c r="N413" s="230">
        <v>0</v>
      </c>
      <c r="O413" s="230">
        <f>ROUND(E413*N413,2)</f>
        <v>0</v>
      </c>
      <c r="P413" s="230">
        <v>0</v>
      </c>
      <c r="Q413" s="230">
        <f>ROUND(E413*P413,2)</f>
        <v>0</v>
      </c>
      <c r="R413" s="230" t="s">
        <v>257</v>
      </c>
      <c r="S413" s="230" t="s">
        <v>149</v>
      </c>
      <c r="T413" s="231" t="s">
        <v>150</v>
      </c>
      <c r="U413" s="198">
        <v>0</v>
      </c>
      <c r="V413" s="198">
        <f>ROUND(E413*U413,2)</f>
        <v>0</v>
      </c>
      <c r="W413" s="198"/>
      <c r="X413" s="192"/>
      <c r="Y413" s="192"/>
      <c r="Z413" s="192"/>
      <c r="AA413" s="192"/>
      <c r="AB413" s="192"/>
      <c r="AC413" s="192"/>
      <c r="AD413" s="192"/>
      <c r="AE413" s="192"/>
      <c r="AF413" s="192"/>
      <c r="AG413" s="192" t="s">
        <v>630</v>
      </c>
      <c r="AH413" s="192"/>
      <c r="AI413" s="192"/>
      <c r="AJ413" s="192"/>
      <c r="AK413" s="192"/>
      <c r="AL413" s="192"/>
      <c r="AM413" s="192"/>
      <c r="AN413" s="192"/>
      <c r="AO413" s="192"/>
      <c r="AP413" s="192"/>
      <c r="AQ413" s="192"/>
      <c r="AR413" s="192"/>
      <c r="AS413" s="192"/>
      <c r="AT413" s="192"/>
      <c r="AU413" s="192"/>
      <c r="AV413" s="192"/>
      <c r="AW413" s="192"/>
      <c r="AX413" s="192"/>
      <c r="AY413" s="192"/>
      <c r="AZ413" s="192"/>
      <c r="BA413" s="192"/>
      <c r="BB413" s="192"/>
      <c r="BC413" s="192"/>
      <c r="BD413" s="192"/>
      <c r="BE413" s="192"/>
      <c r="BF413" s="192"/>
      <c r="BG413" s="192"/>
      <c r="BH413" s="192"/>
    </row>
    <row r="414" spans="1:60" outlineLevel="1" x14ac:dyDescent="0.2">
      <c r="A414" s="225">
        <v>139</v>
      </c>
      <c r="B414" s="226" t="s">
        <v>635</v>
      </c>
      <c r="C414" s="241" t="s">
        <v>636</v>
      </c>
      <c r="D414" s="227" t="s">
        <v>311</v>
      </c>
      <c r="E414" s="228">
        <v>51.881510000000006</v>
      </c>
      <c r="F414" s="229"/>
      <c r="G414" s="230">
        <f>ROUND(E414*F414,2)</f>
        <v>0</v>
      </c>
      <c r="H414" s="229"/>
      <c r="I414" s="230">
        <f>ROUND(E414*H414,2)</f>
        <v>0</v>
      </c>
      <c r="J414" s="229"/>
      <c r="K414" s="230">
        <f>ROUND(E414*J414,2)</f>
        <v>0</v>
      </c>
      <c r="L414" s="230">
        <v>15</v>
      </c>
      <c r="M414" s="230">
        <f>G414*(1+L414/100)</f>
        <v>0</v>
      </c>
      <c r="N414" s="230">
        <v>0</v>
      </c>
      <c r="O414" s="230">
        <f>ROUND(E414*N414,2)</f>
        <v>0</v>
      </c>
      <c r="P414" s="230">
        <v>0</v>
      </c>
      <c r="Q414" s="230">
        <f>ROUND(E414*P414,2)</f>
        <v>0</v>
      </c>
      <c r="R414" s="230" t="s">
        <v>257</v>
      </c>
      <c r="S414" s="230" t="s">
        <v>149</v>
      </c>
      <c r="T414" s="231" t="s">
        <v>150</v>
      </c>
      <c r="U414" s="198">
        <v>0.94200000000000006</v>
      </c>
      <c r="V414" s="198">
        <f>ROUND(E414*U414,2)</f>
        <v>48.87</v>
      </c>
      <c r="W414" s="198"/>
      <c r="X414" s="192"/>
      <c r="Y414" s="192"/>
      <c r="Z414" s="192"/>
      <c r="AA414" s="192"/>
      <c r="AB414" s="192"/>
      <c r="AC414" s="192"/>
      <c r="AD414" s="192"/>
      <c r="AE414" s="192"/>
      <c r="AF414" s="192"/>
      <c r="AG414" s="192" t="s">
        <v>630</v>
      </c>
      <c r="AH414" s="192"/>
      <c r="AI414" s="192"/>
      <c r="AJ414" s="192"/>
      <c r="AK414" s="192"/>
      <c r="AL414" s="192"/>
      <c r="AM414" s="192"/>
      <c r="AN414" s="192"/>
      <c r="AO414" s="192"/>
      <c r="AP414" s="192"/>
      <c r="AQ414" s="192"/>
      <c r="AR414" s="192"/>
      <c r="AS414" s="192"/>
      <c r="AT414" s="192"/>
      <c r="AU414" s="192"/>
      <c r="AV414" s="192"/>
      <c r="AW414" s="192"/>
      <c r="AX414" s="192"/>
      <c r="AY414" s="192"/>
      <c r="AZ414" s="192"/>
      <c r="BA414" s="192"/>
      <c r="BB414" s="192"/>
      <c r="BC414" s="192"/>
      <c r="BD414" s="192"/>
      <c r="BE414" s="192"/>
      <c r="BF414" s="192"/>
      <c r="BG414" s="192"/>
      <c r="BH414" s="192"/>
    </row>
    <row r="415" spans="1:60" ht="22.5" outlineLevel="1" x14ac:dyDescent="0.2">
      <c r="A415" s="225">
        <v>140</v>
      </c>
      <c r="B415" s="226" t="s">
        <v>637</v>
      </c>
      <c r="C415" s="241" t="s">
        <v>638</v>
      </c>
      <c r="D415" s="227" t="s">
        <v>311</v>
      </c>
      <c r="E415" s="228">
        <v>103.76301000000001</v>
      </c>
      <c r="F415" s="229"/>
      <c r="G415" s="230">
        <f>ROUND(E415*F415,2)</f>
        <v>0</v>
      </c>
      <c r="H415" s="229"/>
      <c r="I415" s="230">
        <f>ROUND(E415*H415,2)</f>
        <v>0</v>
      </c>
      <c r="J415" s="229"/>
      <c r="K415" s="230">
        <f>ROUND(E415*J415,2)</f>
        <v>0</v>
      </c>
      <c r="L415" s="230">
        <v>15</v>
      </c>
      <c r="M415" s="230">
        <f>G415*(1+L415/100)</f>
        <v>0</v>
      </c>
      <c r="N415" s="230">
        <v>0</v>
      </c>
      <c r="O415" s="230">
        <f>ROUND(E415*N415,2)</f>
        <v>0</v>
      </c>
      <c r="P415" s="230">
        <v>0</v>
      </c>
      <c r="Q415" s="230">
        <f>ROUND(E415*P415,2)</f>
        <v>0</v>
      </c>
      <c r="R415" s="230" t="s">
        <v>257</v>
      </c>
      <c r="S415" s="230" t="s">
        <v>149</v>
      </c>
      <c r="T415" s="231" t="s">
        <v>150</v>
      </c>
      <c r="U415" s="198">
        <v>0.10500000000000001</v>
      </c>
      <c r="V415" s="198">
        <f>ROUND(E415*U415,2)</f>
        <v>10.9</v>
      </c>
      <c r="W415" s="198"/>
      <c r="X415" s="192"/>
      <c r="Y415" s="192"/>
      <c r="Z415" s="192"/>
      <c r="AA415" s="192"/>
      <c r="AB415" s="192"/>
      <c r="AC415" s="192"/>
      <c r="AD415" s="192"/>
      <c r="AE415" s="192"/>
      <c r="AF415" s="192"/>
      <c r="AG415" s="192" t="s">
        <v>630</v>
      </c>
      <c r="AH415" s="192"/>
      <c r="AI415" s="192"/>
      <c r="AJ415" s="192"/>
      <c r="AK415" s="192"/>
      <c r="AL415" s="192"/>
      <c r="AM415" s="192"/>
      <c r="AN415" s="192"/>
      <c r="AO415" s="192"/>
      <c r="AP415" s="192"/>
      <c r="AQ415" s="192"/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2"/>
      <c r="BB415" s="192"/>
      <c r="BC415" s="192"/>
      <c r="BD415" s="192"/>
      <c r="BE415" s="192"/>
      <c r="BF415" s="192"/>
      <c r="BG415" s="192"/>
      <c r="BH415" s="192"/>
    </row>
    <row r="416" spans="1:60" outlineLevel="1" x14ac:dyDescent="0.2">
      <c r="A416" s="225">
        <v>141</v>
      </c>
      <c r="B416" s="226" t="s">
        <v>639</v>
      </c>
      <c r="C416" s="241" t="s">
        <v>640</v>
      </c>
      <c r="D416" s="227" t="s">
        <v>311</v>
      </c>
      <c r="E416" s="228">
        <v>51.881510000000006</v>
      </c>
      <c r="F416" s="229"/>
      <c r="G416" s="230">
        <f>ROUND(E416*F416,2)</f>
        <v>0</v>
      </c>
      <c r="H416" s="229"/>
      <c r="I416" s="230">
        <f>ROUND(E416*H416,2)</f>
        <v>0</v>
      </c>
      <c r="J416" s="229"/>
      <c r="K416" s="230">
        <f>ROUND(E416*J416,2)</f>
        <v>0</v>
      </c>
      <c r="L416" s="230">
        <v>15</v>
      </c>
      <c r="M416" s="230">
        <f>G416*(1+L416/100)</f>
        <v>0</v>
      </c>
      <c r="N416" s="230">
        <v>0</v>
      </c>
      <c r="O416" s="230">
        <f>ROUND(E416*N416,2)</f>
        <v>0</v>
      </c>
      <c r="P416" s="230">
        <v>0</v>
      </c>
      <c r="Q416" s="230">
        <f>ROUND(E416*P416,2)</f>
        <v>0</v>
      </c>
      <c r="R416" s="230" t="s">
        <v>257</v>
      </c>
      <c r="S416" s="230" t="s">
        <v>149</v>
      </c>
      <c r="T416" s="231" t="s">
        <v>150</v>
      </c>
      <c r="U416" s="198">
        <v>0</v>
      </c>
      <c r="V416" s="198">
        <f>ROUND(E416*U416,2)</f>
        <v>0</v>
      </c>
      <c r="W416" s="198"/>
      <c r="X416" s="192"/>
      <c r="Y416" s="192"/>
      <c r="Z416" s="192"/>
      <c r="AA416" s="192"/>
      <c r="AB416" s="192"/>
      <c r="AC416" s="192"/>
      <c r="AD416" s="192"/>
      <c r="AE416" s="192"/>
      <c r="AF416" s="192"/>
      <c r="AG416" s="192" t="s">
        <v>630</v>
      </c>
      <c r="AH416" s="192"/>
      <c r="AI416" s="192"/>
      <c r="AJ416" s="192"/>
      <c r="AK416" s="192"/>
      <c r="AL416" s="192"/>
      <c r="AM416" s="192"/>
      <c r="AN416" s="192"/>
      <c r="AO416" s="192"/>
      <c r="AP416" s="192"/>
      <c r="AQ416" s="192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2"/>
      <c r="BB416" s="192"/>
      <c r="BC416" s="192"/>
      <c r="BD416" s="192"/>
      <c r="BE416" s="192"/>
      <c r="BF416" s="192"/>
      <c r="BG416" s="192"/>
      <c r="BH416" s="192"/>
    </row>
    <row r="417" spans="1:60" ht="22.5" outlineLevel="1" x14ac:dyDescent="0.2">
      <c r="A417" s="216">
        <v>142</v>
      </c>
      <c r="B417" s="217" t="s">
        <v>641</v>
      </c>
      <c r="C417" s="238" t="s">
        <v>642</v>
      </c>
      <c r="D417" s="218" t="s">
        <v>311</v>
      </c>
      <c r="E417" s="219">
        <v>51.881510000000006</v>
      </c>
      <c r="F417" s="220"/>
      <c r="G417" s="221">
        <f>ROUND(E417*F417,2)</f>
        <v>0</v>
      </c>
      <c r="H417" s="220"/>
      <c r="I417" s="221">
        <f>ROUND(E417*H417,2)</f>
        <v>0</v>
      </c>
      <c r="J417" s="220"/>
      <c r="K417" s="221">
        <f>ROUND(E417*J417,2)</f>
        <v>0</v>
      </c>
      <c r="L417" s="221">
        <v>15</v>
      </c>
      <c r="M417" s="221">
        <f>G417*(1+L417/100)</f>
        <v>0</v>
      </c>
      <c r="N417" s="221">
        <v>0</v>
      </c>
      <c r="O417" s="221">
        <f>ROUND(E417*N417,2)</f>
        <v>0</v>
      </c>
      <c r="P417" s="221">
        <v>0</v>
      </c>
      <c r="Q417" s="221">
        <f>ROUND(E417*P417,2)</f>
        <v>0</v>
      </c>
      <c r="R417" s="221" t="s">
        <v>643</v>
      </c>
      <c r="S417" s="221" t="s">
        <v>149</v>
      </c>
      <c r="T417" s="222" t="s">
        <v>150</v>
      </c>
      <c r="U417" s="198">
        <v>9.9000000000000005E-2</v>
      </c>
      <c r="V417" s="198">
        <f>ROUND(E417*U417,2)</f>
        <v>5.14</v>
      </c>
      <c r="W417" s="198"/>
      <c r="X417" s="192"/>
      <c r="Y417" s="192"/>
      <c r="Z417" s="192"/>
      <c r="AA417" s="192"/>
      <c r="AB417" s="192"/>
      <c r="AC417" s="192"/>
      <c r="AD417" s="192"/>
      <c r="AE417" s="192"/>
      <c r="AF417" s="192"/>
      <c r="AG417" s="192" t="s">
        <v>630</v>
      </c>
      <c r="AH417" s="192"/>
      <c r="AI417" s="192"/>
      <c r="AJ417" s="192"/>
      <c r="AK417" s="192"/>
      <c r="AL417" s="192"/>
      <c r="AM417" s="192"/>
      <c r="AN417" s="192"/>
      <c r="AO417" s="192"/>
      <c r="AP417" s="192"/>
      <c r="AQ417" s="192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2"/>
      <c r="BB417" s="192"/>
      <c r="BC417" s="192"/>
      <c r="BD417" s="192"/>
      <c r="BE417" s="192"/>
      <c r="BF417" s="192"/>
      <c r="BG417" s="192"/>
      <c r="BH417" s="192"/>
    </row>
    <row r="418" spans="1:60" outlineLevel="1" x14ac:dyDescent="0.2">
      <c r="A418" s="195"/>
      <c r="B418" s="196"/>
      <c r="C418" s="240" t="s">
        <v>644</v>
      </c>
      <c r="D418" s="223"/>
      <c r="E418" s="223"/>
      <c r="F418" s="223"/>
      <c r="G418" s="223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2"/>
      <c r="Y418" s="192"/>
      <c r="Z418" s="192"/>
      <c r="AA418" s="192"/>
      <c r="AB418" s="192"/>
      <c r="AC418" s="192"/>
      <c r="AD418" s="192"/>
      <c r="AE418" s="192"/>
      <c r="AF418" s="192"/>
      <c r="AG418" s="192" t="s">
        <v>158</v>
      </c>
      <c r="AH418" s="192"/>
      <c r="AI418" s="192"/>
      <c r="AJ418" s="192"/>
      <c r="AK418" s="192"/>
      <c r="AL418" s="192"/>
      <c r="AM418" s="192"/>
      <c r="AN418" s="192"/>
      <c r="AO418" s="192"/>
      <c r="AP418" s="192"/>
      <c r="AQ418" s="192"/>
      <c r="AR418" s="192"/>
      <c r="AS418" s="192"/>
      <c r="AT418" s="192"/>
      <c r="AU418" s="192"/>
      <c r="AV418" s="192"/>
      <c r="AW418" s="192"/>
      <c r="AX418" s="192"/>
      <c r="AY418" s="192"/>
      <c r="AZ418" s="192"/>
      <c r="BA418" s="192"/>
      <c r="BB418" s="192"/>
      <c r="BC418" s="192"/>
      <c r="BD418" s="192"/>
      <c r="BE418" s="192"/>
      <c r="BF418" s="192"/>
      <c r="BG418" s="192"/>
      <c r="BH418" s="192"/>
    </row>
    <row r="419" spans="1:60" outlineLevel="1" x14ac:dyDescent="0.2">
      <c r="A419" s="216">
        <v>143</v>
      </c>
      <c r="B419" s="217" t="s">
        <v>645</v>
      </c>
      <c r="C419" s="238" t="s">
        <v>646</v>
      </c>
      <c r="D419" s="218" t="s">
        <v>311</v>
      </c>
      <c r="E419" s="219">
        <v>51.881510000000006</v>
      </c>
      <c r="F419" s="220"/>
      <c r="G419" s="221">
        <f>ROUND(E419*F419,2)</f>
        <v>0</v>
      </c>
      <c r="H419" s="220"/>
      <c r="I419" s="221">
        <f>ROUND(E419*H419,2)</f>
        <v>0</v>
      </c>
      <c r="J419" s="220"/>
      <c r="K419" s="221">
        <f>ROUND(E419*J419,2)</f>
        <v>0</v>
      </c>
      <c r="L419" s="221">
        <v>15</v>
      </c>
      <c r="M419" s="221">
        <f>G419*(1+L419/100)</f>
        <v>0</v>
      </c>
      <c r="N419" s="221">
        <v>0</v>
      </c>
      <c r="O419" s="221">
        <f>ROUND(E419*N419,2)</f>
        <v>0</v>
      </c>
      <c r="P419" s="221">
        <v>0</v>
      </c>
      <c r="Q419" s="221">
        <f>ROUND(E419*P419,2)</f>
        <v>0</v>
      </c>
      <c r="R419" s="221" t="s">
        <v>647</v>
      </c>
      <c r="S419" s="221" t="s">
        <v>149</v>
      </c>
      <c r="T419" s="222" t="s">
        <v>150</v>
      </c>
      <c r="U419" s="198">
        <v>6.0000000000000001E-3</v>
      </c>
      <c r="V419" s="198">
        <f>ROUND(E419*U419,2)</f>
        <v>0.31</v>
      </c>
      <c r="W419" s="198"/>
      <c r="X419" s="192"/>
      <c r="Y419" s="192"/>
      <c r="Z419" s="192"/>
      <c r="AA419" s="192"/>
      <c r="AB419" s="192"/>
      <c r="AC419" s="192"/>
      <c r="AD419" s="192"/>
      <c r="AE419" s="192"/>
      <c r="AF419" s="192"/>
      <c r="AG419" s="192" t="s">
        <v>630</v>
      </c>
      <c r="AH419" s="192"/>
      <c r="AI419" s="192"/>
      <c r="AJ419" s="192"/>
      <c r="AK419" s="192"/>
      <c r="AL419" s="192"/>
      <c r="AM419" s="192"/>
      <c r="AN419" s="192"/>
      <c r="AO419" s="192"/>
      <c r="AP419" s="192"/>
      <c r="AQ419" s="192"/>
      <c r="AR419" s="192"/>
      <c r="AS419" s="192"/>
      <c r="AT419" s="192"/>
      <c r="AU419" s="192"/>
      <c r="AV419" s="192"/>
      <c r="AW419" s="192"/>
      <c r="AX419" s="192"/>
      <c r="AY419" s="192"/>
      <c r="AZ419" s="192"/>
      <c r="BA419" s="192"/>
      <c r="BB419" s="192"/>
      <c r="BC419" s="192"/>
      <c r="BD419" s="192"/>
      <c r="BE419" s="192"/>
      <c r="BF419" s="192"/>
      <c r="BG419" s="192"/>
      <c r="BH419" s="192"/>
    </row>
    <row r="420" spans="1:60" outlineLevel="1" x14ac:dyDescent="0.2">
      <c r="A420" s="195"/>
      <c r="B420" s="196"/>
      <c r="C420" s="240" t="s">
        <v>648</v>
      </c>
      <c r="D420" s="223"/>
      <c r="E420" s="223"/>
      <c r="F420" s="223"/>
      <c r="G420" s="223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2"/>
      <c r="Y420" s="192"/>
      <c r="Z420" s="192"/>
      <c r="AA420" s="192"/>
      <c r="AB420" s="192"/>
      <c r="AC420" s="192"/>
      <c r="AD420" s="192"/>
      <c r="AE420" s="192"/>
      <c r="AF420" s="192"/>
      <c r="AG420" s="192" t="s">
        <v>158</v>
      </c>
      <c r="AH420" s="192"/>
      <c r="AI420" s="192"/>
      <c r="AJ420" s="192"/>
      <c r="AK420" s="192"/>
      <c r="AL420" s="192"/>
      <c r="AM420" s="192"/>
      <c r="AN420" s="192"/>
      <c r="AO420" s="192"/>
      <c r="AP420" s="192"/>
      <c r="AQ420" s="192"/>
      <c r="AR420" s="192"/>
      <c r="AS420" s="192"/>
      <c r="AT420" s="192"/>
      <c r="AU420" s="192"/>
      <c r="AV420" s="192"/>
      <c r="AW420" s="192"/>
      <c r="AX420" s="192"/>
      <c r="AY420" s="192"/>
      <c r="AZ420" s="192"/>
      <c r="BA420" s="192"/>
      <c r="BB420" s="192"/>
      <c r="BC420" s="192"/>
      <c r="BD420" s="192"/>
      <c r="BE420" s="192"/>
      <c r="BF420" s="192"/>
      <c r="BG420" s="192"/>
      <c r="BH420" s="192"/>
    </row>
    <row r="421" spans="1:60" x14ac:dyDescent="0.2">
      <c r="A421" s="210" t="s">
        <v>143</v>
      </c>
      <c r="B421" s="211" t="s">
        <v>116</v>
      </c>
      <c r="C421" s="237" t="s">
        <v>27</v>
      </c>
      <c r="D421" s="212"/>
      <c r="E421" s="213"/>
      <c r="F421" s="214"/>
      <c r="G421" s="214">
        <f>SUMIF(AG422:AG422,"&lt;&gt;NOR",G422:G422)</f>
        <v>0</v>
      </c>
      <c r="H421" s="214"/>
      <c r="I421" s="214">
        <f>SUM(I422:I422)</f>
        <v>0</v>
      </c>
      <c r="J421" s="214"/>
      <c r="K421" s="214">
        <f>SUM(K422:K422)</f>
        <v>0</v>
      </c>
      <c r="L421" s="214"/>
      <c r="M421" s="214">
        <f>SUM(M422:M422)</f>
        <v>0</v>
      </c>
      <c r="N421" s="214"/>
      <c r="O421" s="214">
        <f>SUM(O422:O422)</f>
        <v>0</v>
      </c>
      <c r="P421" s="214"/>
      <c r="Q421" s="214">
        <f>SUM(Q422:Q422)</f>
        <v>0</v>
      </c>
      <c r="R421" s="214"/>
      <c r="S421" s="214"/>
      <c r="T421" s="215"/>
      <c r="U421" s="209"/>
      <c r="V421" s="209">
        <f>SUM(V422:V422)</f>
        <v>0</v>
      </c>
      <c r="W421" s="209"/>
      <c r="AG421" t="s">
        <v>144</v>
      </c>
    </row>
    <row r="422" spans="1:60" outlineLevel="1" x14ac:dyDescent="0.2">
      <c r="A422" s="216">
        <v>144</v>
      </c>
      <c r="B422" s="217" t="s">
        <v>649</v>
      </c>
      <c r="C422" s="238" t="s">
        <v>650</v>
      </c>
      <c r="D422" s="218" t="s">
        <v>651</v>
      </c>
      <c r="E422" s="219">
        <v>1</v>
      </c>
      <c r="F422" s="220"/>
      <c r="G422" s="221">
        <f>ROUND(E422*F422,2)</f>
        <v>0</v>
      </c>
      <c r="H422" s="220"/>
      <c r="I422" s="221">
        <f>ROUND(E422*H422,2)</f>
        <v>0</v>
      </c>
      <c r="J422" s="220"/>
      <c r="K422" s="221">
        <f>ROUND(E422*J422,2)</f>
        <v>0</v>
      </c>
      <c r="L422" s="221">
        <v>15</v>
      </c>
      <c r="M422" s="221">
        <f>G422*(1+L422/100)</f>
        <v>0</v>
      </c>
      <c r="N422" s="221">
        <v>0</v>
      </c>
      <c r="O422" s="221">
        <f>ROUND(E422*N422,2)</f>
        <v>0</v>
      </c>
      <c r="P422" s="221">
        <v>0</v>
      </c>
      <c r="Q422" s="221">
        <f>ROUND(E422*P422,2)</f>
        <v>0</v>
      </c>
      <c r="R422" s="221"/>
      <c r="S422" s="221" t="s">
        <v>149</v>
      </c>
      <c r="T422" s="222" t="s">
        <v>150</v>
      </c>
      <c r="U422" s="198">
        <v>0</v>
      </c>
      <c r="V422" s="198">
        <f>ROUND(E422*U422,2)</f>
        <v>0</v>
      </c>
      <c r="W422" s="198"/>
      <c r="X422" s="192"/>
      <c r="Y422" s="192"/>
      <c r="Z422" s="192"/>
      <c r="AA422" s="192"/>
      <c r="AB422" s="192"/>
      <c r="AC422" s="192"/>
      <c r="AD422" s="192"/>
      <c r="AE422" s="192"/>
      <c r="AF422" s="192"/>
      <c r="AG422" s="192" t="s">
        <v>652</v>
      </c>
      <c r="AH422" s="192"/>
      <c r="AI422" s="192"/>
      <c r="AJ422" s="192"/>
      <c r="AK422" s="192"/>
      <c r="AL422" s="192"/>
      <c r="AM422" s="192"/>
      <c r="AN422" s="192"/>
      <c r="AO422" s="192"/>
      <c r="AP422" s="192"/>
      <c r="AQ422" s="192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2"/>
      <c r="BB422" s="192"/>
      <c r="BC422" s="192"/>
      <c r="BD422" s="192"/>
      <c r="BE422" s="192"/>
      <c r="BF422" s="192"/>
      <c r="BG422" s="192"/>
      <c r="BH422" s="192"/>
    </row>
    <row r="423" spans="1:60" x14ac:dyDescent="0.2">
      <c r="A423" s="3"/>
      <c r="B423" s="4"/>
      <c r="C423" s="247"/>
      <c r="D423" s="6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AE423">
        <v>15</v>
      </c>
      <c r="AF423">
        <v>21</v>
      </c>
    </row>
    <row r="424" spans="1:60" x14ac:dyDescent="0.2">
      <c r="A424" s="199"/>
      <c r="B424" s="200" t="s">
        <v>29</v>
      </c>
      <c r="C424" s="248"/>
      <c r="D424" s="201"/>
      <c r="E424" s="202"/>
      <c r="F424" s="202"/>
      <c r="G424" s="236">
        <f>G8+G33+G91+G97+G101+G106+G129+G157+G160+G182+G209+G234+G287+G292+G308+G311+G320+G344+G372+G377+G384+G410+G421</f>
        <v>0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AE424">
        <f>SUMIF(L7:L422,AE423,G7:G422)</f>
        <v>0</v>
      </c>
      <c r="AF424">
        <f>SUMIF(L7:L422,AF423,G7:G422)</f>
        <v>0</v>
      </c>
      <c r="AG424" t="s">
        <v>653</v>
      </c>
    </row>
    <row r="425" spans="1:60" x14ac:dyDescent="0.2">
      <c r="C425" s="249"/>
      <c r="D425" s="10"/>
      <c r="AG425" t="s">
        <v>661</v>
      </c>
    </row>
    <row r="426" spans="1:60" x14ac:dyDescent="0.2">
      <c r="D426" s="10"/>
    </row>
    <row r="427" spans="1:60" x14ac:dyDescent="0.2">
      <c r="D427" s="10"/>
    </row>
    <row r="428" spans="1:60" x14ac:dyDescent="0.2">
      <c r="D428" s="10"/>
    </row>
    <row r="429" spans="1:60" x14ac:dyDescent="0.2">
      <c r="D429" s="10"/>
    </row>
    <row r="430" spans="1:60" x14ac:dyDescent="0.2">
      <c r="D430" s="10"/>
    </row>
    <row r="431" spans="1:60" x14ac:dyDescent="0.2">
      <c r="D431" s="10"/>
    </row>
    <row r="432" spans="1:60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wtHxj/DSNagnf/EhrLihs1HZ8Fk6bE4mD+AGDe7NGIdLbfuSN5YvNMsoJF0TrVJri0tnlRzPszdo+PATcOIoA==" saltValue="z46ir9K3gyFqd0Rr7g5ZNw==" spinCount="100000" sheet="1"/>
  <mergeCells count="52">
    <mergeCell ref="C343:G343"/>
    <mergeCell ref="C408:G408"/>
    <mergeCell ref="C418:G418"/>
    <mergeCell ref="C420:G420"/>
    <mergeCell ref="C291:G291"/>
    <mergeCell ref="C304:G304"/>
    <mergeCell ref="C305:G305"/>
    <mergeCell ref="C313:G313"/>
    <mergeCell ref="C334:G334"/>
    <mergeCell ref="C337:G337"/>
    <mergeCell ref="C213:G213"/>
    <mergeCell ref="C216:G216"/>
    <mergeCell ref="C219:G219"/>
    <mergeCell ref="C222:G222"/>
    <mergeCell ref="C233:G233"/>
    <mergeCell ref="C286:G286"/>
    <mergeCell ref="C191:G191"/>
    <mergeCell ref="C194:G194"/>
    <mergeCell ref="C198:G198"/>
    <mergeCell ref="C203:G203"/>
    <mergeCell ref="C205:G205"/>
    <mergeCell ref="C208:G208"/>
    <mergeCell ref="C131:G131"/>
    <mergeCell ref="C134:G134"/>
    <mergeCell ref="C148:G148"/>
    <mergeCell ref="C159:G159"/>
    <mergeCell ref="C181:G181"/>
    <mergeCell ref="C188:G188"/>
    <mergeCell ref="C83:G83"/>
    <mergeCell ref="C95:G95"/>
    <mergeCell ref="C99:G99"/>
    <mergeCell ref="C108:G108"/>
    <mergeCell ref="C113:G113"/>
    <mergeCell ref="C123:G123"/>
    <mergeCell ref="C58:G58"/>
    <mergeCell ref="C62:G62"/>
    <mergeCell ref="C68:G68"/>
    <mergeCell ref="C71:G71"/>
    <mergeCell ref="C74:G74"/>
    <mergeCell ref="C79:G79"/>
    <mergeCell ref="C19:G19"/>
    <mergeCell ref="C24:G24"/>
    <mergeCell ref="C27:G27"/>
    <mergeCell ref="C35:G35"/>
    <mergeCell ref="C38:G38"/>
    <mergeCell ref="C48:G48"/>
    <mergeCell ref="A1:G1"/>
    <mergeCell ref="C2:G2"/>
    <mergeCell ref="C3:G3"/>
    <mergeCell ref="C4:G4"/>
    <mergeCell ref="C13:G13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CDE2-ECC5-4884-963D-FEE21FDBAE8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78" t="s">
        <v>118</v>
      </c>
      <c r="B1" s="178"/>
      <c r="C1" s="178"/>
      <c r="D1" s="178"/>
      <c r="E1" s="178"/>
      <c r="F1" s="178"/>
      <c r="G1" s="178"/>
      <c r="AG1" t="s">
        <v>119</v>
      </c>
    </row>
    <row r="2" spans="1:60" ht="24.95" customHeight="1" x14ac:dyDescent="0.2">
      <c r="A2" s="66" t="s">
        <v>7</v>
      </c>
      <c r="B2" s="65" t="s">
        <v>43</v>
      </c>
      <c r="C2" s="181" t="s">
        <v>44</v>
      </c>
      <c r="D2" s="179"/>
      <c r="E2" s="179"/>
      <c r="F2" s="179"/>
      <c r="G2" s="180"/>
      <c r="AG2" t="s">
        <v>120</v>
      </c>
    </row>
    <row r="3" spans="1:60" ht="24.95" customHeight="1" x14ac:dyDescent="0.2">
      <c r="A3" s="66" t="s">
        <v>8</v>
      </c>
      <c r="B3" s="65" t="s">
        <v>53</v>
      </c>
      <c r="C3" s="181" t="s">
        <v>54</v>
      </c>
      <c r="D3" s="179"/>
      <c r="E3" s="179"/>
      <c r="F3" s="179"/>
      <c r="G3" s="180"/>
      <c r="AC3" s="116" t="s">
        <v>120</v>
      </c>
      <c r="AG3" t="s">
        <v>121</v>
      </c>
    </row>
    <row r="4" spans="1:60" ht="24.95" customHeight="1" x14ac:dyDescent="0.2">
      <c r="A4" s="182" t="s">
        <v>9</v>
      </c>
      <c r="B4" s="183" t="s">
        <v>55</v>
      </c>
      <c r="C4" s="184" t="s">
        <v>56</v>
      </c>
      <c r="D4" s="185"/>
      <c r="E4" s="185"/>
      <c r="F4" s="185"/>
      <c r="G4" s="186"/>
      <c r="AG4" t="s">
        <v>122</v>
      </c>
    </row>
    <row r="5" spans="1:60" x14ac:dyDescent="0.2">
      <c r="D5" s="10"/>
    </row>
    <row r="6" spans="1:60" ht="38.25" x14ac:dyDescent="0.2">
      <c r="A6" s="188" t="s">
        <v>123</v>
      </c>
      <c r="B6" s="190" t="s">
        <v>124</v>
      </c>
      <c r="C6" s="190" t="s">
        <v>125</v>
      </c>
      <c r="D6" s="189" t="s">
        <v>126</v>
      </c>
      <c r="E6" s="188" t="s">
        <v>127</v>
      </c>
      <c r="F6" s="187" t="s">
        <v>128</v>
      </c>
      <c r="G6" s="188" t="s">
        <v>29</v>
      </c>
      <c r="H6" s="191" t="s">
        <v>30</v>
      </c>
      <c r="I6" s="191" t="s">
        <v>129</v>
      </c>
      <c r="J6" s="191" t="s">
        <v>31</v>
      </c>
      <c r="K6" s="191" t="s">
        <v>130</v>
      </c>
      <c r="L6" s="191" t="s">
        <v>131</v>
      </c>
      <c r="M6" s="191" t="s">
        <v>132</v>
      </c>
      <c r="N6" s="191" t="s">
        <v>133</v>
      </c>
      <c r="O6" s="191" t="s">
        <v>134</v>
      </c>
      <c r="P6" s="191" t="s">
        <v>135</v>
      </c>
      <c r="Q6" s="191" t="s">
        <v>136</v>
      </c>
      <c r="R6" s="191" t="s">
        <v>137</v>
      </c>
      <c r="S6" s="191" t="s">
        <v>138</v>
      </c>
      <c r="T6" s="191" t="s">
        <v>139</v>
      </c>
      <c r="U6" s="191" t="s">
        <v>140</v>
      </c>
      <c r="V6" s="191" t="s">
        <v>141</v>
      </c>
      <c r="W6" s="191" t="s">
        <v>142</v>
      </c>
    </row>
    <row r="7" spans="1:60" hidden="1" x14ac:dyDescent="0.2">
      <c r="A7" s="3"/>
      <c r="B7" s="4"/>
      <c r="C7" s="4"/>
      <c r="D7" s="6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60" x14ac:dyDescent="0.2">
      <c r="A8" s="210" t="s">
        <v>143</v>
      </c>
      <c r="B8" s="211" t="s">
        <v>67</v>
      </c>
      <c r="C8" s="237" t="s">
        <v>68</v>
      </c>
      <c r="D8" s="212"/>
      <c r="E8" s="213"/>
      <c r="F8" s="214"/>
      <c r="G8" s="214">
        <f>SUMIF(AG9:AG24,"&lt;&gt;NOR",G9:G24)</f>
        <v>0</v>
      </c>
      <c r="H8" s="214"/>
      <c r="I8" s="214">
        <f>SUM(I9:I24)</f>
        <v>0</v>
      </c>
      <c r="J8" s="214"/>
      <c r="K8" s="214">
        <f>SUM(K9:K24)</f>
        <v>0</v>
      </c>
      <c r="L8" s="214"/>
      <c r="M8" s="214">
        <f>SUM(M9:M24)</f>
        <v>0</v>
      </c>
      <c r="N8" s="214"/>
      <c r="O8" s="214">
        <f>SUM(O9:O24)</f>
        <v>5.51</v>
      </c>
      <c r="P8" s="214"/>
      <c r="Q8" s="214">
        <f>SUM(Q9:Q24)</f>
        <v>0</v>
      </c>
      <c r="R8" s="214"/>
      <c r="S8" s="214"/>
      <c r="T8" s="215"/>
      <c r="U8" s="209"/>
      <c r="V8" s="209">
        <f>SUM(V9:V24)</f>
        <v>66.81</v>
      </c>
      <c r="W8" s="209"/>
      <c r="AG8" t="s">
        <v>144</v>
      </c>
    </row>
    <row r="9" spans="1:60" ht="22.5" outlineLevel="1" x14ac:dyDescent="0.2">
      <c r="A9" s="216">
        <v>1</v>
      </c>
      <c r="B9" s="217" t="s">
        <v>811</v>
      </c>
      <c r="C9" s="238" t="s">
        <v>812</v>
      </c>
      <c r="D9" s="218" t="s">
        <v>813</v>
      </c>
      <c r="E9" s="219">
        <v>2.3904000000000001</v>
      </c>
      <c r="F9" s="220"/>
      <c r="G9" s="221">
        <f>ROUND(E9*F9,2)</f>
        <v>0</v>
      </c>
      <c r="H9" s="220"/>
      <c r="I9" s="221">
        <f>ROUND(E9*H9,2)</f>
        <v>0</v>
      </c>
      <c r="J9" s="220"/>
      <c r="K9" s="221">
        <f>ROUND(E9*J9,2)</f>
        <v>0</v>
      </c>
      <c r="L9" s="221">
        <v>15</v>
      </c>
      <c r="M9" s="221">
        <f>G9*(1+L9/100)</f>
        <v>0</v>
      </c>
      <c r="N9" s="221">
        <v>1.919</v>
      </c>
      <c r="O9" s="221">
        <f>ROUND(E9*N9,2)</f>
        <v>4.59</v>
      </c>
      <c r="P9" s="221">
        <v>0</v>
      </c>
      <c r="Q9" s="221">
        <f>ROUND(E9*P9,2)</f>
        <v>0</v>
      </c>
      <c r="R9" s="221" t="s">
        <v>148</v>
      </c>
      <c r="S9" s="221" t="s">
        <v>149</v>
      </c>
      <c r="T9" s="222" t="s">
        <v>150</v>
      </c>
      <c r="U9" s="198">
        <v>2.3170000000000002</v>
      </c>
      <c r="V9" s="198">
        <f>ROUND(E9*U9,2)</f>
        <v>5.54</v>
      </c>
      <c r="W9" s="198"/>
      <c r="X9" s="192"/>
      <c r="Y9" s="192"/>
      <c r="Z9" s="192"/>
      <c r="AA9" s="192"/>
      <c r="AB9" s="192"/>
      <c r="AC9" s="192"/>
      <c r="AD9" s="192"/>
      <c r="AE9" s="192"/>
      <c r="AF9" s="192"/>
      <c r="AG9" s="192" t="s">
        <v>151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spans="1:60" outlineLevel="1" x14ac:dyDescent="0.2">
      <c r="A10" s="195"/>
      <c r="B10" s="196"/>
      <c r="C10" s="239" t="s">
        <v>814</v>
      </c>
      <c r="D10" s="204"/>
      <c r="E10" s="205">
        <v>1.08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2"/>
      <c r="Y10" s="192"/>
      <c r="Z10" s="192"/>
      <c r="AA10" s="192"/>
      <c r="AB10" s="192"/>
      <c r="AC10" s="192"/>
      <c r="AD10" s="192"/>
      <c r="AE10" s="192"/>
      <c r="AF10" s="192"/>
      <c r="AG10" s="192" t="s">
        <v>153</v>
      </c>
      <c r="AH10" s="192">
        <v>0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spans="1:60" outlineLevel="1" x14ac:dyDescent="0.2">
      <c r="A11" s="195"/>
      <c r="B11" s="196"/>
      <c r="C11" s="239" t="s">
        <v>815</v>
      </c>
      <c r="D11" s="204"/>
      <c r="E11" s="205">
        <v>1.3104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2"/>
      <c r="Y11" s="192"/>
      <c r="Z11" s="192"/>
      <c r="AA11" s="192"/>
      <c r="AB11" s="192"/>
      <c r="AC11" s="192"/>
      <c r="AD11" s="192"/>
      <c r="AE11" s="192"/>
      <c r="AF11" s="192"/>
      <c r="AG11" s="192" t="s">
        <v>153</v>
      </c>
      <c r="AH11" s="192">
        <v>0</v>
      </c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spans="1:60" ht="22.5" outlineLevel="1" x14ac:dyDescent="0.2">
      <c r="A12" s="216">
        <v>2</v>
      </c>
      <c r="B12" s="217" t="s">
        <v>816</v>
      </c>
      <c r="C12" s="238" t="s">
        <v>817</v>
      </c>
      <c r="D12" s="218" t="s">
        <v>163</v>
      </c>
      <c r="E12" s="219">
        <v>149.66000000000003</v>
      </c>
      <c r="F12" s="220"/>
      <c r="G12" s="221">
        <f>ROUND(E12*F12,2)</f>
        <v>0</v>
      </c>
      <c r="H12" s="220"/>
      <c r="I12" s="221">
        <f>ROUND(E12*H12,2)</f>
        <v>0</v>
      </c>
      <c r="J12" s="220"/>
      <c r="K12" s="221">
        <f>ROUND(E12*J12,2)</f>
        <v>0</v>
      </c>
      <c r="L12" s="221">
        <v>15</v>
      </c>
      <c r="M12" s="221">
        <f>G12*(1+L12/100)</f>
        <v>0</v>
      </c>
      <c r="N12" s="221">
        <v>3.5500000000000002E-3</v>
      </c>
      <c r="O12" s="221">
        <f>ROUND(E12*N12,2)</f>
        <v>0.53</v>
      </c>
      <c r="P12" s="221">
        <v>0</v>
      </c>
      <c r="Q12" s="221">
        <f>ROUND(E12*P12,2)</f>
        <v>0</v>
      </c>
      <c r="R12" s="221" t="s">
        <v>148</v>
      </c>
      <c r="S12" s="221" t="s">
        <v>149</v>
      </c>
      <c r="T12" s="222" t="s">
        <v>150</v>
      </c>
      <c r="U12" s="198">
        <v>0.34200000000000003</v>
      </c>
      <c r="V12" s="198">
        <f>ROUND(E12*U12,2)</f>
        <v>51.18</v>
      </c>
      <c r="W12" s="198"/>
      <c r="X12" s="192"/>
      <c r="Y12" s="192"/>
      <c r="Z12" s="192"/>
      <c r="AA12" s="192"/>
      <c r="AB12" s="192"/>
      <c r="AC12" s="192"/>
      <c r="AD12" s="192"/>
      <c r="AE12" s="192"/>
      <c r="AF12" s="192"/>
      <c r="AG12" s="192" t="s">
        <v>214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spans="1:60" outlineLevel="1" x14ac:dyDescent="0.2">
      <c r="A13" s="195"/>
      <c r="B13" s="196"/>
      <c r="C13" s="240" t="s">
        <v>818</v>
      </c>
      <c r="D13" s="223"/>
      <c r="E13" s="223"/>
      <c r="F13" s="223"/>
      <c r="G13" s="223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2"/>
      <c r="Y13" s="192"/>
      <c r="Z13" s="192"/>
      <c r="AA13" s="192"/>
      <c r="AB13" s="192"/>
      <c r="AC13" s="192"/>
      <c r="AD13" s="192"/>
      <c r="AE13" s="192"/>
      <c r="AF13" s="192"/>
      <c r="AG13" s="192" t="s">
        <v>158</v>
      </c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spans="1:60" outlineLevel="1" x14ac:dyDescent="0.2">
      <c r="A14" s="195"/>
      <c r="B14" s="196"/>
      <c r="C14" s="239" t="s">
        <v>819</v>
      </c>
      <c r="D14" s="204"/>
      <c r="E14" s="205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2"/>
      <c r="Y14" s="192"/>
      <c r="Z14" s="192"/>
      <c r="AA14" s="192"/>
      <c r="AB14" s="192"/>
      <c r="AC14" s="192"/>
      <c r="AD14" s="192"/>
      <c r="AE14" s="192"/>
      <c r="AF14" s="192"/>
      <c r="AG14" s="192" t="s">
        <v>153</v>
      </c>
      <c r="AH14" s="192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spans="1:60" outlineLevel="1" x14ac:dyDescent="0.2">
      <c r="A15" s="195"/>
      <c r="B15" s="196"/>
      <c r="C15" s="239" t="s">
        <v>820</v>
      </c>
      <c r="D15" s="204"/>
      <c r="E15" s="205">
        <v>26.64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2"/>
      <c r="Y15" s="192"/>
      <c r="Z15" s="192"/>
      <c r="AA15" s="192"/>
      <c r="AB15" s="192"/>
      <c r="AC15" s="192"/>
      <c r="AD15" s="192"/>
      <c r="AE15" s="192"/>
      <c r="AF15" s="192"/>
      <c r="AG15" s="192" t="s">
        <v>153</v>
      </c>
      <c r="AH15" s="192">
        <v>0</v>
      </c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spans="1:60" outlineLevel="1" x14ac:dyDescent="0.2">
      <c r="A16" s="195"/>
      <c r="B16" s="196"/>
      <c r="C16" s="239" t="s">
        <v>821</v>
      </c>
      <c r="D16" s="204"/>
      <c r="E16" s="205">
        <v>25.540000000000003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2"/>
      <c r="Y16" s="192"/>
      <c r="Z16" s="192"/>
      <c r="AA16" s="192"/>
      <c r="AB16" s="192"/>
      <c r="AC16" s="192"/>
      <c r="AD16" s="192"/>
      <c r="AE16" s="192"/>
      <c r="AF16" s="192"/>
      <c r="AG16" s="192" t="s">
        <v>153</v>
      </c>
      <c r="AH16" s="192">
        <v>0</v>
      </c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spans="1:60" outlineLevel="1" x14ac:dyDescent="0.2">
      <c r="A17" s="195"/>
      <c r="B17" s="196"/>
      <c r="C17" s="239" t="s">
        <v>822</v>
      </c>
      <c r="D17" s="204"/>
      <c r="E17" s="205">
        <v>80.400000000000006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2"/>
      <c r="Y17" s="192"/>
      <c r="Z17" s="192"/>
      <c r="AA17" s="192"/>
      <c r="AB17" s="192"/>
      <c r="AC17" s="192"/>
      <c r="AD17" s="192"/>
      <c r="AE17" s="192"/>
      <c r="AF17" s="192"/>
      <c r="AG17" s="192" t="s">
        <v>153</v>
      </c>
      <c r="AH17" s="192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spans="1:60" outlineLevel="1" x14ac:dyDescent="0.2">
      <c r="A18" s="195"/>
      <c r="B18" s="196"/>
      <c r="C18" s="239" t="s">
        <v>823</v>
      </c>
      <c r="D18" s="204"/>
      <c r="E18" s="205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2"/>
      <c r="Y18" s="192"/>
      <c r="Z18" s="192"/>
      <c r="AA18" s="192"/>
      <c r="AB18" s="192"/>
      <c r="AC18" s="192"/>
      <c r="AD18" s="192"/>
      <c r="AE18" s="192"/>
      <c r="AF18" s="192"/>
      <c r="AG18" s="192" t="s">
        <v>153</v>
      </c>
      <c r="AH18" s="192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spans="1:60" outlineLevel="1" x14ac:dyDescent="0.2">
      <c r="A19" s="195"/>
      <c r="B19" s="196"/>
      <c r="C19" s="239" t="s">
        <v>824</v>
      </c>
      <c r="D19" s="204"/>
      <c r="E19" s="205">
        <v>17.080000000000002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2"/>
      <c r="Y19" s="192"/>
      <c r="Z19" s="192"/>
      <c r="AA19" s="192"/>
      <c r="AB19" s="192"/>
      <c r="AC19" s="192"/>
      <c r="AD19" s="192"/>
      <c r="AE19" s="192"/>
      <c r="AF19" s="192"/>
      <c r="AG19" s="192" t="s">
        <v>153</v>
      </c>
      <c r="AH19" s="192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spans="1:60" ht="22.5" outlineLevel="1" x14ac:dyDescent="0.2">
      <c r="A20" s="216">
        <v>3</v>
      </c>
      <c r="B20" s="217" t="s">
        <v>825</v>
      </c>
      <c r="C20" s="238" t="s">
        <v>826</v>
      </c>
      <c r="D20" s="218" t="s">
        <v>163</v>
      </c>
      <c r="E20" s="219">
        <v>28.110000000000003</v>
      </c>
      <c r="F20" s="220"/>
      <c r="G20" s="221">
        <f>ROUND(E20*F20,2)</f>
        <v>0</v>
      </c>
      <c r="H20" s="220"/>
      <c r="I20" s="221">
        <f>ROUND(E20*H20,2)</f>
        <v>0</v>
      </c>
      <c r="J20" s="220"/>
      <c r="K20" s="221">
        <f>ROUND(E20*J20,2)</f>
        <v>0</v>
      </c>
      <c r="L20" s="221">
        <v>15</v>
      </c>
      <c r="M20" s="221">
        <f>G20*(1+L20/100)</f>
        <v>0</v>
      </c>
      <c r="N20" s="221">
        <v>1.375E-2</v>
      </c>
      <c r="O20" s="221">
        <f>ROUND(E20*N20,2)</f>
        <v>0.39</v>
      </c>
      <c r="P20" s="221">
        <v>0</v>
      </c>
      <c r="Q20" s="221">
        <f>ROUND(E20*P20,2)</f>
        <v>0</v>
      </c>
      <c r="R20" s="221" t="s">
        <v>148</v>
      </c>
      <c r="S20" s="221" t="s">
        <v>149</v>
      </c>
      <c r="T20" s="222" t="s">
        <v>150</v>
      </c>
      <c r="U20" s="198">
        <v>0.35900000000000004</v>
      </c>
      <c r="V20" s="198">
        <f>ROUND(E20*U20,2)</f>
        <v>10.09</v>
      </c>
      <c r="W20" s="198"/>
      <c r="X20" s="192"/>
      <c r="Y20" s="192"/>
      <c r="Z20" s="192"/>
      <c r="AA20" s="192"/>
      <c r="AB20" s="192"/>
      <c r="AC20" s="192"/>
      <c r="AD20" s="192"/>
      <c r="AE20" s="192"/>
      <c r="AF20" s="192"/>
      <c r="AG20" s="192" t="s">
        <v>232</v>
      </c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spans="1:60" outlineLevel="1" x14ac:dyDescent="0.2">
      <c r="A21" s="195"/>
      <c r="B21" s="196"/>
      <c r="C21" s="240" t="s">
        <v>818</v>
      </c>
      <c r="D21" s="223"/>
      <c r="E21" s="223"/>
      <c r="F21" s="223"/>
      <c r="G21" s="223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2"/>
      <c r="Y21" s="192"/>
      <c r="Z21" s="192"/>
      <c r="AA21" s="192"/>
      <c r="AB21" s="192"/>
      <c r="AC21" s="192"/>
      <c r="AD21" s="192"/>
      <c r="AE21" s="192"/>
      <c r="AF21" s="192"/>
      <c r="AG21" s="192" t="s">
        <v>158</v>
      </c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spans="1:60" outlineLevel="1" x14ac:dyDescent="0.2">
      <c r="A22" s="195"/>
      <c r="B22" s="196"/>
      <c r="C22" s="239" t="s">
        <v>827</v>
      </c>
      <c r="D22" s="204"/>
      <c r="E22" s="205">
        <v>19.110000000000003</v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2"/>
      <c r="Y22" s="192"/>
      <c r="Z22" s="192"/>
      <c r="AA22" s="192"/>
      <c r="AB22" s="192"/>
      <c r="AC22" s="192"/>
      <c r="AD22" s="192"/>
      <c r="AE22" s="192"/>
      <c r="AF22" s="192"/>
      <c r="AG22" s="192" t="s">
        <v>153</v>
      </c>
      <c r="AH22" s="192">
        <v>0</v>
      </c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spans="1:60" outlineLevel="1" x14ac:dyDescent="0.2">
      <c r="A23" s="195"/>
      <c r="B23" s="196"/>
      <c r="C23" s="239" t="s">
        <v>828</v>
      </c>
      <c r="D23" s="204"/>
      <c r="E23" s="205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153</v>
      </c>
      <c r="AH23" s="192">
        <v>0</v>
      </c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spans="1:60" outlineLevel="1" x14ac:dyDescent="0.2">
      <c r="A24" s="195"/>
      <c r="B24" s="196"/>
      <c r="C24" s="239" t="s">
        <v>539</v>
      </c>
      <c r="D24" s="204"/>
      <c r="E24" s="205">
        <v>9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2"/>
      <c r="Y24" s="192"/>
      <c r="Z24" s="192"/>
      <c r="AA24" s="192"/>
      <c r="AB24" s="192"/>
      <c r="AC24" s="192"/>
      <c r="AD24" s="192"/>
      <c r="AE24" s="192"/>
      <c r="AF24" s="192"/>
      <c r="AG24" s="192" t="s">
        <v>153</v>
      </c>
      <c r="AH24" s="192">
        <v>0</v>
      </c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spans="1:60" x14ac:dyDescent="0.2">
      <c r="A25" s="210" t="s">
        <v>143</v>
      </c>
      <c r="B25" s="211" t="s">
        <v>75</v>
      </c>
      <c r="C25" s="237" t="s">
        <v>76</v>
      </c>
      <c r="D25" s="212"/>
      <c r="E25" s="213"/>
      <c r="F25" s="214"/>
      <c r="G25" s="214">
        <f>SUMIF(AG26:AG32,"&lt;&gt;NOR",G26:G32)</f>
        <v>0</v>
      </c>
      <c r="H25" s="214"/>
      <c r="I25" s="214">
        <f>SUM(I26:I32)</f>
        <v>0</v>
      </c>
      <c r="J25" s="214"/>
      <c r="K25" s="214">
        <f>SUM(K26:K32)</f>
        <v>0</v>
      </c>
      <c r="L25" s="214"/>
      <c r="M25" s="214">
        <f>SUM(M26:M32)</f>
        <v>0</v>
      </c>
      <c r="N25" s="214"/>
      <c r="O25" s="214">
        <f>SUM(O26:O32)</f>
        <v>0</v>
      </c>
      <c r="P25" s="214"/>
      <c r="Q25" s="214">
        <f>SUM(Q26:Q32)</f>
        <v>6.18</v>
      </c>
      <c r="R25" s="214"/>
      <c r="S25" s="214"/>
      <c r="T25" s="215"/>
      <c r="U25" s="209"/>
      <c r="V25" s="209">
        <f>SUM(V26:V32)</f>
        <v>38.43</v>
      </c>
      <c r="W25" s="209"/>
      <c r="AG25" t="s">
        <v>144</v>
      </c>
    </row>
    <row r="26" spans="1:60" ht="22.5" outlineLevel="1" x14ac:dyDescent="0.2">
      <c r="A26" s="216">
        <v>4</v>
      </c>
      <c r="B26" s="217" t="s">
        <v>829</v>
      </c>
      <c r="C26" s="238" t="s">
        <v>830</v>
      </c>
      <c r="D26" s="218" t="s">
        <v>813</v>
      </c>
      <c r="E26" s="219">
        <v>2.3904000000000001</v>
      </c>
      <c r="F26" s="220"/>
      <c r="G26" s="221">
        <f>ROUND(E26*F26,2)</f>
        <v>0</v>
      </c>
      <c r="H26" s="220"/>
      <c r="I26" s="221">
        <f>ROUND(E26*H26,2)</f>
        <v>0</v>
      </c>
      <c r="J26" s="220"/>
      <c r="K26" s="221">
        <f>ROUND(E26*J26,2)</f>
        <v>0</v>
      </c>
      <c r="L26" s="221">
        <v>15</v>
      </c>
      <c r="M26" s="221">
        <f>G26*(1+L26/100)</f>
        <v>0</v>
      </c>
      <c r="N26" s="221">
        <v>0</v>
      </c>
      <c r="O26" s="221">
        <f>ROUND(E26*N26,2)</f>
        <v>0</v>
      </c>
      <c r="P26" s="221">
        <v>2.2000000000000002</v>
      </c>
      <c r="Q26" s="221">
        <f>ROUND(E26*P26,2)</f>
        <v>5.26</v>
      </c>
      <c r="R26" s="221" t="s">
        <v>257</v>
      </c>
      <c r="S26" s="221" t="s">
        <v>149</v>
      </c>
      <c r="T26" s="222" t="s">
        <v>150</v>
      </c>
      <c r="U26" s="198">
        <v>13.24</v>
      </c>
      <c r="V26" s="198">
        <f>ROUND(E26*U26,2)</f>
        <v>31.65</v>
      </c>
      <c r="W26" s="198"/>
      <c r="X26" s="192"/>
      <c r="Y26" s="192"/>
      <c r="Z26" s="192"/>
      <c r="AA26" s="192"/>
      <c r="AB26" s="192"/>
      <c r="AC26" s="192"/>
      <c r="AD26" s="192"/>
      <c r="AE26" s="192"/>
      <c r="AF26" s="192"/>
      <c r="AG26" s="192" t="s">
        <v>151</v>
      </c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  <c r="BE26" s="192"/>
      <c r="BF26" s="192"/>
      <c r="BG26" s="192"/>
      <c r="BH26" s="192"/>
    </row>
    <row r="27" spans="1:60" outlineLevel="1" x14ac:dyDescent="0.2">
      <c r="A27" s="195"/>
      <c r="B27" s="196"/>
      <c r="C27" s="239" t="s">
        <v>814</v>
      </c>
      <c r="D27" s="204"/>
      <c r="E27" s="205">
        <v>1.08</v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2"/>
      <c r="Y27" s="192"/>
      <c r="Z27" s="192"/>
      <c r="AA27" s="192"/>
      <c r="AB27" s="192"/>
      <c r="AC27" s="192"/>
      <c r="AD27" s="192"/>
      <c r="AE27" s="192"/>
      <c r="AF27" s="192"/>
      <c r="AG27" s="192" t="s">
        <v>153</v>
      </c>
      <c r="AH27" s="192">
        <v>0</v>
      </c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spans="1:60" outlineLevel="1" x14ac:dyDescent="0.2">
      <c r="A28" s="195"/>
      <c r="B28" s="196"/>
      <c r="C28" s="239" t="s">
        <v>815</v>
      </c>
      <c r="D28" s="204"/>
      <c r="E28" s="205">
        <v>1.3104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2"/>
      <c r="Y28" s="192"/>
      <c r="Z28" s="192"/>
      <c r="AA28" s="192"/>
      <c r="AB28" s="192"/>
      <c r="AC28" s="192"/>
      <c r="AD28" s="192"/>
      <c r="AE28" s="192"/>
      <c r="AF28" s="192"/>
      <c r="AG28" s="192" t="s">
        <v>153</v>
      </c>
      <c r="AH28" s="192">
        <v>0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spans="1:60" outlineLevel="1" x14ac:dyDescent="0.2">
      <c r="A29" s="216">
        <v>5</v>
      </c>
      <c r="B29" s="217" t="s">
        <v>831</v>
      </c>
      <c r="C29" s="238" t="s">
        <v>832</v>
      </c>
      <c r="D29" s="218" t="s">
        <v>163</v>
      </c>
      <c r="E29" s="219">
        <v>46.110000000000007</v>
      </c>
      <c r="F29" s="220"/>
      <c r="G29" s="221">
        <f>ROUND(E29*F29,2)</f>
        <v>0</v>
      </c>
      <c r="H29" s="220"/>
      <c r="I29" s="221">
        <f>ROUND(E29*H29,2)</f>
        <v>0</v>
      </c>
      <c r="J29" s="220"/>
      <c r="K29" s="221">
        <f>ROUND(E29*J29,2)</f>
        <v>0</v>
      </c>
      <c r="L29" s="221">
        <v>15</v>
      </c>
      <c r="M29" s="221">
        <f>G29*(1+L29/100)</f>
        <v>0</v>
      </c>
      <c r="N29" s="221">
        <v>0</v>
      </c>
      <c r="O29" s="221">
        <f>ROUND(E29*N29,2)</f>
        <v>0</v>
      </c>
      <c r="P29" s="221">
        <v>0.02</v>
      </c>
      <c r="Q29" s="221">
        <f>ROUND(E29*P29,2)</f>
        <v>0.92</v>
      </c>
      <c r="R29" s="221" t="s">
        <v>257</v>
      </c>
      <c r="S29" s="221" t="s">
        <v>149</v>
      </c>
      <c r="T29" s="222" t="s">
        <v>150</v>
      </c>
      <c r="U29" s="198">
        <v>0.14700000000000002</v>
      </c>
      <c r="V29" s="198">
        <f>ROUND(E29*U29,2)</f>
        <v>6.78</v>
      </c>
      <c r="W29" s="198"/>
      <c r="X29" s="192"/>
      <c r="Y29" s="192"/>
      <c r="Z29" s="192"/>
      <c r="AA29" s="192"/>
      <c r="AB29" s="192"/>
      <c r="AC29" s="192"/>
      <c r="AD29" s="192"/>
      <c r="AE29" s="192"/>
      <c r="AF29" s="192"/>
      <c r="AG29" s="192" t="s">
        <v>151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spans="1:60" outlineLevel="1" x14ac:dyDescent="0.2">
      <c r="A30" s="195"/>
      <c r="B30" s="196"/>
      <c r="C30" s="240" t="s">
        <v>833</v>
      </c>
      <c r="D30" s="223"/>
      <c r="E30" s="223"/>
      <c r="F30" s="223"/>
      <c r="G30" s="223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2"/>
      <c r="Y30" s="192"/>
      <c r="Z30" s="192"/>
      <c r="AA30" s="192"/>
      <c r="AB30" s="192"/>
      <c r="AC30" s="192"/>
      <c r="AD30" s="192"/>
      <c r="AE30" s="192"/>
      <c r="AF30" s="192"/>
      <c r="AG30" s="192" t="s">
        <v>158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spans="1:60" outlineLevel="1" x14ac:dyDescent="0.2">
      <c r="A31" s="195"/>
      <c r="B31" s="196"/>
      <c r="C31" s="239" t="s">
        <v>827</v>
      </c>
      <c r="D31" s="204"/>
      <c r="E31" s="205">
        <v>19.110000000000003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2"/>
      <c r="Y31" s="192"/>
      <c r="Z31" s="192"/>
      <c r="AA31" s="192"/>
      <c r="AB31" s="192"/>
      <c r="AC31" s="192"/>
      <c r="AD31" s="192"/>
      <c r="AE31" s="192"/>
      <c r="AF31" s="192"/>
      <c r="AG31" s="192" t="s">
        <v>153</v>
      </c>
      <c r="AH31" s="192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spans="1:60" outlineLevel="1" x14ac:dyDescent="0.2">
      <c r="A32" s="195"/>
      <c r="B32" s="196"/>
      <c r="C32" s="239" t="s">
        <v>834</v>
      </c>
      <c r="D32" s="204"/>
      <c r="E32" s="205">
        <v>27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2"/>
      <c r="Y32" s="192"/>
      <c r="Z32" s="192"/>
      <c r="AA32" s="192"/>
      <c r="AB32" s="192"/>
      <c r="AC32" s="192"/>
      <c r="AD32" s="192"/>
      <c r="AE32" s="192"/>
      <c r="AF32" s="192"/>
      <c r="AG32" s="192" t="s">
        <v>153</v>
      </c>
      <c r="AH32" s="192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spans="1:60" x14ac:dyDescent="0.2">
      <c r="A33" s="210" t="s">
        <v>143</v>
      </c>
      <c r="B33" s="211" t="s">
        <v>77</v>
      </c>
      <c r="C33" s="237" t="s">
        <v>78</v>
      </c>
      <c r="D33" s="212"/>
      <c r="E33" s="213"/>
      <c r="F33" s="214"/>
      <c r="G33" s="214">
        <f>SUMIF(AG34:AG38,"&lt;&gt;NOR",G34:G38)</f>
        <v>0</v>
      </c>
      <c r="H33" s="214"/>
      <c r="I33" s="214">
        <f>SUM(I34:I38)</f>
        <v>0</v>
      </c>
      <c r="J33" s="214"/>
      <c r="K33" s="214">
        <f>SUM(K34:K38)</f>
        <v>0</v>
      </c>
      <c r="L33" s="214"/>
      <c r="M33" s="214">
        <f>SUM(M34:M38)</f>
        <v>0</v>
      </c>
      <c r="N33" s="214"/>
      <c r="O33" s="214">
        <f>SUM(O34:O38)</f>
        <v>0</v>
      </c>
      <c r="P33" s="214"/>
      <c r="Q33" s="214">
        <f>SUM(Q34:Q38)</f>
        <v>0</v>
      </c>
      <c r="R33" s="214"/>
      <c r="S33" s="214"/>
      <c r="T33" s="215"/>
      <c r="U33" s="209"/>
      <c r="V33" s="209">
        <f>SUM(V34:V38)</f>
        <v>9.379999999999999</v>
      </c>
      <c r="W33" s="209"/>
      <c r="AG33" t="s">
        <v>144</v>
      </c>
    </row>
    <row r="34" spans="1:60" ht="22.5" outlineLevel="1" x14ac:dyDescent="0.2">
      <c r="A34" s="225">
        <v>6</v>
      </c>
      <c r="B34" s="226" t="s">
        <v>295</v>
      </c>
      <c r="C34" s="241" t="s">
        <v>296</v>
      </c>
      <c r="D34" s="227" t="s">
        <v>147</v>
      </c>
      <c r="E34" s="228">
        <v>1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 t="s">
        <v>257</v>
      </c>
      <c r="S34" s="230" t="s">
        <v>149</v>
      </c>
      <c r="T34" s="231" t="s">
        <v>150</v>
      </c>
      <c r="U34" s="198">
        <v>8.8400000000000016</v>
      </c>
      <c r="V34" s="198">
        <f>ROUND(E34*U34,2)</f>
        <v>8.84</v>
      </c>
      <c r="W34" s="198"/>
      <c r="X34" s="192"/>
      <c r="Y34" s="192"/>
      <c r="Z34" s="192"/>
      <c r="AA34" s="192"/>
      <c r="AB34" s="192"/>
      <c r="AC34" s="192"/>
      <c r="AD34" s="192"/>
      <c r="AE34" s="192"/>
      <c r="AF34" s="192"/>
      <c r="AG34" s="192" t="s">
        <v>151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spans="1:60" ht="22.5" outlineLevel="1" x14ac:dyDescent="0.2">
      <c r="A35" s="225">
        <v>7</v>
      </c>
      <c r="B35" s="226" t="s">
        <v>297</v>
      </c>
      <c r="C35" s="241" t="s">
        <v>298</v>
      </c>
      <c r="D35" s="227" t="s">
        <v>299</v>
      </c>
      <c r="E35" s="228">
        <v>1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 t="s">
        <v>257</v>
      </c>
      <c r="S35" s="230" t="s">
        <v>149</v>
      </c>
      <c r="T35" s="231" t="s">
        <v>150</v>
      </c>
      <c r="U35" s="198">
        <v>0.53500000000000003</v>
      </c>
      <c r="V35" s="198">
        <f>ROUND(E35*U35,2)</f>
        <v>0.54</v>
      </c>
      <c r="W35" s="198"/>
      <c r="X35" s="192"/>
      <c r="Y35" s="192"/>
      <c r="Z35" s="192"/>
      <c r="AA35" s="192"/>
      <c r="AB35" s="192"/>
      <c r="AC35" s="192"/>
      <c r="AD35" s="192"/>
      <c r="AE35" s="192"/>
      <c r="AF35" s="192"/>
      <c r="AG35" s="192" t="s">
        <v>151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spans="1:60" outlineLevel="1" x14ac:dyDescent="0.2">
      <c r="A36" s="225">
        <v>8</v>
      </c>
      <c r="B36" s="226" t="s">
        <v>300</v>
      </c>
      <c r="C36" s="241" t="s">
        <v>301</v>
      </c>
      <c r="D36" s="227" t="s">
        <v>302</v>
      </c>
      <c r="E36" s="228">
        <v>25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 t="s">
        <v>257</v>
      </c>
      <c r="S36" s="230" t="s">
        <v>149</v>
      </c>
      <c r="T36" s="231" t="s">
        <v>150</v>
      </c>
      <c r="U36" s="198">
        <v>0</v>
      </c>
      <c r="V36" s="198">
        <f>ROUND(E36*U36,2)</f>
        <v>0</v>
      </c>
      <c r="W36" s="198"/>
      <c r="X36" s="192"/>
      <c r="Y36" s="192"/>
      <c r="Z36" s="192"/>
      <c r="AA36" s="192"/>
      <c r="AB36" s="192"/>
      <c r="AC36" s="192"/>
      <c r="AD36" s="192"/>
      <c r="AE36" s="192"/>
      <c r="AF36" s="192"/>
      <c r="AG36" s="192" t="s">
        <v>151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spans="1:60" outlineLevel="1" x14ac:dyDescent="0.2">
      <c r="A37" s="225">
        <v>9</v>
      </c>
      <c r="B37" s="226" t="s">
        <v>304</v>
      </c>
      <c r="C37" s="241" t="s">
        <v>305</v>
      </c>
      <c r="D37" s="227" t="s">
        <v>302</v>
      </c>
      <c r="E37" s="228">
        <v>5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 t="s">
        <v>257</v>
      </c>
      <c r="S37" s="230" t="s">
        <v>149</v>
      </c>
      <c r="T37" s="231" t="s">
        <v>150</v>
      </c>
      <c r="U37" s="198">
        <v>0</v>
      </c>
      <c r="V37" s="198">
        <f>ROUND(E37*U37,2)</f>
        <v>0</v>
      </c>
      <c r="W37" s="198"/>
      <c r="X37" s="192"/>
      <c r="Y37" s="192"/>
      <c r="Z37" s="192"/>
      <c r="AA37" s="192"/>
      <c r="AB37" s="192"/>
      <c r="AC37" s="192"/>
      <c r="AD37" s="192"/>
      <c r="AE37" s="192"/>
      <c r="AF37" s="192"/>
      <c r="AG37" s="192" t="s">
        <v>151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spans="1:60" outlineLevel="1" x14ac:dyDescent="0.2">
      <c r="A38" s="225">
        <v>10</v>
      </c>
      <c r="B38" s="226" t="s">
        <v>307</v>
      </c>
      <c r="C38" s="241" t="s">
        <v>308</v>
      </c>
      <c r="D38" s="227" t="s">
        <v>302</v>
      </c>
      <c r="E38" s="228">
        <v>5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 t="s">
        <v>257</v>
      </c>
      <c r="S38" s="230" t="s">
        <v>149</v>
      </c>
      <c r="T38" s="231" t="s">
        <v>150</v>
      </c>
      <c r="U38" s="198">
        <v>0</v>
      </c>
      <c r="V38" s="198">
        <f>ROUND(E38*U38,2)</f>
        <v>0</v>
      </c>
      <c r="W38" s="198"/>
      <c r="X38" s="192"/>
      <c r="Y38" s="192"/>
      <c r="Z38" s="192"/>
      <c r="AA38" s="192"/>
      <c r="AB38" s="192"/>
      <c r="AC38" s="192"/>
      <c r="AD38" s="192"/>
      <c r="AE38" s="192"/>
      <c r="AF38" s="192"/>
      <c r="AG38" s="192" t="s">
        <v>151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spans="1:60" x14ac:dyDescent="0.2">
      <c r="A39" s="210" t="s">
        <v>143</v>
      </c>
      <c r="B39" s="211" t="s">
        <v>79</v>
      </c>
      <c r="C39" s="237" t="s">
        <v>80</v>
      </c>
      <c r="D39" s="212"/>
      <c r="E39" s="213"/>
      <c r="F39" s="214"/>
      <c r="G39" s="214">
        <f>SUMIF(AG40:AG41,"&lt;&gt;NOR",G40:G41)</f>
        <v>0</v>
      </c>
      <c r="H39" s="214"/>
      <c r="I39" s="214">
        <f>SUM(I40:I41)</f>
        <v>0</v>
      </c>
      <c r="J39" s="214"/>
      <c r="K39" s="214">
        <f>SUM(K40:K41)</f>
        <v>0</v>
      </c>
      <c r="L39" s="214"/>
      <c r="M39" s="214">
        <f>SUM(M40:M41)</f>
        <v>0</v>
      </c>
      <c r="N39" s="214"/>
      <c r="O39" s="214">
        <f>SUM(O40:O41)</f>
        <v>0</v>
      </c>
      <c r="P39" s="214"/>
      <c r="Q39" s="214">
        <f>SUM(Q40:Q41)</f>
        <v>0</v>
      </c>
      <c r="R39" s="214"/>
      <c r="S39" s="214"/>
      <c r="T39" s="215"/>
      <c r="U39" s="209"/>
      <c r="V39" s="209">
        <f>SUM(V40:V41)</f>
        <v>1.69</v>
      </c>
      <c r="W39" s="209"/>
      <c r="AG39" t="s">
        <v>144</v>
      </c>
    </row>
    <row r="40" spans="1:60" outlineLevel="1" x14ac:dyDescent="0.2">
      <c r="A40" s="216">
        <v>11</v>
      </c>
      <c r="B40" s="217" t="s">
        <v>309</v>
      </c>
      <c r="C40" s="238" t="s">
        <v>310</v>
      </c>
      <c r="D40" s="218" t="s">
        <v>311</v>
      </c>
      <c r="E40" s="219">
        <v>5.5049800000000007</v>
      </c>
      <c r="F40" s="220"/>
      <c r="G40" s="221">
        <f>ROUND(E40*F40,2)</f>
        <v>0</v>
      </c>
      <c r="H40" s="220"/>
      <c r="I40" s="221">
        <f>ROUND(E40*H40,2)</f>
        <v>0</v>
      </c>
      <c r="J40" s="220"/>
      <c r="K40" s="221">
        <f>ROUND(E40*J40,2)</f>
        <v>0</v>
      </c>
      <c r="L40" s="221">
        <v>15</v>
      </c>
      <c r="M40" s="221">
        <f>G40*(1+L40/100)</f>
        <v>0</v>
      </c>
      <c r="N40" s="221">
        <v>0</v>
      </c>
      <c r="O40" s="221">
        <f>ROUND(E40*N40,2)</f>
        <v>0</v>
      </c>
      <c r="P40" s="221">
        <v>0</v>
      </c>
      <c r="Q40" s="221">
        <f>ROUND(E40*P40,2)</f>
        <v>0</v>
      </c>
      <c r="R40" s="221" t="s">
        <v>148</v>
      </c>
      <c r="S40" s="221" t="s">
        <v>149</v>
      </c>
      <c r="T40" s="222" t="s">
        <v>150</v>
      </c>
      <c r="U40" s="198">
        <v>0.30700000000000005</v>
      </c>
      <c r="V40" s="198">
        <f>ROUND(E40*U40,2)</f>
        <v>1.69</v>
      </c>
      <c r="W40" s="198"/>
      <c r="X40" s="192"/>
      <c r="Y40" s="192"/>
      <c r="Z40" s="192"/>
      <c r="AA40" s="192"/>
      <c r="AB40" s="192"/>
      <c r="AC40" s="192"/>
      <c r="AD40" s="192"/>
      <c r="AE40" s="192"/>
      <c r="AF40" s="192"/>
      <c r="AG40" s="192" t="s">
        <v>312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1:60" ht="22.5" outlineLevel="1" x14ac:dyDescent="0.2">
      <c r="A41" s="195"/>
      <c r="B41" s="196"/>
      <c r="C41" s="240" t="s">
        <v>313</v>
      </c>
      <c r="D41" s="223"/>
      <c r="E41" s="223"/>
      <c r="F41" s="223"/>
      <c r="G41" s="223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2"/>
      <c r="Y41" s="192"/>
      <c r="Z41" s="192"/>
      <c r="AA41" s="192"/>
      <c r="AB41" s="192"/>
      <c r="AC41" s="192"/>
      <c r="AD41" s="192"/>
      <c r="AE41" s="192"/>
      <c r="AF41" s="192"/>
      <c r="AG41" s="192" t="s">
        <v>158</v>
      </c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224" t="str">
        <f>C41</f>
        <v>přesun hmot pro budovy občanské výstavby (JKSO 801), budovy pro bydlení (JKSO 803) budovy pro výrobu a služby (JKSO 812) s nosnou svislou konstrukcí zděnou z cihel nebo tvárnic nebo kovovou</v>
      </c>
      <c r="BB41" s="192"/>
      <c r="BC41" s="192"/>
      <c r="BD41" s="192"/>
      <c r="BE41" s="192"/>
      <c r="BF41" s="192"/>
      <c r="BG41" s="192"/>
      <c r="BH41" s="192"/>
    </row>
    <row r="42" spans="1:60" x14ac:dyDescent="0.2">
      <c r="A42" s="210" t="s">
        <v>143</v>
      </c>
      <c r="B42" s="211" t="s">
        <v>81</v>
      </c>
      <c r="C42" s="237" t="s">
        <v>82</v>
      </c>
      <c r="D42" s="212"/>
      <c r="E42" s="213"/>
      <c r="F42" s="214"/>
      <c r="G42" s="214">
        <f>SUMIF(AG43:AG48,"&lt;&gt;NOR",G43:G48)</f>
        <v>0</v>
      </c>
      <c r="H42" s="214"/>
      <c r="I42" s="214">
        <f>SUM(I43:I48)</f>
        <v>0</v>
      </c>
      <c r="J42" s="214"/>
      <c r="K42" s="214">
        <f>SUM(K43:K48)</f>
        <v>0</v>
      </c>
      <c r="L42" s="214"/>
      <c r="M42" s="214">
        <f>SUM(M43:M48)</f>
        <v>0</v>
      </c>
      <c r="N42" s="214"/>
      <c r="O42" s="214">
        <f>SUM(O43:O48)</f>
        <v>6.0000000000000005E-2</v>
      </c>
      <c r="P42" s="214"/>
      <c r="Q42" s="214">
        <f>SUM(Q43:Q48)</f>
        <v>0</v>
      </c>
      <c r="R42" s="214"/>
      <c r="S42" s="214"/>
      <c r="T42" s="215"/>
      <c r="U42" s="209"/>
      <c r="V42" s="209">
        <f>SUM(V43:V48)</f>
        <v>9.7700000000000014</v>
      </c>
      <c r="W42" s="209"/>
      <c r="AG42" t="s">
        <v>144</v>
      </c>
    </row>
    <row r="43" spans="1:60" outlineLevel="1" x14ac:dyDescent="0.2">
      <c r="A43" s="216">
        <v>12</v>
      </c>
      <c r="B43" s="217" t="s">
        <v>314</v>
      </c>
      <c r="C43" s="238" t="s">
        <v>315</v>
      </c>
      <c r="D43" s="218" t="s">
        <v>163</v>
      </c>
      <c r="E43" s="219">
        <v>28.92</v>
      </c>
      <c r="F43" s="220"/>
      <c r="G43" s="221">
        <f>ROUND(E43*F43,2)</f>
        <v>0</v>
      </c>
      <c r="H43" s="220"/>
      <c r="I43" s="221">
        <f>ROUND(E43*H43,2)</f>
        <v>0</v>
      </c>
      <c r="J43" s="220"/>
      <c r="K43" s="221">
        <f>ROUND(E43*J43,2)</f>
        <v>0</v>
      </c>
      <c r="L43" s="221">
        <v>15</v>
      </c>
      <c r="M43" s="221">
        <f>G43*(1+L43/100)</f>
        <v>0</v>
      </c>
      <c r="N43" s="221">
        <v>2.1000000000000001E-4</v>
      </c>
      <c r="O43" s="221">
        <f>ROUND(E43*N43,2)</f>
        <v>0.01</v>
      </c>
      <c r="P43" s="221">
        <v>0</v>
      </c>
      <c r="Q43" s="221">
        <f>ROUND(E43*P43,2)</f>
        <v>0</v>
      </c>
      <c r="R43" s="221" t="s">
        <v>316</v>
      </c>
      <c r="S43" s="221" t="s">
        <v>149</v>
      </c>
      <c r="T43" s="222" t="s">
        <v>150</v>
      </c>
      <c r="U43" s="198">
        <v>9.5000000000000001E-2</v>
      </c>
      <c r="V43" s="198">
        <f>ROUND(E43*U43,2)</f>
        <v>2.75</v>
      </c>
      <c r="W43" s="198"/>
      <c r="X43" s="192"/>
      <c r="Y43" s="192"/>
      <c r="Z43" s="192"/>
      <c r="AA43" s="192"/>
      <c r="AB43" s="192"/>
      <c r="AC43" s="192"/>
      <c r="AD43" s="192"/>
      <c r="AE43" s="192"/>
      <c r="AF43" s="192"/>
      <c r="AG43" s="192" t="s">
        <v>317</v>
      </c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spans="1:60" ht="22.5" outlineLevel="1" x14ac:dyDescent="0.2">
      <c r="A44" s="195"/>
      <c r="B44" s="196"/>
      <c r="C44" s="239" t="s">
        <v>835</v>
      </c>
      <c r="D44" s="204"/>
      <c r="E44" s="205">
        <v>28.92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2"/>
      <c r="Y44" s="192"/>
      <c r="Z44" s="192"/>
      <c r="AA44" s="192"/>
      <c r="AB44" s="192"/>
      <c r="AC44" s="192"/>
      <c r="AD44" s="192"/>
      <c r="AE44" s="192"/>
      <c r="AF44" s="192"/>
      <c r="AG44" s="192" t="s">
        <v>153</v>
      </c>
      <c r="AH44" s="192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spans="1:60" outlineLevel="1" x14ac:dyDescent="0.2">
      <c r="A45" s="216">
        <v>13</v>
      </c>
      <c r="B45" s="217" t="s">
        <v>323</v>
      </c>
      <c r="C45" s="238" t="s">
        <v>324</v>
      </c>
      <c r="D45" s="218" t="s">
        <v>163</v>
      </c>
      <c r="E45" s="219">
        <v>28.92</v>
      </c>
      <c r="F45" s="220"/>
      <c r="G45" s="221">
        <f>ROUND(E45*F45,2)</f>
        <v>0</v>
      </c>
      <c r="H45" s="220"/>
      <c r="I45" s="221">
        <f>ROUND(E45*H45,2)</f>
        <v>0</v>
      </c>
      <c r="J45" s="220"/>
      <c r="K45" s="221">
        <f>ROUND(E45*J45,2)</f>
        <v>0</v>
      </c>
      <c r="L45" s="221">
        <v>15</v>
      </c>
      <c r="M45" s="221">
        <f>G45*(1+L45/100)</f>
        <v>0</v>
      </c>
      <c r="N45" s="221">
        <v>1.58E-3</v>
      </c>
      <c r="O45" s="221">
        <f>ROUND(E45*N45,2)</f>
        <v>0.05</v>
      </c>
      <c r="P45" s="221">
        <v>0</v>
      </c>
      <c r="Q45" s="221">
        <f>ROUND(E45*P45,2)</f>
        <v>0</v>
      </c>
      <c r="R45" s="221" t="s">
        <v>316</v>
      </c>
      <c r="S45" s="221" t="s">
        <v>149</v>
      </c>
      <c r="T45" s="222" t="s">
        <v>150</v>
      </c>
      <c r="U45" s="198">
        <v>0.24000000000000002</v>
      </c>
      <c r="V45" s="198">
        <f>ROUND(E45*U45,2)</f>
        <v>6.94</v>
      </c>
      <c r="W45" s="198"/>
      <c r="X45" s="192"/>
      <c r="Y45" s="192"/>
      <c r="Z45" s="192"/>
      <c r="AA45" s="192"/>
      <c r="AB45" s="192"/>
      <c r="AC45" s="192"/>
      <c r="AD45" s="192"/>
      <c r="AE45" s="192"/>
      <c r="AF45" s="192"/>
      <c r="AG45" s="192" t="s">
        <v>317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spans="1:60" ht="22.5" outlineLevel="1" x14ac:dyDescent="0.2">
      <c r="A46" s="195"/>
      <c r="B46" s="196"/>
      <c r="C46" s="239" t="s">
        <v>835</v>
      </c>
      <c r="D46" s="204"/>
      <c r="E46" s="205">
        <v>28.92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2"/>
      <c r="Y46" s="192"/>
      <c r="Z46" s="192"/>
      <c r="AA46" s="192"/>
      <c r="AB46" s="192"/>
      <c r="AC46" s="192"/>
      <c r="AD46" s="192"/>
      <c r="AE46" s="192"/>
      <c r="AF46" s="192"/>
      <c r="AG46" s="192" t="s">
        <v>153</v>
      </c>
      <c r="AH46" s="192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spans="1:60" outlineLevel="1" x14ac:dyDescent="0.2">
      <c r="A47" s="216">
        <v>14</v>
      </c>
      <c r="B47" s="217" t="s">
        <v>330</v>
      </c>
      <c r="C47" s="238" t="s">
        <v>331</v>
      </c>
      <c r="D47" s="218" t="s">
        <v>311</v>
      </c>
      <c r="E47" s="219">
        <v>5.1770000000000004E-2</v>
      </c>
      <c r="F47" s="220"/>
      <c r="G47" s="221">
        <f>ROUND(E47*F47,2)</f>
        <v>0</v>
      </c>
      <c r="H47" s="220"/>
      <c r="I47" s="221">
        <f>ROUND(E47*H47,2)</f>
        <v>0</v>
      </c>
      <c r="J47" s="220"/>
      <c r="K47" s="221">
        <f>ROUND(E47*J47,2)</f>
        <v>0</v>
      </c>
      <c r="L47" s="221">
        <v>15</v>
      </c>
      <c r="M47" s="221">
        <f>G47*(1+L47/100)</f>
        <v>0</v>
      </c>
      <c r="N47" s="221">
        <v>0</v>
      </c>
      <c r="O47" s="221">
        <f>ROUND(E47*N47,2)</f>
        <v>0</v>
      </c>
      <c r="P47" s="221">
        <v>0</v>
      </c>
      <c r="Q47" s="221">
        <f>ROUND(E47*P47,2)</f>
        <v>0</v>
      </c>
      <c r="R47" s="221" t="s">
        <v>316</v>
      </c>
      <c r="S47" s="221" t="s">
        <v>149</v>
      </c>
      <c r="T47" s="222" t="s">
        <v>150</v>
      </c>
      <c r="U47" s="198">
        <v>1.5980000000000001</v>
      </c>
      <c r="V47" s="198">
        <f>ROUND(E47*U47,2)</f>
        <v>0.08</v>
      </c>
      <c r="W47" s="198"/>
      <c r="X47" s="192"/>
      <c r="Y47" s="192"/>
      <c r="Z47" s="192"/>
      <c r="AA47" s="192"/>
      <c r="AB47" s="192"/>
      <c r="AC47" s="192"/>
      <c r="AD47" s="192"/>
      <c r="AE47" s="192"/>
      <c r="AF47" s="192"/>
      <c r="AG47" s="192" t="s">
        <v>332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spans="1:60" outlineLevel="1" x14ac:dyDescent="0.2">
      <c r="A48" s="195"/>
      <c r="B48" s="196"/>
      <c r="C48" s="240" t="s">
        <v>333</v>
      </c>
      <c r="D48" s="223"/>
      <c r="E48" s="223"/>
      <c r="F48" s="223"/>
      <c r="G48" s="223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2"/>
      <c r="Y48" s="192"/>
      <c r="Z48" s="192"/>
      <c r="AA48" s="192"/>
      <c r="AB48" s="192"/>
      <c r="AC48" s="192"/>
      <c r="AD48" s="192"/>
      <c r="AE48" s="192"/>
      <c r="AF48" s="192"/>
      <c r="AG48" s="192" t="s">
        <v>158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spans="1:60" x14ac:dyDescent="0.2">
      <c r="A49" s="210" t="s">
        <v>143</v>
      </c>
      <c r="B49" s="211" t="s">
        <v>99</v>
      </c>
      <c r="C49" s="237" t="s">
        <v>100</v>
      </c>
      <c r="D49" s="212"/>
      <c r="E49" s="213"/>
      <c r="F49" s="214"/>
      <c r="G49" s="214">
        <f>SUMIF(AG50:AG73,"&lt;&gt;NOR",G50:G73)</f>
        <v>0</v>
      </c>
      <c r="H49" s="214"/>
      <c r="I49" s="214">
        <f>SUM(I50:I73)</f>
        <v>0</v>
      </c>
      <c r="J49" s="214"/>
      <c r="K49" s="214">
        <f>SUM(K50:K73)</f>
        <v>0</v>
      </c>
      <c r="L49" s="214"/>
      <c r="M49" s="214">
        <f>SUM(M50:M73)</f>
        <v>0</v>
      </c>
      <c r="N49" s="214"/>
      <c r="O49" s="214">
        <f>SUM(O50:O73)</f>
        <v>1.22</v>
      </c>
      <c r="P49" s="214"/>
      <c r="Q49" s="214">
        <f>SUM(Q50:Q73)</f>
        <v>0</v>
      </c>
      <c r="R49" s="214"/>
      <c r="S49" s="214"/>
      <c r="T49" s="215"/>
      <c r="U49" s="209"/>
      <c r="V49" s="209">
        <f>SUM(V50:V73)</f>
        <v>60.8</v>
      </c>
      <c r="W49" s="209"/>
      <c r="AG49" t="s">
        <v>144</v>
      </c>
    </row>
    <row r="50" spans="1:60" ht="22.5" outlineLevel="1" x14ac:dyDescent="0.2">
      <c r="A50" s="216">
        <v>15</v>
      </c>
      <c r="B50" s="217" t="s">
        <v>836</v>
      </c>
      <c r="C50" s="238" t="s">
        <v>837</v>
      </c>
      <c r="D50" s="218" t="s">
        <v>172</v>
      </c>
      <c r="E50" s="219">
        <v>28.200000000000003</v>
      </c>
      <c r="F50" s="220"/>
      <c r="G50" s="221">
        <f>ROUND(E50*F50,2)</f>
        <v>0</v>
      </c>
      <c r="H50" s="220"/>
      <c r="I50" s="221">
        <f>ROUND(E50*H50,2)</f>
        <v>0</v>
      </c>
      <c r="J50" s="220"/>
      <c r="K50" s="221">
        <f>ROUND(E50*J50,2)</f>
        <v>0</v>
      </c>
      <c r="L50" s="221">
        <v>15</v>
      </c>
      <c r="M50" s="221">
        <f>G50*(1+L50/100)</f>
        <v>0</v>
      </c>
      <c r="N50" s="221">
        <v>3.2000000000000003E-4</v>
      </c>
      <c r="O50" s="221">
        <f>ROUND(E50*N50,2)</f>
        <v>0.01</v>
      </c>
      <c r="P50" s="221">
        <v>0</v>
      </c>
      <c r="Q50" s="221">
        <f>ROUND(E50*P50,2)</f>
        <v>0</v>
      </c>
      <c r="R50" s="221" t="s">
        <v>538</v>
      </c>
      <c r="S50" s="221" t="s">
        <v>149</v>
      </c>
      <c r="T50" s="222" t="s">
        <v>150</v>
      </c>
      <c r="U50" s="198">
        <v>0.23600000000000002</v>
      </c>
      <c r="V50" s="198">
        <f>ROUND(E50*U50,2)</f>
        <v>6.66</v>
      </c>
      <c r="W50" s="198"/>
      <c r="X50" s="192"/>
      <c r="Y50" s="192"/>
      <c r="Z50" s="192"/>
      <c r="AA50" s="192"/>
      <c r="AB50" s="192"/>
      <c r="AC50" s="192"/>
      <c r="AD50" s="192"/>
      <c r="AE50" s="192"/>
      <c r="AF50" s="192"/>
      <c r="AG50" s="192" t="s">
        <v>214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spans="1:60" outlineLevel="1" x14ac:dyDescent="0.2">
      <c r="A51" s="195"/>
      <c r="B51" s="196"/>
      <c r="C51" s="239" t="s">
        <v>838</v>
      </c>
      <c r="D51" s="204"/>
      <c r="E51" s="205">
        <v>28.200000000000003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2"/>
      <c r="Y51" s="192"/>
      <c r="Z51" s="192"/>
      <c r="AA51" s="192"/>
      <c r="AB51" s="192"/>
      <c r="AC51" s="192"/>
      <c r="AD51" s="192"/>
      <c r="AE51" s="192"/>
      <c r="AF51" s="192"/>
      <c r="AG51" s="192" t="s">
        <v>153</v>
      </c>
      <c r="AH51" s="192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spans="1:60" outlineLevel="1" x14ac:dyDescent="0.2">
      <c r="A52" s="216">
        <v>16</v>
      </c>
      <c r="B52" s="217" t="s">
        <v>839</v>
      </c>
      <c r="C52" s="238" t="s">
        <v>840</v>
      </c>
      <c r="D52" s="218" t="s">
        <v>172</v>
      </c>
      <c r="E52" s="219">
        <v>28.200000000000003</v>
      </c>
      <c r="F52" s="220"/>
      <c r="G52" s="221">
        <f>ROUND(E52*F52,2)</f>
        <v>0</v>
      </c>
      <c r="H52" s="220"/>
      <c r="I52" s="221">
        <f>ROUND(E52*H52,2)</f>
        <v>0</v>
      </c>
      <c r="J52" s="220"/>
      <c r="K52" s="221">
        <f>ROUND(E52*J52,2)</f>
        <v>0</v>
      </c>
      <c r="L52" s="221">
        <v>15</v>
      </c>
      <c r="M52" s="221">
        <f>G52*(1+L52/100)</f>
        <v>0</v>
      </c>
      <c r="N52" s="221">
        <v>0</v>
      </c>
      <c r="O52" s="221">
        <f>ROUND(E52*N52,2)</f>
        <v>0</v>
      </c>
      <c r="P52" s="221">
        <v>0</v>
      </c>
      <c r="Q52" s="221">
        <f>ROUND(E52*P52,2)</f>
        <v>0</v>
      </c>
      <c r="R52" s="221" t="s">
        <v>538</v>
      </c>
      <c r="S52" s="221" t="s">
        <v>149</v>
      </c>
      <c r="T52" s="222" t="s">
        <v>150</v>
      </c>
      <c r="U52" s="198">
        <v>0.15400000000000003</v>
      </c>
      <c r="V52" s="198">
        <f>ROUND(E52*U52,2)</f>
        <v>4.34</v>
      </c>
      <c r="W52" s="198"/>
      <c r="X52" s="192"/>
      <c r="Y52" s="192"/>
      <c r="Z52" s="192"/>
      <c r="AA52" s="192"/>
      <c r="AB52" s="192"/>
      <c r="AC52" s="192"/>
      <c r="AD52" s="192"/>
      <c r="AE52" s="192"/>
      <c r="AF52" s="192"/>
      <c r="AG52" s="192" t="s">
        <v>214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spans="1:60" outlineLevel="1" x14ac:dyDescent="0.2">
      <c r="A53" s="195"/>
      <c r="B53" s="196"/>
      <c r="C53" s="239" t="s">
        <v>838</v>
      </c>
      <c r="D53" s="204"/>
      <c r="E53" s="205">
        <v>28.200000000000003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2"/>
      <c r="Y53" s="192"/>
      <c r="Z53" s="192"/>
      <c r="AA53" s="192"/>
      <c r="AB53" s="192"/>
      <c r="AC53" s="192"/>
      <c r="AD53" s="192"/>
      <c r="AE53" s="192"/>
      <c r="AF53" s="192"/>
      <c r="AG53" s="192" t="s">
        <v>153</v>
      </c>
      <c r="AH53" s="192">
        <v>0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spans="1:60" ht="22.5" outlineLevel="1" x14ac:dyDescent="0.2">
      <c r="A54" s="216">
        <v>17</v>
      </c>
      <c r="B54" s="217" t="s">
        <v>536</v>
      </c>
      <c r="C54" s="238" t="s">
        <v>537</v>
      </c>
      <c r="D54" s="218" t="s">
        <v>163</v>
      </c>
      <c r="E54" s="219">
        <v>47.430000000000007</v>
      </c>
      <c r="F54" s="220"/>
      <c r="G54" s="221">
        <f>ROUND(E54*F54,2)</f>
        <v>0</v>
      </c>
      <c r="H54" s="220"/>
      <c r="I54" s="221">
        <f>ROUND(E54*H54,2)</f>
        <v>0</v>
      </c>
      <c r="J54" s="220"/>
      <c r="K54" s="221">
        <f>ROUND(E54*J54,2)</f>
        <v>0</v>
      </c>
      <c r="L54" s="221">
        <v>15</v>
      </c>
      <c r="M54" s="221">
        <f>G54*(1+L54/100)</f>
        <v>0</v>
      </c>
      <c r="N54" s="221">
        <v>2.7300000000000002E-3</v>
      </c>
      <c r="O54" s="221">
        <f>ROUND(E54*N54,2)</f>
        <v>0.13</v>
      </c>
      <c r="P54" s="221">
        <v>0</v>
      </c>
      <c r="Q54" s="221">
        <f>ROUND(E54*P54,2)</f>
        <v>0</v>
      </c>
      <c r="R54" s="221" t="s">
        <v>538</v>
      </c>
      <c r="S54" s="221" t="s">
        <v>149</v>
      </c>
      <c r="T54" s="222" t="s">
        <v>150</v>
      </c>
      <c r="U54" s="198">
        <v>0.97000000000000008</v>
      </c>
      <c r="V54" s="198">
        <f>ROUND(E54*U54,2)</f>
        <v>46.01</v>
      </c>
      <c r="W54" s="198"/>
      <c r="X54" s="192"/>
      <c r="Y54" s="192"/>
      <c r="Z54" s="192"/>
      <c r="AA54" s="192"/>
      <c r="AB54" s="192"/>
      <c r="AC54" s="192"/>
      <c r="AD54" s="192"/>
      <c r="AE54" s="192"/>
      <c r="AF54" s="192"/>
      <c r="AG54" s="192" t="s">
        <v>317</v>
      </c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spans="1:60" outlineLevel="1" x14ac:dyDescent="0.2">
      <c r="A55" s="195"/>
      <c r="B55" s="196"/>
      <c r="C55" s="239" t="s">
        <v>539</v>
      </c>
      <c r="D55" s="204"/>
      <c r="E55" s="205">
        <v>9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2"/>
      <c r="Y55" s="192"/>
      <c r="Z55" s="192"/>
      <c r="AA55" s="192"/>
      <c r="AB55" s="192"/>
      <c r="AC55" s="192"/>
      <c r="AD55" s="192"/>
      <c r="AE55" s="192"/>
      <c r="AF55" s="192"/>
      <c r="AG55" s="192" t="s">
        <v>153</v>
      </c>
      <c r="AH55" s="192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spans="1:60" outlineLevel="1" x14ac:dyDescent="0.2">
      <c r="A56" s="195"/>
      <c r="B56" s="196"/>
      <c r="C56" s="239" t="s">
        <v>540</v>
      </c>
      <c r="D56" s="204"/>
      <c r="E56" s="205">
        <v>10.920000000000002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2"/>
      <c r="Y56" s="192"/>
      <c r="Z56" s="192"/>
      <c r="AA56" s="192"/>
      <c r="AB56" s="192"/>
      <c r="AC56" s="192"/>
      <c r="AD56" s="192"/>
      <c r="AE56" s="192"/>
      <c r="AF56" s="192"/>
      <c r="AG56" s="192" t="s">
        <v>153</v>
      </c>
      <c r="AH56" s="192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spans="1:60" outlineLevel="1" x14ac:dyDescent="0.2">
      <c r="A57" s="195"/>
      <c r="B57" s="196"/>
      <c r="C57" s="239" t="s">
        <v>541</v>
      </c>
      <c r="D57" s="204"/>
      <c r="E57" s="205">
        <v>8.4</v>
      </c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2"/>
      <c r="Y57" s="192"/>
      <c r="Z57" s="192"/>
      <c r="AA57" s="192"/>
      <c r="AB57" s="192"/>
      <c r="AC57" s="192"/>
      <c r="AD57" s="192"/>
      <c r="AE57" s="192"/>
      <c r="AF57" s="192"/>
      <c r="AG57" s="192" t="s">
        <v>153</v>
      </c>
      <c r="AH57" s="192">
        <v>0</v>
      </c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spans="1:60" outlineLevel="1" x14ac:dyDescent="0.2">
      <c r="A58" s="195"/>
      <c r="B58" s="196"/>
      <c r="C58" s="239" t="s">
        <v>827</v>
      </c>
      <c r="D58" s="204"/>
      <c r="E58" s="205">
        <v>19.110000000000003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2"/>
      <c r="Y58" s="192"/>
      <c r="Z58" s="192"/>
      <c r="AA58" s="192"/>
      <c r="AB58" s="192"/>
      <c r="AC58" s="192"/>
      <c r="AD58" s="192"/>
      <c r="AE58" s="192"/>
      <c r="AF58" s="192"/>
      <c r="AG58" s="192" t="s">
        <v>153</v>
      </c>
      <c r="AH58" s="192">
        <v>0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spans="1:60" outlineLevel="1" x14ac:dyDescent="0.2">
      <c r="A59" s="216">
        <v>18</v>
      </c>
      <c r="B59" s="217" t="s">
        <v>543</v>
      </c>
      <c r="C59" s="238" t="s">
        <v>544</v>
      </c>
      <c r="D59" s="218" t="s">
        <v>172</v>
      </c>
      <c r="E59" s="219">
        <v>54.120000000000005</v>
      </c>
      <c r="F59" s="220"/>
      <c r="G59" s="221">
        <f>ROUND(E59*F59,2)</f>
        <v>0</v>
      </c>
      <c r="H59" s="220"/>
      <c r="I59" s="221">
        <f>ROUND(E59*H59,2)</f>
        <v>0</v>
      </c>
      <c r="J59" s="220"/>
      <c r="K59" s="221">
        <f>ROUND(E59*J59,2)</f>
        <v>0</v>
      </c>
      <c r="L59" s="221">
        <v>15</v>
      </c>
      <c r="M59" s="221">
        <f>G59*(1+L59/100)</f>
        <v>0</v>
      </c>
      <c r="N59" s="221">
        <v>4.0000000000000003E-5</v>
      </c>
      <c r="O59" s="221">
        <f>ROUND(E59*N59,2)</f>
        <v>0</v>
      </c>
      <c r="P59" s="221">
        <v>0</v>
      </c>
      <c r="Q59" s="221">
        <f>ROUND(E59*P59,2)</f>
        <v>0</v>
      </c>
      <c r="R59" s="221" t="s">
        <v>538</v>
      </c>
      <c r="S59" s="221" t="s">
        <v>149</v>
      </c>
      <c r="T59" s="222" t="s">
        <v>150</v>
      </c>
      <c r="U59" s="198">
        <v>7.0000000000000007E-2</v>
      </c>
      <c r="V59" s="198">
        <f>ROUND(E59*U59,2)</f>
        <v>3.79</v>
      </c>
      <c r="W59" s="198"/>
      <c r="X59" s="192"/>
      <c r="Y59" s="192"/>
      <c r="Z59" s="192"/>
      <c r="AA59" s="192"/>
      <c r="AB59" s="192"/>
      <c r="AC59" s="192"/>
      <c r="AD59" s="192"/>
      <c r="AE59" s="192"/>
      <c r="AF59" s="192"/>
      <c r="AG59" s="192" t="s">
        <v>317</v>
      </c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spans="1:60" outlineLevel="1" x14ac:dyDescent="0.2">
      <c r="A60" s="195"/>
      <c r="B60" s="196"/>
      <c r="C60" s="239" t="s">
        <v>841</v>
      </c>
      <c r="D60" s="204"/>
      <c r="E60" s="205">
        <v>28.200000000000003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2"/>
      <c r="Y60" s="192"/>
      <c r="Z60" s="192"/>
      <c r="AA60" s="192"/>
      <c r="AB60" s="192"/>
      <c r="AC60" s="192"/>
      <c r="AD60" s="192"/>
      <c r="AE60" s="192"/>
      <c r="AF60" s="192"/>
      <c r="AG60" s="192" t="s">
        <v>153</v>
      </c>
      <c r="AH60" s="192">
        <v>5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spans="1:60" outlineLevel="1" x14ac:dyDescent="0.2">
      <c r="A61" s="195"/>
      <c r="B61" s="196"/>
      <c r="C61" s="239" t="s">
        <v>329</v>
      </c>
      <c r="D61" s="204"/>
      <c r="E61" s="205">
        <v>21.200000000000003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2"/>
      <c r="Y61" s="192"/>
      <c r="Z61" s="192"/>
      <c r="AA61" s="192"/>
      <c r="AB61" s="192"/>
      <c r="AC61" s="192"/>
      <c r="AD61" s="192"/>
      <c r="AE61" s="192"/>
      <c r="AF61" s="192"/>
      <c r="AG61" s="192" t="s">
        <v>153</v>
      </c>
      <c r="AH61" s="192">
        <v>0</v>
      </c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spans="1:60" outlineLevel="1" x14ac:dyDescent="0.2">
      <c r="A62" s="195"/>
      <c r="B62" s="196"/>
      <c r="C62" s="239" t="s">
        <v>319</v>
      </c>
      <c r="D62" s="204"/>
      <c r="E62" s="205">
        <v>4.7200000000000006</v>
      </c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2"/>
      <c r="Y62" s="192"/>
      <c r="Z62" s="192"/>
      <c r="AA62" s="192"/>
      <c r="AB62" s="192"/>
      <c r="AC62" s="192"/>
      <c r="AD62" s="192"/>
      <c r="AE62" s="192"/>
      <c r="AF62" s="192"/>
      <c r="AG62" s="192" t="s">
        <v>153</v>
      </c>
      <c r="AH62" s="192">
        <v>0</v>
      </c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spans="1:60" ht="22.5" outlineLevel="1" x14ac:dyDescent="0.2">
      <c r="A63" s="216">
        <v>19</v>
      </c>
      <c r="B63" s="217" t="s">
        <v>545</v>
      </c>
      <c r="C63" s="238" t="s">
        <v>546</v>
      </c>
      <c r="D63" s="218" t="s">
        <v>163</v>
      </c>
      <c r="E63" s="219">
        <v>19.920000000000002</v>
      </c>
      <c r="F63" s="220"/>
      <c r="G63" s="221">
        <f>ROUND(E63*F63,2)</f>
        <v>0</v>
      </c>
      <c r="H63" s="220"/>
      <c r="I63" s="221">
        <f>ROUND(E63*H63,2)</f>
        <v>0</v>
      </c>
      <c r="J63" s="220"/>
      <c r="K63" s="221">
        <f>ROUND(E63*J63,2)</f>
        <v>0</v>
      </c>
      <c r="L63" s="221">
        <v>15</v>
      </c>
      <c r="M63" s="221">
        <f>G63*(1+L63/100)</f>
        <v>0</v>
      </c>
      <c r="N63" s="221">
        <v>8.0000000000000004E-4</v>
      </c>
      <c r="O63" s="221">
        <f>ROUND(E63*N63,2)</f>
        <v>0.02</v>
      </c>
      <c r="P63" s="221">
        <v>0</v>
      </c>
      <c r="Q63" s="221">
        <f>ROUND(E63*P63,2)</f>
        <v>0</v>
      </c>
      <c r="R63" s="221" t="s">
        <v>538</v>
      </c>
      <c r="S63" s="221" t="s">
        <v>149</v>
      </c>
      <c r="T63" s="222" t="s">
        <v>150</v>
      </c>
      <c r="U63" s="198">
        <v>0</v>
      </c>
      <c r="V63" s="198">
        <f>ROUND(E63*U63,2)</f>
        <v>0</v>
      </c>
      <c r="W63" s="198"/>
      <c r="X63" s="192"/>
      <c r="Y63" s="192"/>
      <c r="Z63" s="192"/>
      <c r="AA63" s="192"/>
      <c r="AB63" s="192"/>
      <c r="AC63" s="192"/>
      <c r="AD63" s="192"/>
      <c r="AE63" s="192"/>
      <c r="AF63" s="192"/>
      <c r="AG63" s="192" t="s">
        <v>317</v>
      </c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spans="1:60" outlineLevel="1" x14ac:dyDescent="0.2">
      <c r="A64" s="195"/>
      <c r="B64" s="196"/>
      <c r="C64" s="239" t="s">
        <v>547</v>
      </c>
      <c r="D64" s="204"/>
      <c r="E64" s="205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2"/>
      <c r="Y64" s="192"/>
      <c r="Z64" s="192"/>
      <c r="AA64" s="192"/>
      <c r="AB64" s="192"/>
      <c r="AC64" s="192"/>
      <c r="AD64" s="192"/>
      <c r="AE64" s="192"/>
      <c r="AF64" s="192"/>
      <c r="AG64" s="192" t="s">
        <v>153</v>
      </c>
      <c r="AH64" s="192">
        <v>0</v>
      </c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spans="1:60" outlineLevel="1" x14ac:dyDescent="0.2">
      <c r="A65" s="195"/>
      <c r="B65" s="196"/>
      <c r="C65" s="239" t="s">
        <v>539</v>
      </c>
      <c r="D65" s="204"/>
      <c r="E65" s="205">
        <v>9</v>
      </c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2"/>
      <c r="Y65" s="192"/>
      <c r="Z65" s="192"/>
      <c r="AA65" s="192"/>
      <c r="AB65" s="192"/>
      <c r="AC65" s="192"/>
      <c r="AD65" s="192"/>
      <c r="AE65" s="192"/>
      <c r="AF65" s="192"/>
      <c r="AG65" s="192" t="s">
        <v>153</v>
      </c>
      <c r="AH65" s="192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spans="1:60" outlineLevel="1" x14ac:dyDescent="0.2">
      <c r="A66" s="195"/>
      <c r="B66" s="196"/>
      <c r="C66" s="239" t="s">
        <v>540</v>
      </c>
      <c r="D66" s="204"/>
      <c r="E66" s="205">
        <v>10.920000000000002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2"/>
      <c r="Y66" s="192"/>
      <c r="Z66" s="192"/>
      <c r="AA66" s="192"/>
      <c r="AB66" s="192"/>
      <c r="AC66" s="192"/>
      <c r="AD66" s="192"/>
      <c r="AE66" s="192"/>
      <c r="AF66" s="192"/>
      <c r="AG66" s="192" t="s">
        <v>153</v>
      </c>
      <c r="AH66" s="192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spans="1:60" ht="22.5" outlineLevel="1" x14ac:dyDescent="0.2">
      <c r="A67" s="216">
        <v>20</v>
      </c>
      <c r="B67" s="217" t="s">
        <v>548</v>
      </c>
      <c r="C67" s="238" t="s">
        <v>549</v>
      </c>
      <c r="D67" s="218" t="s">
        <v>163</v>
      </c>
      <c r="E67" s="219">
        <v>32.550000000000004</v>
      </c>
      <c r="F67" s="220"/>
      <c r="G67" s="221">
        <f>ROUND(E67*F67,2)</f>
        <v>0</v>
      </c>
      <c r="H67" s="220"/>
      <c r="I67" s="221">
        <f>ROUND(E67*H67,2)</f>
        <v>0</v>
      </c>
      <c r="J67" s="220"/>
      <c r="K67" s="221">
        <f>ROUND(E67*J67,2)</f>
        <v>0</v>
      </c>
      <c r="L67" s="221">
        <v>15</v>
      </c>
      <c r="M67" s="221">
        <f>G67*(1+L67/100)</f>
        <v>0</v>
      </c>
      <c r="N67" s="221">
        <v>1.9200000000000002E-2</v>
      </c>
      <c r="O67" s="221">
        <f>ROUND(E67*N67,2)</f>
        <v>0.62</v>
      </c>
      <c r="P67" s="221">
        <v>0</v>
      </c>
      <c r="Q67" s="221">
        <f>ROUND(E67*P67,2)</f>
        <v>0</v>
      </c>
      <c r="R67" s="221" t="s">
        <v>357</v>
      </c>
      <c r="S67" s="221" t="s">
        <v>149</v>
      </c>
      <c r="T67" s="222" t="s">
        <v>150</v>
      </c>
      <c r="U67" s="198">
        <v>0</v>
      </c>
      <c r="V67" s="198">
        <f>ROUND(E67*U67,2)</f>
        <v>0</v>
      </c>
      <c r="W67" s="198"/>
      <c r="X67" s="192"/>
      <c r="Y67" s="192"/>
      <c r="Z67" s="192"/>
      <c r="AA67" s="192"/>
      <c r="AB67" s="192"/>
      <c r="AC67" s="192"/>
      <c r="AD67" s="192"/>
      <c r="AE67" s="192"/>
      <c r="AF67" s="192"/>
      <c r="AG67" s="192" t="s">
        <v>358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spans="1:60" outlineLevel="1" x14ac:dyDescent="0.2">
      <c r="A68" s="195"/>
      <c r="B68" s="196"/>
      <c r="C68" s="239" t="s">
        <v>550</v>
      </c>
      <c r="D68" s="204"/>
      <c r="E68" s="205">
        <v>32.550000000000004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2"/>
      <c r="Y68" s="192"/>
      <c r="Z68" s="192"/>
      <c r="AA68" s="192"/>
      <c r="AB68" s="192"/>
      <c r="AC68" s="192"/>
      <c r="AD68" s="192"/>
      <c r="AE68" s="192"/>
      <c r="AF68" s="192"/>
      <c r="AG68" s="192" t="s">
        <v>153</v>
      </c>
      <c r="AH68" s="192">
        <v>0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spans="1:60" ht="22.5" outlineLevel="1" x14ac:dyDescent="0.2">
      <c r="A69" s="216">
        <v>21</v>
      </c>
      <c r="B69" s="217" t="s">
        <v>842</v>
      </c>
      <c r="C69" s="238" t="s">
        <v>843</v>
      </c>
      <c r="D69" s="218" t="s">
        <v>163</v>
      </c>
      <c r="E69" s="219">
        <v>23.026500000000002</v>
      </c>
      <c r="F69" s="220"/>
      <c r="G69" s="221">
        <f>ROUND(E69*F69,2)</f>
        <v>0</v>
      </c>
      <c r="H69" s="220"/>
      <c r="I69" s="221">
        <f>ROUND(E69*H69,2)</f>
        <v>0</v>
      </c>
      <c r="J69" s="220"/>
      <c r="K69" s="221">
        <f>ROUND(E69*J69,2)</f>
        <v>0</v>
      </c>
      <c r="L69" s="221">
        <v>15</v>
      </c>
      <c r="M69" s="221">
        <f>G69*(1+L69/100)</f>
        <v>0</v>
      </c>
      <c r="N69" s="221">
        <v>1.9200000000000002E-2</v>
      </c>
      <c r="O69" s="221">
        <f>ROUND(E69*N69,2)</f>
        <v>0.44</v>
      </c>
      <c r="P69" s="221">
        <v>0</v>
      </c>
      <c r="Q69" s="221">
        <f>ROUND(E69*P69,2)</f>
        <v>0</v>
      </c>
      <c r="R69" s="221" t="s">
        <v>357</v>
      </c>
      <c r="S69" s="221" t="s">
        <v>149</v>
      </c>
      <c r="T69" s="222" t="s">
        <v>150</v>
      </c>
      <c r="U69" s="198">
        <v>0</v>
      </c>
      <c r="V69" s="198">
        <f>ROUND(E69*U69,2)</f>
        <v>0</v>
      </c>
      <c r="W69" s="198"/>
      <c r="X69" s="192"/>
      <c r="Y69" s="192"/>
      <c r="Z69" s="192"/>
      <c r="AA69" s="192"/>
      <c r="AB69" s="192"/>
      <c r="AC69" s="192"/>
      <c r="AD69" s="192"/>
      <c r="AE69" s="192"/>
      <c r="AF69" s="192"/>
      <c r="AG69" s="192" t="s">
        <v>358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spans="1:60" outlineLevel="1" x14ac:dyDescent="0.2">
      <c r="A70" s="195"/>
      <c r="B70" s="196"/>
      <c r="C70" s="239" t="s">
        <v>844</v>
      </c>
      <c r="D70" s="204"/>
      <c r="E70" s="205">
        <v>2.9610000000000003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2"/>
      <c r="Y70" s="192"/>
      <c r="Z70" s="192"/>
      <c r="AA70" s="192"/>
      <c r="AB70" s="192"/>
      <c r="AC70" s="192"/>
      <c r="AD70" s="192"/>
      <c r="AE70" s="192"/>
      <c r="AF70" s="192"/>
      <c r="AG70" s="192" t="s">
        <v>153</v>
      </c>
      <c r="AH70" s="192">
        <v>0</v>
      </c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spans="1:60" outlineLevel="1" x14ac:dyDescent="0.2">
      <c r="A71" s="195"/>
      <c r="B71" s="196"/>
      <c r="C71" s="239" t="s">
        <v>845</v>
      </c>
      <c r="D71" s="204"/>
      <c r="E71" s="205">
        <v>20.0655</v>
      </c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2"/>
      <c r="Y71" s="192"/>
      <c r="Z71" s="192"/>
      <c r="AA71" s="192"/>
      <c r="AB71" s="192"/>
      <c r="AC71" s="192"/>
      <c r="AD71" s="192"/>
      <c r="AE71" s="192"/>
      <c r="AF71" s="192"/>
      <c r="AG71" s="192" t="s">
        <v>153</v>
      </c>
      <c r="AH71" s="192">
        <v>0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spans="1:60" outlineLevel="1" x14ac:dyDescent="0.2">
      <c r="A72" s="195">
        <v>22</v>
      </c>
      <c r="B72" s="196" t="s">
        <v>551</v>
      </c>
      <c r="C72" s="245" t="s">
        <v>552</v>
      </c>
      <c r="D72" s="197" t="s">
        <v>0</v>
      </c>
      <c r="E72" s="234"/>
      <c r="F72" s="203"/>
      <c r="G72" s="198">
        <f>ROUND(E72*F72,2)</f>
        <v>0</v>
      </c>
      <c r="H72" s="203"/>
      <c r="I72" s="198">
        <f>ROUND(E72*H72,2)</f>
        <v>0</v>
      </c>
      <c r="J72" s="203"/>
      <c r="K72" s="198">
        <f>ROUND(E72*J72,2)</f>
        <v>0</v>
      </c>
      <c r="L72" s="198">
        <v>15</v>
      </c>
      <c r="M72" s="198">
        <f>G72*(1+L72/100)</f>
        <v>0</v>
      </c>
      <c r="N72" s="198">
        <v>0</v>
      </c>
      <c r="O72" s="198">
        <f>ROUND(E72*N72,2)</f>
        <v>0</v>
      </c>
      <c r="P72" s="198">
        <v>0</v>
      </c>
      <c r="Q72" s="198">
        <f>ROUND(E72*P72,2)</f>
        <v>0</v>
      </c>
      <c r="R72" s="198" t="s">
        <v>538</v>
      </c>
      <c r="S72" s="198" t="s">
        <v>149</v>
      </c>
      <c r="T72" s="198" t="s">
        <v>150</v>
      </c>
      <c r="U72" s="198">
        <v>0</v>
      </c>
      <c r="V72" s="198">
        <f>ROUND(E72*U72,2)</f>
        <v>0</v>
      </c>
      <c r="W72" s="198"/>
      <c r="X72" s="192"/>
      <c r="Y72" s="192"/>
      <c r="Z72" s="192"/>
      <c r="AA72" s="192"/>
      <c r="AB72" s="192"/>
      <c r="AC72" s="192"/>
      <c r="AD72" s="192"/>
      <c r="AE72" s="192"/>
      <c r="AF72" s="192"/>
      <c r="AG72" s="192" t="s">
        <v>370</v>
      </c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spans="1:60" outlineLevel="1" x14ac:dyDescent="0.2">
      <c r="A73" s="195"/>
      <c r="B73" s="196"/>
      <c r="C73" s="246" t="s">
        <v>535</v>
      </c>
      <c r="D73" s="235"/>
      <c r="E73" s="235"/>
      <c r="F73" s="235"/>
      <c r="G73" s="235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2"/>
      <c r="Y73" s="192"/>
      <c r="Z73" s="192"/>
      <c r="AA73" s="192"/>
      <c r="AB73" s="192"/>
      <c r="AC73" s="192"/>
      <c r="AD73" s="192"/>
      <c r="AE73" s="192"/>
      <c r="AF73" s="192"/>
      <c r="AG73" s="192" t="s">
        <v>158</v>
      </c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spans="1:60" x14ac:dyDescent="0.2">
      <c r="A74" s="210" t="s">
        <v>143</v>
      </c>
      <c r="B74" s="211" t="s">
        <v>101</v>
      </c>
      <c r="C74" s="237" t="s">
        <v>102</v>
      </c>
      <c r="D74" s="212"/>
      <c r="E74" s="213"/>
      <c r="F74" s="214"/>
      <c r="G74" s="214">
        <f>SUMIF(AG75:AG78,"&lt;&gt;NOR",G75:G78)</f>
        <v>0</v>
      </c>
      <c r="H74" s="214"/>
      <c r="I74" s="214">
        <f>SUM(I75:I78)</f>
        <v>0</v>
      </c>
      <c r="J74" s="214"/>
      <c r="K74" s="214">
        <f>SUM(K75:K78)</f>
        <v>0</v>
      </c>
      <c r="L74" s="214"/>
      <c r="M74" s="214">
        <f>SUM(M75:M78)</f>
        <v>0</v>
      </c>
      <c r="N74" s="214"/>
      <c r="O74" s="214">
        <f>SUM(O75:O78)</f>
        <v>0.01</v>
      </c>
      <c r="P74" s="214"/>
      <c r="Q74" s="214">
        <f>SUM(Q75:Q78)</f>
        <v>0</v>
      </c>
      <c r="R74" s="214"/>
      <c r="S74" s="214"/>
      <c r="T74" s="215"/>
      <c r="U74" s="209"/>
      <c r="V74" s="209">
        <f>SUM(V75:V78)</f>
        <v>2.92</v>
      </c>
      <c r="W74" s="209"/>
      <c r="AG74" t="s">
        <v>144</v>
      </c>
    </row>
    <row r="75" spans="1:60" ht="22.5" outlineLevel="1" x14ac:dyDescent="0.2">
      <c r="A75" s="216">
        <v>23</v>
      </c>
      <c r="B75" s="217" t="s">
        <v>553</v>
      </c>
      <c r="C75" s="238" t="s">
        <v>554</v>
      </c>
      <c r="D75" s="218" t="s">
        <v>172</v>
      </c>
      <c r="E75" s="219">
        <v>19.200000000000003</v>
      </c>
      <c r="F75" s="220"/>
      <c r="G75" s="221">
        <f>ROUND(E75*F75,2)</f>
        <v>0</v>
      </c>
      <c r="H75" s="220"/>
      <c r="I75" s="221">
        <f>ROUND(E75*H75,2)</f>
        <v>0</v>
      </c>
      <c r="J75" s="220"/>
      <c r="K75" s="221">
        <f>ROUND(E75*J75,2)</f>
        <v>0</v>
      </c>
      <c r="L75" s="221">
        <v>15</v>
      </c>
      <c r="M75" s="221">
        <f>G75*(1+L75/100)</f>
        <v>0</v>
      </c>
      <c r="N75" s="221">
        <v>4.4000000000000002E-4</v>
      </c>
      <c r="O75" s="221">
        <f>ROUND(E75*N75,2)</f>
        <v>0.01</v>
      </c>
      <c r="P75" s="221">
        <v>0</v>
      </c>
      <c r="Q75" s="221">
        <f>ROUND(E75*P75,2)</f>
        <v>0</v>
      </c>
      <c r="R75" s="221" t="s">
        <v>555</v>
      </c>
      <c r="S75" s="221" t="s">
        <v>149</v>
      </c>
      <c r="T75" s="222" t="s">
        <v>150</v>
      </c>
      <c r="U75" s="198">
        <v>0.15200000000000002</v>
      </c>
      <c r="V75" s="198">
        <f>ROUND(E75*U75,2)</f>
        <v>2.92</v>
      </c>
      <c r="W75" s="198"/>
      <c r="X75" s="192"/>
      <c r="Y75" s="192"/>
      <c r="Z75" s="192"/>
      <c r="AA75" s="192"/>
      <c r="AB75" s="192"/>
      <c r="AC75" s="192"/>
      <c r="AD75" s="192"/>
      <c r="AE75" s="192"/>
      <c r="AF75" s="192"/>
      <c r="AG75" s="192" t="s">
        <v>317</v>
      </c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spans="1:60" outlineLevel="1" x14ac:dyDescent="0.2">
      <c r="A76" s="195"/>
      <c r="B76" s="196"/>
      <c r="C76" s="239" t="s">
        <v>556</v>
      </c>
      <c r="D76" s="204"/>
      <c r="E76" s="205">
        <v>19.200000000000003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2"/>
      <c r="Y76" s="192"/>
      <c r="Z76" s="192"/>
      <c r="AA76" s="192"/>
      <c r="AB76" s="192"/>
      <c r="AC76" s="192"/>
      <c r="AD76" s="192"/>
      <c r="AE76" s="192"/>
      <c r="AF76" s="192"/>
      <c r="AG76" s="192" t="s">
        <v>153</v>
      </c>
      <c r="AH76" s="192">
        <v>0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spans="1:60" outlineLevel="1" x14ac:dyDescent="0.2">
      <c r="A77" s="195">
        <v>24</v>
      </c>
      <c r="B77" s="196" t="s">
        <v>557</v>
      </c>
      <c r="C77" s="245" t="s">
        <v>558</v>
      </c>
      <c r="D77" s="197" t="s">
        <v>0</v>
      </c>
      <c r="E77" s="234"/>
      <c r="F77" s="203"/>
      <c r="G77" s="198">
        <f>ROUND(E77*F77,2)</f>
        <v>0</v>
      </c>
      <c r="H77" s="203"/>
      <c r="I77" s="198">
        <f>ROUND(E77*H77,2)</f>
        <v>0</v>
      </c>
      <c r="J77" s="203"/>
      <c r="K77" s="198">
        <f>ROUND(E77*J77,2)</f>
        <v>0</v>
      </c>
      <c r="L77" s="198">
        <v>15</v>
      </c>
      <c r="M77" s="198">
        <f>G77*(1+L77/100)</f>
        <v>0</v>
      </c>
      <c r="N77" s="198">
        <v>0</v>
      </c>
      <c r="O77" s="198">
        <f>ROUND(E77*N77,2)</f>
        <v>0</v>
      </c>
      <c r="P77" s="198">
        <v>0</v>
      </c>
      <c r="Q77" s="198">
        <f>ROUND(E77*P77,2)</f>
        <v>0</v>
      </c>
      <c r="R77" s="198" t="s">
        <v>555</v>
      </c>
      <c r="S77" s="198" t="s">
        <v>149</v>
      </c>
      <c r="T77" s="198" t="s">
        <v>150</v>
      </c>
      <c r="U77" s="198">
        <v>0</v>
      </c>
      <c r="V77" s="198">
        <f>ROUND(E77*U77,2)</f>
        <v>0</v>
      </c>
      <c r="W77" s="198"/>
      <c r="X77" s="192"/>
      <c r="Y77" s="192"/>
      <c r="Z77" s="192"/>
      <c r="AA77" s="192"/>
      <c r="AB77" s="192"/>
      <c r="AC77" s="192"/>
      <c r="AD77" s="192"/>
      <c r="AE77" s="192"/>
      <c r="AF77" s="192"/>
      <c r="AG77" s="192" t="s">
        <v>370</v>
      </c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spans="1:60" outlineLevel="1" x14ac:dyDescent="0.2">
      <c r="A78" s="195"/>
      <c r="B78" s="196"/>
      <c r="C78" s="246" t="s">
        <v>535</v>
      </c>
      <c r="D78" s="235"/>
      <c r="E78" s="235"/>
      <c r="F78" s="235"/>
      <c r="G78" s="235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2"/>
      <c r="Y78" s="192"/>
      <c r="Z78" s="192"/>
      <c r="AA78" s="192"/>
      <c r="AB78" s="192"/>
      <c r="AC78" s="192"/>
      <c r="AD78" s="192"/>
      <c r="AE78" s="192"/>
      <c r="AF78" s="192"/>
      <c r="AG78" s="192" t="s">
        <v>158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spans="1:60" x14ac:dyDescent="0.2">
      <c r="A79" s="210" t="s">
        <v>143</v>
      </c>
      <c r="B79" s="211" t="s">
        <v>103</v>
      </c>
      <c r="C79" s="237" t="s">
        <v>104</v>
      </c>
      <c r="D79" s="212"/>
      <c r="E79" s="213"/>
      <c r="F79" s="214"/>
      <c r="G79" s="214">
        <f>SUMIF(AG80:AG103,"&lt;&gt;NOR",G80:G103)</f>
        <v>0</v>
      </c>
      <c r="H79" s="214"/>
      <c r="I79" s="214">
        <f>SUM(I80:I103)</f>
        <v>0</v>
      </c>
      <c r="J79" s="214"/>
      <c r="K79" s="214">
        <f>SUM(K80:K103)</f>
        <v>0</v>
      </c>
      <c r="L79" s="214"/>
      <c r="M79" s="214">
        <f>SUM(M80:M103)</f>
        <v>0</v>
      </c>
      <c r="N79" s="214"/>
      <c r="O79" s="214">
        <f>SUM(O80:O103)</f>
        <v>0.51</v>
      </c>
      <c r="P79" s="214"/>
      <c r="Q79" s="214">
        <f>SUM(Q80:Q103)</f>
        <v>0.15</v>
      </c>
      <c r="R79" s="214"/>
      <c r="S79" s="214"/>
      <c r="T79" s="215"/>
      <c r="U79" s="209"/>
      <c r="V79" s="209">
        <f>SUM(V80:V103)</f>
        <v>0</v>
      </c>
      <c r="W79" s="209"/>
      <c r="AG79" t="s">
        <v>144</v>
      </c>
    </row>
    <row r="80" spans="1:60" outlineLevel="1" x14ac:dyDescent="0.2">
      <c r="A80" s="216">
        <v>25</v>
      </c>
      <c r="B80" s="217" t="s">
        <v>846</v>
      </c>
      <c r="C80" s="238" t="s">
        <v>847</v>
      </c>
      <c r="D80" s="218" t="s">
        <v>163</v>
      </c>
      <c r="E80" s="219">
        <v>149.66000000000003</v>
      </c>
      <c r="F80" s="220"/>
      <c r="G80" s="221">
        <f>ROUND(E80*F80,2)</f>
        <v>0</v>
      </c>
      <c r="H80" s="220"/>
      <c r="I80" s="221">
        <f>ROUND(E80*H80,2)</f>
        <v>0</v>
      </c>
      <c r="J80" s="220"/>
      <c r="K80" s="221">
        <f>ROUND(E80*J80,2)</f>
        <v>0</v>
      </c>
      <c r="L80" s="221">
        <v>15</v>
      </c>
      <c r="M80" s="221">
        <f>G80*(1+L80/100)</f>
        <v>0</v>
      </c>
      <c r="N80" s="221">
        <v>0</v>
      </c>
      <c r="O80" s="221">
        <f>ROUND(E80*N80,2)</f>
        <v>0</v>
      </c>
      <c r="P80" s="221">
        <v>1E-3</v>
      </c>
      <c r="Q80" s="221">
        <f>ROUND(E80*P80,2)</f>
        <v>0.15</v>
      </c>
      <c r="R80" s="221"/>
      <c r="S80" s="221" t="s">
        <v>149</v>
      </c>
      <c r="T80" s="222" t="s">
        <v>150</v>
      </c>
      <c r="U80" s="198">
        <v>0</v>
      </c>
      <c r="V80" s="198">
        <f>ROUND(E80*U80,2)</f>
        <v>0</v>
      </c>
      <c r="W80" s="198"/>
      <c r="X80" s="192"/>
      <c r="Y80" s="192"/>
      <c r="Z80" s="192"/>
      <c r="AA80" s="192"/>
      <c r="AB80" s="192"/>
      <c r="AC80" s="192"/>
      <c r="AD80" s="192"/>
      <c r="AE80" s="192"/>
      <c r="AF80" s="192"/>
      <c r="AG80" s="192" t="s">
        <v>317</v>
      </c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spans="1:60" outlineLevel="1" x14ac:dyDescent="0.2">
      <c r="A81" s="195"/>
      <c r="B81" s="196"/>
      <c r="C81" s="239" t="s">
        <v>819</v>
      </c>
      <c r="D81" s="204"/>
      <c r="E81" s="205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2"/>
      <c r="Y81" s="192"/>
      <c r="Z81" s="192"/>
      <c r="AA81" s="192"/>
      <c r="AB81" s="192"/>
      <c r="AC81" s="192"/>
      <c r="AD81" s="192"/>
      <c r="AE81" s="192"/>
      <c r="AF81" s="192"/>
      <c r="AG81" s="192" t="s">
        <v>153</v>
      </c>
      <c r="AH81" s="192">
        <v>0</v>
      </c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spans="1:60" outlineLevel="1" x14ac:dyDescent="0.2">
      <c r="A82" s="195"/>
      <c r="B82" s="196"/>
      <c r="C82" s="239" t="s">
        <v>820</v>
      </c>
      <c r="D82" s="204"/>
      <c r="E82" s="205">
        <v>26.64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2"/>
      <c r="Y82" s="192"/>
      <c r="Z82" s="192"/>
      <c r="AA82" s="192"/>
      <c r="AB82" s="192"/>
      <c r="AC82" s="192"/>
      <c r="AD82" s="192"/>
      <c r="AE82" s="192"/>
      <c r="AF82" s="192"/>
      <c r="AG82" s="192" t="s">
        <v>153</v>
      </c>
      <c r="AH82" s="192">
        <v>0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spans="1:60" outlineLevel="1" x14ac:dyDescent="0.2">
      <c r="A83" s="195"/>
      <c r="B83" s="196"/>
      <c r="C83" s="239" t="s">
        <v>821</v>
      </c>
      <c r="D83" s="204"/>
      <c r="E83" s="205">
        <v>25.540000000000003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2"/>
      <c r="Y83" s="192"/>
      <c r="Z83" s="192"/>
      <c r="AA83" s="192"/>
      <c r="AB83" s="192"/>
      <c r="AC83" s="192"/>
      <c r="AD83" s="192"/>
      <c r="AE83" s="192"/>
      <c r="AF83" s="192"/>
      <c r="AG83" s="192" t="s">
        <v>153</v>
      </c>
      <c r="AH83" s="192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spans="1:60" outlineLevel="1" x14ac:dyDescent="0.2">
      <c r="A84" s="195"/>
      <c r="B84" s="196"/>
      <c r="C84" s="239" t="s">
        <v>822</v>
      </c>
      <c r="D84" s="204"/>
      <c r="E84" s="205">
        <v>80.400000000000006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2"/>
      <c r="Y84" s="192"/>
      <c r="Z84" s="192"/>
      <c r="AA84" s="192"/>
      <c r="AB84" s="192"/>
      <c r="AC84" s="192"/>
      <c r="AD84" s="192"/>
      <c r="AE84" s="192"/>
      <c r="AF84" s="192"/>
      <c r="AG84" s="192" t="s">
        <v>153</v>
      </c>
      <c r="AH84" s="192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spans="1:60" outlineLevel="1" x14ac:dyDescent="0.2">
      <c r="A85" s="195"/>
      <c r="B85" s="196"/>
      <c r="C85" s="239" t="s">
        <v>823</v>
      </c>
      <c r="D85" s="204"/>
      <c r="E85" s="205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2"/>
      <c r="Y85" s="192"/>
      <c r="Z85" s="192"/>
      <c r="AA85" s="192"/>
      <c r="AB85" s="192"/>
      <c r="AC85" s="192"/>
      <c r="AD85" s="192"/>
      <c r="AE85" s="192"/>
      <c r="AF85" s="192"/>
      <c r="AG85" s="192" t="s">
        <v>153</v>
      </c>
      <c r="AH85" s="192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spans="1:60" outlineLevel="1" x14ac:dyDescent="0.2">
      <c r="A86" s="195"/>
      <c r="B86" s="196"/>
      <c r="C86" s="239" t="s">
        <v>824</v>
      </c>
      <c r="D86" s="204"/>
      <c r="E86" s="205">
        <v>17.080000000000002</v>
      </c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2"/>
      <c r="Y86" s="192"/>
      <c r="Z86" s="192"/>
      <c r="AA86" s="192"/>
      <c r="AB86" s="192"/>
      <c r="AC86" s="192"/>
      <c r="AD86" s="192"/>
      <c r="AE86" s="192"/>
      <c r="AF86" s="192"/>
      <c r="AG86" s="192" t="s">
        <v>153</v>
      </c>
      <c r="AH86" s="192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spans="1:60" outlineLevel="1" x14ac:dyDescent="0.2">
      <c r="A87" s="216">
        <v>26</v>
      </c>
      <c r="B87" s="217" t="s">
        <v>559</v>
      </c>
      <c r="C87" s="238" t="s">
        <v>560</v>
      </c>
      <c r="D87" s="218" t="s">
        <v>163</v>
      </c>
      <c r="E87" s="219">
        <v>187.06</v>
      </c>
      <c r="F87" s="220"/>
      <c r="G87" s="221">
        <f>ROUND(E87*F87,2)</f>
        <v>0</v>
      </c>
      <c r="H87" s="220"/>
      <c r="I87" s="221">
        <f>ROUND(E87*H87,2)</f>
        <v>0</v>
      </c>
      <c r="J87" s="220"/>
      <c r="K87" s="221">
        <f>ROUND(E87*J87,2)</f>
        <v>0</v>
      </c>
      <c r="L87" s="221">
        <v>15</v>
      </c>
      <c r="M87" s="221">
        <f>G87*(1+L87/100)</f>
        <v>0</v>
      </c>
      <c r="N87" s="221">
        <v>0</v>
      </c>
      <c r="O87" s="221">
        <f>ROUND(E87*N87,2)</f>
        <v>0</v>
      </c>
      <c r="P87" s="221">
        <v>0</v>
      </c>
      <c r="Q87" s="221">
        <f>ROUND(E87*P87,2)</f>
        <v>0</v>
      </c>
      <c r="R87" s="221"/>
      <c r="S87" s="221" t="s">
        <v>353</v>
      </c>
      <c r="T87" s="222" t="s">
        <v>150</v>
      </c>
      <c r="U87" s="198">
        <v>0</v>
      </c>
      <c r="V87" s="198">
        <f>ROUND(E87*U87,2)</f>
        <v>0</v>
      </c>
      <c r="W87" s="198"/>
      <c r="X87" s="192"/>
      <c r="Y87" s="192"/>
      <c r="Z87" s="192"/>
      <c r="AA87" s="192"/>
      <c r="AB87" s="192"/>
      <c r="AC87" s="192"/>
      <c r="AD87" s="192"/>
      <c r="AE87" s="192"/>
      <c r="AF87" s="192"/>
      <c r="AG87" s="192" t="s">
        <v>317</v>
      </c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spans="1:60" outlineLevel="1" x14ac:dyDescent="0.2">
      <c r="A88" s="195"/>
      <c r="B88" s="196"/>
      <c r="C88" s="239" t="s">
        <v>848</v>
      </c>
      <c r="D88" s="204"/>
      <c r="E88" s="205">
        <v>29</v>
      </c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2"/>
      <c r="Y88" s="192"/>
      <c r="Z88" s="192"/>
      <c r="AA88" s="192"/>
      <c r="AB88" s="192"/>
      <c r="AC88" s="192"/>
      <c r="AD88" s="192"/>
      <c r="AE88" s="192"/>
      <c r="AF88" s="192"/>
      <c r="AG88" s="192" t="s">
        <v>153</v>
      </c>
      <c r="AH88" s="192">
        <v>0</v>
      </c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spans="1:60" outlineLevel="1" x14ac:dyDescent="0.2">
      <c r="A89" s="195"/>
      <c r="B89" s="196"/>
      <c r="C89" s="239" t="s">
        <v>819</v>
      </c>
      <c r="D89" s="204"/>
      <c r="E89" s="205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2"/>
      <c r="Y89" s="192"/>
      <c r="Z89" s="192"/>
      <c r="AA89" s="192"/>
      <c r="AB89" s="192"/>
      <c r="AC89" s="192"/>
      <c r="AD89" s="192"/>
      <c r="AE89" s="192"/>
      <c r="AF89" s="192"/>
      <c r="AG89" s="192" t="s">
        <v>153</v>
      </c>
      <c r="AH89" s="192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spans="1:60" outlineLevel="1" x14ac:dyDescent="0.2">
      <c r="A90" s="195"/>
      <c r="B90" s="196"/>
      <c r="C90" s="239" t="s">
        <v>820</v>
      </c>
      <c r="D90" s="204"/>
      <c r="E90" s="205">
        <v>26.64</v>
      </c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2"/>
      <c r="Y90" s="192"/>
      <c r="Z90" s="192"/>
      <c r="AA90" s="192"/>
      <c r="AB90" s="192"/>
      <c r="AC90" s="192"/>
      <c r="AD90" s="192"/>
      <c r="AE90" s="192"/>
      <c r="AF90" s="192"/>
      <c r="AG90" s="192" t="s">
        <v>153</v>
      </c>
      <c r="AH90" s="192">
        <v>0</v>
      </c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spans="1:60" outlineLevel="1" x14ac:dyDescent="0.2">
      <c r="A91" s="195"/>
      <c r="B91" s="196"/>
      <c r="C91" s="239" t="s">
        <v>821</v>
      </c>
      <c r="D91" s="204"/>
      <c r="E91" s="205">
        <v>25.540000000000003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2"/>
      <c r="Y91" s="192"/>
      <c r="Z91" s="192"/>
      <c r="AA91" s="192"/>
      <c r="AB91" s="192"/>
      <c r="AC91" s="192"/>
      <c r="AD91" s="192"/>
      <c r="AE91" s="192"/>
      <c r="AF91" s="192"/>
      <c r="AG91" s="192" t="s">
        <v>153</v>
      </c>
      <c r="AH91" s="192">
        <v>0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spans="1:60" outlineLevel="1" x14ac:dyDescent="0.2">
      <c r="A92" s="195"/>
      <c r="B92" s="196"/>
      <c r="C92" s="239" t="s">
        <v>822</v>
      </c>
      <c r="D92" s="204"/>
      <c r="E92" s="205">
        <v>80.400000000000006</v>
      </c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2"/>
      <c r="Y92" s="192"/>
      <c r="Z92" s="192"/>
      <c r="AA92" s="192"/>
      <c r="AB92" s="192"/>
      <c r="AC92" s="192"/>
      <c r="AD92" s="192"/>
      <c r="AE92" s="192"/>
      <c r="AF92" s="192"/>
      <c r="AG92" s="192" t="s">
        <v>153</v>
      </c>
      <c r="AH92" s="192">
        <v>0</v>
      </c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spans="1:60" outlineLevel="1" x14ac:dyDescent="0.2">
      <c r="A93" s="195"/>
      <c r="B93" s="196"/>
      <c r="C93" s="239" t="s">
        <v>823</v>
      </c>
      <c r="D93" s="204"/>
      <c r="E93" s="205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2"/>
      <c r="Y93" s="192"/>
      <c r="Z93" s="192"/>
      <c r="AA93" s="192"/>
      <c r="AB93" s="192"/>
      <c r="AC93" s="192"/>
      <c r="AD93" s="192"/>
      <c r="AE93" s="192"/>
      <c r="AF93" s="192"/>
      <c r="AG93" s="192" t="s">
        <v>153</v>
      </c>
      <c r="AH93" s="192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spans="1:60" outlineLevel="1" x14ac:dyDescent="0.2">
      <c r="A94" s="195"/>
      <c r="B94" s="196"/>
      <c r="C94" s="239" t="s">
        <v>824</v>
      </c>
      <c r="D94" s="204"/>
      <c r="E94" s="205">
        <v>17.080000000000002</v>
      </c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2"/>
      <c r="Y94" s="192"/>
      <c r="Z94" s="192"/>
      <c r="AA94" s="192"/>
      <c r="AB94" s="192"/>
      <c r="AC94" s="192"/>
      <c r="AD94" s="192"/>
      <c r="AE94" s="192"/>
      <c r="AF94" s="192"/>
      <c r="AG94" s="192" t="s">
        <v>153</v>
      </c>
      <c r="AH94" s="192">
        <v>0</v>
      </c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spans="1:60" outlineLevel="1" x14ac:dyDescent="0.2">
      <c r="A95" s="195"/>
      <c r="B95" s="196"/>
      <c r="C95" s="239" t="s">
        <v>561</v>
      </c>
      <c r="D95" s="204"/>
      <c r="E95" s="205">
        <v>8.4</v>
      </c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2"/>
      <c r="Y95" s="192"/>
      <c r="Z95" s="192"/>
      <c r="AA95" s="192"/>
      <c r="AB95" s="192"/>
      <c r="AC95" s="192"/>
      <c r="AD95" s="192"/>
      <c r="AE95" s="192"/>
      <c r="AF95" s="192"/>
      <c r="AG95" s="192" t="s">
        <v>153</v>
      </c>
      <c r="AH95" s="192">
        <v>0</v>
      </c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spans="1:60" outlineLevel="1" x14ac:dyDescent="0.2">
      <c r="A96" s="216">
        <v>27</v>
      </c>
      <c r="B96" s="217" t="s">
        <v>849</v>
      </c>
      <c r="C96" s="238" t="s">
        <v>850</v>
      </c>
      <c r="D96" s="218" t="s">
        <v>163</v>
      </c>
      <c r="E96" s="219">
        <v>149.66000000000003</v>
      </c>
      <c r="F96" s="220"/>
      <c r="G96" s="221">
        <f>ROUND(E96*F96,2)</f>
        <v>0</v>
      </c>
      <c r="H96" s="220"/>
      <c r="I96" s="221">
        <f>ROUND(E96*H96,2)</f>
        <v>0</v>
      </c>
      <c r="J96" s="220"/>
      <c r="K96" s="221">
        <f>ROUND(E96*J96,2)</f>
        <v>0</v>
      </c>
      <c r="L96" s="221">
        <v>15</v>
      </c>
      <c r="M96" s="221">
        <f>G96*(1+L96/100)</f>
        <v>0</v>
      </c>
      <c r="N96" s="221">
        <v>3.3900000000000002E-3</v>
      </c>
      <c r="O96" s="221">
        <f>ROUND(E96*N96,2)</f>
        <v>0.51</v>
      </c>
      <c r="P96" s="221">
        <v>0</v>
      </c>
      <c r="Q96" s="221">
        <f>ROUND(E96*P96,2)</f>
        <v>0</v>
      </c>
      <c r="R96" s="221"/>
      <c r="S96" s="221" t="s">
        <v>149</v>
      </c>
      <c r="T96" s="222" t="s">
        <v>150</v>
      </c>
      <c r="U96" s="198">
        <v>0</v>
      </c>
      <c r="V96" s="198">
        <f>ROUND(E96*U96,2)</f>
        <v>0</v>
      </c>
      <c r="W96" s="198"/>
      <c r="X96" s="192"/>
      <c r="Y96" s="192"/>
      <c r="Z96" s="192"/>
      <c r="AA96" s="192"/>
      <c r="AB96" s="192"/>
      <c r="AC96" s="192"/>
      <c r="AD96" s="192"/>
      <c r="AE96" s="192"/>
      <c r="AF96" s="192"/>
      <c r="AG96" s="192" t="s">
        <v>851</v>
      </c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spans="1:60" outlineLevel="1" x14ac:dyDescent="0.2">
      <c r="A97" s="195"/>
      <c r="B97" s="196"/>
      <c r="C97" s="239" t="s">
        <v>819</v>
      </c>
      <c r="D97" s="204"/>
      <c r="E97" s="205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2"/>
      <c r="Y97" s="192"/>
      <c r="Z97" s="192"/>
      <c r="AA97" s="192"/>
      <c r="AB97" s="192"/>
      <c r="AC97" s="192"/>
      <c r="AD97" s="192"/>
      <c r="AE97" s="192"/>
      <c r="AF97" s="192"/>
      <c r="AG97" s="192" t="s">
        <v>153</v>
      </c>
      <c r="AH97" s="192">
        <v>0</v>
      </c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  <c r="BH97" s="192"/>
    </row>
    <row r="98" spans="1:60" outlineLevel="1" x14ac:dyDescent="0.2">
      <c r="A98" s="195"/>
      <c r="B98" s="196"/>
      <c r="C98" s="239" t="s">
        <v>820</v>
      </c>
      <c r="D98" s="204"/>
      <c r="E98" s="205">
        <v>26.64</v>
      </c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2"/>
      <c r="Y98" s="192"/>
      <c r="Z98" s="192"/>
      <c r="AA98" s="192"/>
      <c r="AB98" s="192"/>
      <c r="AC98" s="192"/>
      <c r="AD98" s="192"/>
      <c r="AE98" s="192"/>
      <c r="AF98" s="192"/>
      <c r="AG98" s="192" t="s">
        <v>153</v>
      </c>
      <c r="AH98" s="192">
        <v>0</v>
      </c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spans="1:60" outlineLevel="1" x14ac:dyDescent="0.2">
      <c r="A99" s="195"/>
      <c r="B99" s="196"/>
      <c r="C99" s="239" t="s">
        <v>821</v>
      </c>
      <c r="D99" s="204"/>
      <c r="E99" s="205">
        <v>25.540000000000003</v>
      </c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2"/>
      <c r="Y99" s="192"/>
      <c r="Z99" s="192"/>
      <c r="AA99" s="192"/>
      <c r="AB99" s="192"/>
      <c r="AC99" s="192"/>
      <c r="AD99" s="192"/>
      <c r="AE99" s="192"/>
      <c r="AF99" s="192"/>
      <c r="AG99" s="192" t="s">
        <v>153</v>
      </c>
      <c r="AH99" s="192">
        <v>0</v>
      </c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spans="1:60" outlineLevel="1" x14ac:dyDescent="0.2">
      <c r="A100" s="195"/>
      <c r="B100" s="196"/>
      <c r="C100" s="239" t="s">
        <v>822</v>
      </c>
      <c r="D100" s="204"/>
      <c r="E100" s="205">
        <v>80.400000000000006</v>
      </c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 t="s">
        <v>153</v>
      </c>
      <c r="AH100" s="192">
        <v>0</v>
      </c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spans="1:60" outlineLevel="1" x14ac:dyDescent="0.2">
      <c r="A101" s="195"/>
      <c r="B101" s="196"/>
      <c r="C101" s="239" t="s">
        <v>823</v>
      </c>
      <c r="D101" s="204"/>
      <c r="E101" s="205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 t="s">
        <v>153</v>
      </c>
      <c r="AH101" s="192">
        <v>0</v>
      </c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spans="1:60" outlineLevel="1" x14ac:dyDescent="0.2">
      <c r="A102" s="195"/>
      <c r="B102" s="196"/>
      <c r="C102" s="239" t="s">
        <v>824</v>
      </c>
      <c r="D102" s="204"/>
      <c r="E102" s="205">
        <v>17.080000000000002</v>
      </c>
      <c r="F102" s="198"/>
      <c r="G102" s="198"/>
      <c r="H102" s="198"/>
      <c r="I102" s="198"/>
      <c r="J102" s="198"/>
      <c r="K102" s="198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 t="s">
        <v>153</v>
      </c>
      <c r="AH102" s="192">
        <v>0</v>
      </c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spans="1:60" outlineLevel="1" x14ac:dyDescent="0.2">
      <c r="A103" s="195">
        <v>28</v>
      </c>
      <c r="B103" s="196" t="s">
        <v>562</v>
      </c>
      <c r="C103" s="245" t="s">
        <v>852</v>
      </c>
      <c r="D103" s="197" t="s">
        <v>0</v>
      </c>
      <c r="E103" s="234"/>
      <c r="F103" s="203"/>
      <c r="G103" s="198">
        <f>ROUND(E103*F103,2)</f>
        <v>0</v>
      </c>
      <c r="H103" s="203"/>
      <c r="I103" s="198">
        <f>ROUND(E103*H103,2)</f>
        <v>0</v>
      </c>
      <c r="J103" s="203"/>
      <c r="K103" s="198">
        <f>ROUND(E103*J103,2)</f>
        <v>0</v>
      </c>
      <c r="L103" s="198">
        <v>15</v>
      </c>
      <c r="M103" s="198">
        <f>G103*(1+L103/100)</f>
        <v>0</v>
      </c>
      <c r="N103" s="198">
        <v>0</v>
      </c>
      <c r="O103" s="198">
        <f>ROUND(E103*N103,2)</f>
        <v>0</v>
      </c>
      <c r="P103" s="198">
        <v>0</v>
      </c>
      <c r="Q103" s="198">
        <f>ROUND(E103*P103,2)</f>
        <v>0</v>
      </c>
      <c r="R103" s="198"/>
      <c r="S103" s="198" t="s">
        <v>149</v>
      </c>
      <c r="T103" s="198" t="s">
        <v>150</v>
      </c>
      <c r="U103" s="198">
        <v>0</v>
      </c>
      <c r="V103" s="198">
        <f>ROUND(E103*U103,2)</f>
        <v>0</v>
      </c>
      <c r="W103" s="198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 t="s">
        <v>471</v>
      </c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spans="1:60" x14ac:dyDescent="0.2">
      <c r="A104" s="210" t="s">
        <v>143</v>
      </c>
      <c r="B104" s="211" t="s">
        <v>113</v>
      </c>
      <c r="C104" s="237" t="s">
        <v>114</v>
      </c>
      <c r="D104" s="212"/>
      <c r="E104" s="213"/>
      <c r="F104" s="214"/>
      <c r="G104" s="214">
        <f>SUMIF(AG105:AG114,"&lt;&gt;NOR",G105:G114)</f>
        <v>0</v>
      </c>
      <c r="H104" s="214"/>
      <c r="I104" s="214">
        <f>SUM(I105:I114)</f>
        <v>0</v>
      </c>
      <c r="J104" s="214"/>
      <c r="K104" s="214">
        <f>SUM(K105:K114)</f>
        <v>0</v>
      </c>
      <c r="L104" s="214"/>
      <c r="M104" s="214">
        <f>SUM(M105:M114)</f>
        <v>0</v>
      </c>
      <c r="N104" s="214"/>
      <c r="O104" s="214">
        <f>SUM(O105:O114)</f>
        <v>0</v>
      </c>
      <c r="P104" s="214"/>
      <c r="Q104" s="214">
        <f>SUM(Q105:Q114)</f>
        <v>0</v>
      </c>
      <c r="R104" s="214"/>
      <c r="S104" s="214"/>
      <c r="T104" s="215"/>
      <c r="U104" s="209"/>
      <c r="V104" s="209">
        <f>SUM(V105:V114)</f>
        <v>14.54</v>
      </c>
      <c r="W104" s="209"/>
      <c r="AG104" t="s">
        <v>144</v>
      </c>
    </row>
    <row r="105" spans="1:60" outlineLevel="1" x14ac:dyDescent="0.2">
      <c r="A105" s="225">
        <v>29</v>
      </c>
      <c r="B105" s="226" t="s">
        <v>628</v>
      </c>
      <c r="C105" s="241" t="s">
        <v>629</v>
      </c>
      <c r="D105" s="227" t="s">
        <v>311</v>
      </c>
      <c r="E105" s="228">
        <v>6.3307400000000005</v>
      </c>
      <c r="F105" s="229"/>
      <c r="G105" s="230">
        <f>ROUND(E105*F105,2)</f>
        <v>0</v>
      </c>
      <c r="H105" s="229"/>
      <c r="I105" s="230">
        <f>ROUND(E105*H105,2)</f>
        <v>0</v>
      </c>
      <c r="J105" s="229"/>
      <c r="K105" s="230">
        <f>ROUND(E105*J105,2)</f>
        <v>0</v>
      </c>
      <c r="L105" s="230">
        <v>15</v>
      </c>
      <c r="M105" s="230">
        <f>G105*(1+L105/100)</f>
        <v>0</v>
      </c>
      <c r="N105" s="230">
        <v>0</v>
      </c>
      <c r="O105" s="230">
        <f>ROUND(E105*N105,2)</f>
        <v>0</v>
      </c>
      <c r="P105" s="230">
        <v>0</v>
      </c>
      <c r="Q105" s="230">
        <f>ROUND(E105*P105,2)</f>
        <v>0</v>
      </c>
      <c r="R105" s="230" t="s">
        <v>257</v>
      </c>
      <c r="S105" s="230" t="s">
        <v>149</v>
      </c>
      <c r="T105" s="231" t="s">
        <v>150</v>
      </c>
      <c r="U105" s="198">
        <v>0.55000000000000004</v>
      </c>
      <c r="V105" s="198">
        <f>ROUND(E105*U105,2)</f>
        <v>3.48</v>
      </c>
      <c r="W105" s="198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 t="s">
        <v>630</v>
      </c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spans="1:60" outlineLevel="1" x14ac:dyDescent="0.2">
      <c r="A106" s="225">
        <v>30</v>
      </c>
      <c r="B106" s="226" t="s">
        <v>631</v>
      </c>
      <c r="C106" s="241" t="s">
        <v>632</v>
      </c>
      <c r="D106" s="227" t="s">
        <v>311</v>
      </c>
      <c r="E106" s="228">
        <v>6.3307400000000005</v>
      </c>
      <c r="F106" s="229"/>
      <c r="G106" s="230">
        <f>ROUND(E106*F106,2)</f>
        <v>0</v>
      </c>
      <c r="H106" s="229"/>
      <c r="I106" s="230">
        <f>ROUND(E106*H106,2)</f>
        <v>0</v>
      </c>
      <c r="J106" s="229"/>
      <c r="K106" s="230">
        <f>ROUND(E106*J106,2)</f>
        <v>0</v>
      </c>
      <c r="L106" s="230">
        <v>15</v>
      </c>
      <c r="M106" s="230">
        <f>G106*(1+L106/100)</f>
        <v>0</v>
      </c>
      <c r="N106" s="230">
        <v>0</v>
      </c>
      <c r="O106" s="230">
        <f>ROUND(E106*N106,2)</f>
        <v>0</v>
      </c>
      <c r="P106" s="230">
        <v>0</v>
      </c>
      <c r="Q106" s="230">
        <f>ROUND(E106*P106,2)</f>
        <v>0</v>
      </c>
      <c r="R106" s="230" t="s">
        <v>257</v>
      </c>
      <c r="S106" s="230" t="s">
        <v>149</v>
      </c>
      <c r="T106" s="231" t="s">
        <v>150</v>
      </c>
      <c r="U106" s="198">
        <v>0.49000000000000005</v>
      </c>
      <c r="V106" s="198">
        <f>ROUND(E106*U106,2)</f>
        <v>3.1</v>
      </c>
      <c r="W106" s="198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 t="s">
        <v>630</v>
      </c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spans="1:60" outlineLevel="1" x14ac:dyDescent="0.2">
      <c r="A107" s="225">
        <v>31</v>
      </c>
      <c r="B107" s="226" t="s">
        <v>633</v>
      </c>
      <c r="C107" s="241" t="s">
        <v>634</v>
      </c>
      <c r="D107" s="227" t="s">
        <v>311</v>
      </c>
      <c r="E107" s="228">
        <v>183.59146000000001</v>
      </c>
      <c r="F107" s="229"/>
      <c r="G107" s="230">
        <f>ROUND(E107*F107,2)</f>
        <v>0</v>
      </c>
      <c r="H107" s="229"/>
      <c r="I107" s="230">
        <f>ROUND(E107*H107,2)</f>
        <v>0</v>
      </c>
      <c r="J107" s="229"/>
      <c r="K107" s="230">
        <f>ROUND(E107*J107,2)</f>
        <v>0</v>
      </c>
      <c r="L107" s="230">
        <v>15</v>
      </c>
      <c r="M107" s="230">
        <f>G107*(1+L107/100)</f>
        <v>0</v>
      </c>
      <c r="N107" s="230">
        <v>0</v>
      </c>
      <c r="O107" s="230">
        <f>ROUND(E107*N107,2)</f>
        <v>0</v>
      </c>
      <c r="P107" s="230">
        <v>0</v>
      </c>
      <c r="Q107" s="230">
        <f>ROUND(E107*P107,2)</f>
        <v>0</v>
      </c>
      <c r="R107" s="230" t="s">
        <v>257</v>
      </c>
      <c r="S107" s="230" t="s">
        <v>149</v>
      </c>
      <c r="T107" s="231" t="s">
        <v>150</v>
      </c>
      <c r="U107" s="198">
        <v>0</v>
      </c>
      <c r="V107" s="198">
        <f>ROUND(E107*U107,2)</f>
        <v>0</v>
      </c>
      <c r="W107" s="198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 t="s">
        <v>630</v>
      </c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spans="1:60" outlineLevel="1" x14ac:dyDescent="0.2">
      <c r="A108" s="225">
        <v>32</v>
      </c>
      <c r="B108" s="226" t="s">
        <v>635</v>
      </c>
      <c r="C108" s="241" t="s">
        <v>636</v>
      </c>
      <c r="D108" s="227" t="s">
        <v>311</v>
      </c>
      <c r="E108" s="228">
        <v>6.3307400000000005</v>
      </c>
      <c r="F108" s="229"/>
      <c r="G108" s="230">
        <f>ROUND(E108*F108,2)</f>
        <v>0</v>
      </c>
      <c r="H108" s="229"/>
      <c r="I108" s="230">
        <f>ROUND(E108*H108,2)</f>
        <v>0</v>
      </c>
      <c r="J108" s="229"/>
      <c r="K108" s="230">
        <f>ROUND(E108*J108,2)</f>
        <v>0</v>
      </c>
      <c r="L108" s="230">
        <v>15</v>
      </c>
      <c r="M108" s="230">
        <f>G108*(1+L108/100)</f>
        <v>0</v>
      </c>
      <c r="N108" s="230">
        <v>0</v>
      </c>
      <c r="O108" s="230">
        <f>ROUND(E108*N108,2)</f>
        <v>0</v>
      </c>
      <c r="P108" s="230">
        <v>0</v>
      </c>
      <c r="Q108" s="230">
        <f>ROUND(E108*P108,2)</f>
        <v>0</v>
      </c>
      <c r="R108" s="230" t="s">
        <v>257</v>
      </c>
      <c r="S108" s="230" t="s">
        <v>149</v>
      </c>
      <c r="T108" s="231" t="s">
        <v>150</v>
      </c>
      <c r="U108" s="198">
        <v>0.94200000000000006</v>
      </c>
      <c r="V108" s="198">
        <f>ROUND(E108*U108,2)</f>
        <v>5.96</v>
      </c>
      <c r="W108" s="198"/>
      <c r="X108" s="192"/>
      <c r="Y108" s="192"/>
      <c r="Z108" s="192"/>
      <c r="AA108" s="192"/>
      <c r="AB108" s="192"/>
      <c r="AC108" s="192"/>
      <c r="AD108" s="192"/>
      <c r="AE108" s="192"/>
      <c r="AF108" s="192"/>
      <c r="AG108" s="192" t="s">
        <v>630</v>
      </c>
      <c r="AH108" s="192"/>
      <c r="AI108" s="192"/>
      <c r="AJ108" s="192"/>
      <c r="AK108" s="192"/>
      <c r="AL108" s="192"/>
      <c r="AM108" s="192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</row>
    <row r="109" spans="1:60" ht="22.5" outlineLevel="1" x14ac:dyDescent="0.2">
      <c r="A109" s="225">
        <v>33</v>
      </c>
      <c r="B109" s="226" t="s">
        <v>637</v>
      </c>
      <c r="C109" s="241" t="s">
        <v>638</v>
      </c>
      <c r="D109" s="227" t="s">
        <v>311</v>
      </c>
      <c r="E109" s="228">
        <v>12.661480000000001</v>
      </c>
      <c r="F109" s="229"/>
      <c r="G109" s="230">
        <f>ROUND(E109*F109,2)</f>
        <v>0</v>
      </c>
      <c r="H109" s="229"/>
      <c r="I109" s="230">
        <f>ROUND(E109*H109,2)</f>
        <v>0</v>
      </c>
      <c r="J109" s="229"/>
      <c r="K109" s="230">
        <f>ROUND(E109*J109,2)</f>
        <v>0</v>
      </c>
      <c r="L109" s="230">
        <v>15</v>
      </c>
      <c r="M109" s="230">
        <f>G109*(1+L109/100)</f>
        <v>0</v>
      </c>
      <c r="N109" s="230">
        <v>0</v>
      </c>
      <c r="O109" s="230">
        <f>ROUND(E109*N109,2)</f>
        <v>0</v>
      </c>
      <c r="P109" s="230">
        <v>0</v>
      </c>
      <c r="Q109" s="230">
        <f>ROUND(E109*P109,2)</f>
        <v>0</v>
      </c>
      <c r="R109" s="230" t="s">
        <v>257</v>
      </c>
      <c r="S109" s="230" t="s">
        <v>149</v>
      </c>
      <c r="T109" s="231" t="s">
        <v>150</v>
      </c>
      <c r="U109" s="198">
        <v>0.10500000000000001</v>
      </c>
      <c r="V109" s="198">
        <f>ROUND(E109*U109,2)</f>
        <v>1.33</v>
      </c>
      <c r="W109" s="198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 t="s">
        <v>630</v>
      </c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spans="1:60" outlineLevel="1" x14ac:dyDescent="0.2">
      <c r="A110" s="225">
        <v>34</v>
      </c>
      <c r="B110" s="226" t="s">
        <v>639</v>
      </c>
      <c r="C110" s="241" t="s">
        <v>640</v>
      </c>
      <c r="D110" s="227" t="s">
        <v>311</v>
      </c>
      <c r="E110" s="228">
        <v>6.3307400000000005</v>
      </c>
      <c r="F110" s="229"/>
      <c r="G110" s="230">
        <f>ROUND(E110*F110,2)</f>
        <v>0</v>
      </c>
      <c r="H110" s="229"/>
      <c r="I110" s="230">
        <f>ROUND(E110*H110,2)</f>
        <v>0</v>
      </c>
      <c r="J110" s="229"/>
      <c r="K110" s="230">
        <f>ROUND(E110*J110,2)</f>
        <v>0</v>
      </c>
      <c r="L110" s="230">
        <v>15</v>
      </c>
      <c r="M110" s="230">
        <f>G110*(1+L110/100)</f>
        <v>0</v>
      </c>
      <c r="N110" s="230">
        <v>0</v>
      </c>
      <c r="O110" s="230">
        <f>ROUND(E110*N110,2)</f>
        <v>0</v>
      </c>
      <c r="P110" s="230">
        <v>0</v>
      </c>
      <c r="Q110" s="230">
        <f>ROUND(E110*P110,2)</f>
        <v>0</v>
      </c>
      <c r="R110" s="230" t="s">
        <v>257</v>
      </c>
      <c r="S110" s="230" t="s">
        <v>149</v>
      </c>
      <c r="T110" s="231" t="s">
        <v>150</v>
      </c>
      <c r="U110" s="198">
        <v>0</v>
      </c>
      <c r="V110" s="198">
        <f>ROUND(E110*U110,2)</f>
        <v>0</v>
      </c>
      <c r="W110" s="198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 t="s">
        <v>630</v>
      </c>
      <c r="AH110" s="192"/>
      <c r="AI110" s="192"/>
      <c r="AJ110" s="192"/>
      <c r="AK110" s="192"/>
      <c r="AL110" s="192"/>
      <c r="AM110" s="192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2"/>
      <c r="AY110" s="192"/>
      <c r="AZ110" s="192"/>
      <c r="BA110" s="192"/>
      <c r="BB110" s="192"/>
      <c r="BC110" s="192"/>
      <c r="BD110" s="192"/>
      <c r="BE110" s="192"/>
      <c r="BF110" s="192"/>
      <c r="BG110" s="192"/>
      <c r="BH110" s="192"/>
    </row>
    <row r="111" spans="1:60" ht="22.5" outlineLevel="1" x14ac:dyDescent="0.2">
      <c r="A111" s="216">
        <v>35</v>
      </c>
      <c r="B111" s="217" t="s">
        <v>641</v>
      </c>
      <c r="C111" s="238" t="s">
        <v>642</v>
      </c>
      <c r="D111" s="218" t="s">
        <v>311</v>
      </c>
      <c r="E111" s="219">
        <v>6.3307400000000005</v>
      </c>
      <c r="F111" s="220"/>
      <c r="G111" s="221">
        <f>ROUND(E111*F111,2)</f>
        <v>0</v>
      </c>
      <c r="H111" s="220"/>
      <c r="I111" s="221">
        <f>ROUND(E111*H111,2)</f>
        <v>0</v>
      </c>
      <c r="J111" s="220"/>
      <c r="K111" s="221">
        <f>ROUND(E111*J111,2)</f>
        <v>0</v>
      </c>
      <c r="L111" s="221">
        <v>15</v>
      </c>
      <c r="M111" s="221">
        <f>G111*(1+L111/100)</f>
        <v>0</v>
      </c>
      <c r="N111" s="221">
        <v>0</v>
      </c>
      <c r="O111" s="221">
        <f>ROUND(E111*N111,2)</f>
        <v>0</v>
      </c>
      <c r="P111" s="221">
        <v>0</v>
      </c>
      <c r="Q111" s="221">
        <f>ROUND(E111*P111,2)</f>
        <v>0</v>
      </c>
      <c r="R111" s="221" t="s">
        <v>643</v>
      </c>
      <c r="S111" s="221" t="s">
        <v>149</v>
      </c>
      <c r="T111" s="222" t="s">
        <v>150</v>
      </c>
      <c r="U111" s="198">
        <v>9.9000000000000005E-2</v>
      </c>
      <c r="V111" s="198">
        <f>ROUND(E111*U111,2)</f>
        <v>0.63</v>
      </c>
      <c r="W111" s="198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 t="s">
        <v>630</v>
      </c>
      <c r="AH111" s="192"/>
      <c r="AI111" s="192"/>
      <c r="AJ111" s="192"/>
      <c r="AK111" s="192"/>
      <c r="AL111" s="192"/>
      <c r="AM111" s="192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2"/>
      <c r="AY111" s="192"/>
      <c r="AZ111" s="192"/>
      <c r="BA111" s="192"/>
      <c r="BB111" s="192"/>
      <c r="BC111" s="192"/>
      <c r="BD111" s="192"/>
      <c r="BE111" s="192"/>
      <c r="BF111" s="192"/>
      <c r="BG111" s="192"/>
      <c r="BH111" s="192"/>
    </row>
    <row r="112" spans="1:60" outlineLevel="1" x14ac:dyDescent="0.2">
      <c r="A112" s="195"/>
      <c r="B112" s="196"/>
      <c r="C112" s="240" t="s">
        <v>644</v>
      </c>
      <c r="D112" s="223"/>
      <c r="E112" s="223"/>
      <c r="F112" s="223"/>
      <c r="G112" s="223"/>
      <c r="H112" s="198"/>
      <c r="I112" s="198"/>
      <c r="J112" s="198"/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 t="s">
        <v>158</v>
      </c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2"/>
      <c r="AY112" s="192"/>
      <c r="AZ112" s="192"/>
      <c r="BA112" s="192"/>
      <c r="BB112" s="192"/>
      <c r="BC112" s="192"/>
      <c r="BD112" s="192"/>
      <c r="BE112" s="192"/>
      <c r="BF112" s="192"/>
      <c r="BG112" s="192"/>
      <c r="BH112" s="192"/>
    </row>
    <row r="113" spans="1:60" outlineLevel="1" x14ac:dyDescent="0.2">
      <c r="A113" s="216">
        <v>36</v>
      </c>
      <c r="B113" s="217" t="s">
        <v>645</v>
      </c>
      <c r="C113" s="238" t="s">
        <v>646</v>
      </c>
      <c r="D113" s="218" t="s">
        <v>311</v>
      </c>
      <c r="E113" s="219">
        <v>6.3307400000000005</v>
      </c>
      <c r="F113" s="220"/>
      <c r="G113" s="221">
        <f>ROUND(E113*F113,2)</f>
        <v>0</v>
      </c>
      <c r="H113" s="220"/>
      <c r="I113" s="221">
        <f>ROUND(E113*H113,2)</f>
        <v>0</v>
      </c>
      <c r="J113" s="220"/>
      <c r="K113" s="221">
        <f>ROUND(E113*J113,2)</f>
        <v>0</v>
      </c>
      <c r="L113" s="221">
        <v>15</v>
      </c>
      <c r="M113" s="221">
        <f>G113*(1+L113/100)</f>
        <v>0</v>
      </c>
      <c r="N113" s="221">
        <v>0</v>
      </c>
      <c r="O113" s="221">
        <f>ROUND(E113*N113,2)</f>
        <v>0</v>
      </c>
      <c r="P113" s="221">
        <v>0</v>
      </c>
      <c r="Q113" s="221">
        <f>ROUND(E113*P113,2)</f>
        <v>0</v>
      </c>
      <c r="R113" s="221" t="s">
        <v>647</v>
      </c>
      <c r="S113" s="221" t="s">
        <v>149</v>
      </c>
      <c r="T113" s="222" t="s">
        <v>150</v>
      </c>
      <c r="U113" s="198">
        <v>6.0000000000000001E-3</v>
      </c>
      <c r="V113" s="198">
        <f>ROUND(E113*U113,2)</f>
        <v>0.04</v>
      </c>
      <c r="W113" s="198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 t="s">
        <v>630</v>
      </c>
      <c r="AH113" s="192"/>
      <c r="AI113" s="192"/>
      <c r="AJ113" s="192"/>
      <c r="AK113" s="192"/>
      <c r="AL113" s="192"/>
      <c r="AM113" s="192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2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</row>
    <row r="114" spans="1:60" outlineLevel="1" x14ac:dyDescent="0.2">
      <c r="A114" s="195"/>
      <c r="B114" s="196"/>
      <c r="C114" s="240" t="s">
        <v>648</v>
      </c>
      <c r="D114" s="223"/>
      <c r="E114" s="223"/>
      <c r="F114" s="223"/>
      <c r="G114" s="223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 t="s">
        <v>158</v>
      </c>
      <c r="AH114" s="192"/>
      <c r="AI114" s="192"/>
      <c r="AJ114" s="192"/>
      <c r="AK114" s="192"/>
      <c r="AL114" s="192"/>
      <c r="AM114" s="192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</row>
    <row r="115" spans="1:60" x14ac:dyDescent="0.2">
      <c r="A115" s="210" t="s">
        <v>143</v>
      </c>
      <c r="B115" s="211" t="s">
        <v>116</v>
      </c>
      <c r="C115" s="237" t="s">
        <v>27</v>
      </c>
      <c r="D115" s="212"/>
      <c r="E115" s="213"/>
      <c r="F115" s="214"/>
      <c r="G115" s="214">
        <f>SUMIF(AG116:AG116,"&lt;&gt;NOR",G116:G116)</f>
        <v>0</v>
      </c>
      <c r="H115" s="214"/>
      <c r="I115" s="214">
        <f>SUM(I116:I116)</f>
        <v>0</v>
      </c>
      <c r="J115" s="214"/>
      <c r="K115" s="214">
        <f>SUM(K116:K116)</f>
        <v>0</v>
      </c>
      <c r="L115" s="214"/>
      <c r="M115" s="214">
        <f>SUM(M116:M116)</f>
        <v>0</v>
      </c>
      <c r="N115" s="214"/>
      <c r="O115" s="214">
        <f>SUM(O116:O116)</f>
        <v>0</v>
      </c>
      <c r="P115" s="214"/>
      <c r="Q115" s="214">
        <f>SUM(Q116:Q116)</f>
        <v>0</v>
      </c>
      <c r="R115" s="214"/>
      <c r="S115" s="214"/>
      <c r="T115" s="215"/>
      <c r="U115" s="209"/>
      <c r="V115" s="209">
        <f>SUM(V116:V116)</f>
        <v>0</v>
      </c>
      <c r="W115" s="209"/>
      <c r="AG115" t="s">
        <v>144</v>
      </c>
    </row>
    <row r="116" spans="1:60" outlineLevel="1" x14ac:dyDescent="0.2">
      <c r="A116" s="216">
        <v>37</v>
      </c>
      <c r="B116" s="217" t="s">
        <v>649</v>
      </c>
      <c r="C116" s="238" t="s">
        <v>650</v>
      </c>
      <c r="D116" s="218" t="s">
        <v>651</v>
      </c>
      <c r="E116" s="219">
        <v>1</v>
      </c>
      <c r="F116" s="220"/>
      <c r="G116" s="221">
        <f>ROUND(E116*F116,2)</f>
        <v>0</v>
      </c>
      <c r="H116" s="220"/>
      <c r="I116" s="221">
        <f>ROUND(E116*H116,2)</f>
        <v>0</v>
      </c>
      <c r="J116" s="220"/>
      <c r="K116" s="221">
        <f>ROUND(E116*J116,2)</f>
        <v>0</v>
      </c>
      <c r="L116" s="221">
        <v>15</v>
      </c>
      <c r="M116" s="221">
        <f>G116*(1+L116/100)</f>
        <v>0</v>
      </c>
      <c r="N116" s="221">
        <v>0</v>
      </c>
      <c r="O116" s="221">
        <f>ROUND(E116*N116,2)</f>
        <v>0</v>
      </c>
      <c r="P116" s="221">
        <v>0</v>
      </c>
      <c r="Q116" s="221">
        <f>ROUND(E116*P116,2)</f>
        <v>0</v>
      </c>
      <c r="R116" s="221"/>
      <c r="S116" s="221" t="s">
        <v>149</v>
      </c>
      <c r="T116" s="222" t="s">
        <v>150</v>
      </c>
      <c r="U116" s="198">
        <v>0</v>
      </c>
      <c r="V116" s="198">
        <f>ROUND(E116*U116,2)</f>
        <v>0</v>
      </c>
      <c r="W116" s="198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 t="s">
        <v>853</v>
      </c>
      <c r="AH116" s="192"/>
      <c r="AI116" s="192"/>
      <c r="AJ116" s="192"/>
      <c r="AK116" s="192"/>
      <c r="AL116" s="192"/>
      <c r="AM116" s="192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2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</row>
    <row r="117" spans="1:60" x14ac:dyDescent="0.2">
      <c r="A117" s="3"/>
      <c r="B117" s="4"/>
      <c r="C117" s="247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E117">
        <v>15</v>
      </c>
      <c r="AF117">
        <v>21</v>
      </c>
    </row>
    <row r="118" spans="1:60" x14ac:dyDescent="0.2">
      <c r="A118" s="199"/>
      <c r="B118" s="200" t="s">
        <v>29</v>
      </c>
      <c r="C118" s="248"/>
      <c r="D118" s="201"/>
      <c r="E118" s="202"/>
      <c r="F118" s="202"/>
      <c r="G118" s="236">
        <f>G8+G25+G33+G39+G42+G49+G74+G79+G104+G115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E118">
        <f>SUMIF(L7:L116,AE117,G7:G116)</f>
        <v>0</v>
      </c>
      <c r="AF118">
        <f>SUMIF(L7:L116,AF117,G7:G116)</f>
        <v>0</v>
      </c>
      <c r="AG118" t="s">
        <v>653</v>
      </c>
    </row>
    <row r="119" spans="1:60" x14ac:dyDescent="0.2">
      <c r="C119" s="249"/>
      <c r="D119" s="10"/>
      <c r="AG119" t="s">
        <v>661</v>
      </c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wojDRW7Q5ELZ26abLTcnNlzHpxTpKEhl4FUI9tqem+Q7yZtEdWn55eo2CgbjSpDMCr4EUORnFPpqgHYIBaa4w==" saltValue="rkJ/i2HE7U1G3vJ4gVU4+Q==" spinCount="100000" sheet="1"/>
  <mergeCells count="13">
    <mergeCell ref="C114:G114"/>
    <mergeCell ref="C30:G30"/>
    <mergeCell ref="C41:G41"/>
    <mergeCell ref="C48:G48"/>
    <mergeCell ref="C73:G73"/>
    <mergeCell ref="C78:G78"/>
    <mergeCell ref="C112:G112"/>
    <mergeCell ref="A1:G1"/>
    <mergeCell ref="C2:G2"/>
    <mergeCell ref="C3:G3"/>
    <mergeCell ref="C4:G4"/>
    <mergeCell ref="C13:G13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6F19-5CED-4481-AB94-5DE831A292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16" customWidth="1"/>
    <col min="3" max="3" width="63.28515625" style="11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78" t="s">
        <v>118</v>
      </c>
      <c r="B1" s="178"/>
      <c r="C1" s="178"/>
      <c r="D1" s="178"/>
      <c r="E1" s="178"/>
      <c r="F1" s="178"/>
      <c r="G1" s="178"/>
      <c r="AG1" t="s">
        <v>119</v>
      </c>
    </row>
    <row r="2" spans="1:60" ht="24.95" customHeight="1" x14ac:dyDescent="0.2">
      <c r="A2" s="66" t="s">
        <v>7</v>
      </c>
      <c r="B2" s="65" t="s">
        <v>43</v>
      </c>
      <c r="C2" s="181" t="s">
        <v>44</v>
      </c>
      <c r="D2" s="179"/>
      <c r="E2" s="179"/>
      <c r="F2" s="179"/>
      <c r="G2" s="180"/>
      <c r="AG2" t="s">
        <v>120</v>
      </c>
    </row>
    <row r="3" spans="1:60" ht="24.95" customHeight="1" x14ac:dyDescent="0.2">
      <c r="A3" s="66" t="s">
        <v>8</v>
      </c>
      <c r="B3" s="65" t="s">
        <v>53</v>
      </c>
      <c r="C3" s="181" t="s">
        <v>54</v>
      </c>
      <c r="D3" s="179"/>
      <c r="E3" s="179"/>
      <c r="F3" s="179"/>
      <c r="G3" s="180"/>
      <c r="AC3" s="116" t="s">
        <v>120</v>
      </c>
      <c r="AG3" t="s">
        <v>121</v>
      </c>
    </row>
    <row r="4" spans="1:60" ht="24.95" customHeight="1" x14ac:dyDescent="0.2">
      <c r="A4" s="182" t="s">
        <v>9</v>
      </c>
      <c r="B4" s="183" t="s">
        <v>55</v>
      </c>
      <c r="C4" s="184" t="s">
        <v>57</v>
      </c>
      <c r="D4" s="185"/>
      <c r="E4" s="185"/>
      <c r="F4" s="185"/>
      <c r="G4" s="186"/>
      <c r="AG4" t="s">
        <v>122</v>
      </c>
    </row>
    <row r="5" spans="1:60" x14ac:dyDescent="0.2">
      <c r="D5" s="10"/>
    </row>
    <row r="6" spans="1:60" ht="38.25" x14ac:dyDescent="0.2">
      <c r="A6" s="188" t="s">
        <v>123</v>
      </c>
      <c r="B6" s="190" t="s">
        <v>124</v>
      </c>
      <c r="C6" s="190" t="s">
        <v>125</v>
      </c>
      <c r="D6" s="189" t="s">
        <v>126</v>
      </c>
      <c r="E6" s="188" t="s">
        <v>127</v>
      </c>
      <c r="F6" s="187" t="s">
        <v>128</v>
      </c>
      <c r="G6" s="188" t="s">
        <v>29</v>
      </c>
      <c r="H6" s="191" t="s">
        <v>30</v>
      </c>
      <c r="I6" s="191" t="s">
        <v>129</v>
      </c>
      <c r="J6" s="191" t="s">
        <v>31</v>
      </c>
      <c r="K6" s="191" t="s">
        <v>130</v>
      </c>
      <c r="L6" s="191" t="s">
        <v>131</v>
      </c>
      <c r="M6" s="191" t="s">
        <v>132</v>
      </c>
      <c r="N6" s="191" t="s">
        <v>133</v>
      </c>
      <c r="O6" s="191" t="s">
        <v>134</v>
      </c>
      <c r="P6" s="191" t="s">
        <v>135</v>
      </c>
      <c r="Q6" s="191" t="s">
        <v>136</v>
      </c>
      <c r="R6" s="191" t="s">
        <v>137</v>
      </c>
      <c r="S6" s="191" t="s">
        <v>138</v>
      </c>
      <c r="T6" s="191" t="s">
        <v>139</v>
      </c>
      <c r="U6" s="191" t="s">
        <v>140</v>
      </c>
      <c r="V6" s="191" t="s">
        <v>141</v>
      </c>
      <c r="W6" s="191" t="s">
        <v>142</v>
      </c>
    </row>
    <row r="7" spans="1:60" hidden="1" x14ac:dyDescent="0.2">
      <c r="A7" s="3"/>
      <c r="B7" s="4"/>
      <c r="C7" s="4"/>
      <c r="D7" s="6"/>
      <c r="E7" s="193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</row>
    <row r="8" spans="1:60" x14ac:dyDescent="0.2">
      <c r="A8" s="210" t="s">
        <v>143</v>
      </c>
      <c r="B8" s="211" t="s">
        <v>67</v>
      </c>
      <c r="C8" s="237" t="s">
        <v>68</v>
      </c>
      <c r="D8" s="212"/>
      <c r="E8" s="213"/>
      <c r="F8" s="214"/>
      <c r="G8" s="214">
        <f>SUMIF(AG9:AG25,"&lt;&gt;NOR",G9:G25)</f>
        <v>0</v>
      </c>
      <c r="H8" s="214"/>
      <c r="I8" s="214">
        <f>SUM(I9:I25)</f>
        <v>0</v>
      </c>
      <c r="J8" s="214"/>
      <c r="K8" s="214">
        <f>SUM(K9:K25)</f>
        <v>0</v>
      </c>
      <c r="L8" s="214"/>
      <c r="M8" s="214">
        <f>SUM(M9:M25)</f>
        <v>0</v>
      </c>
      <c r="N8" s="214"/>
      <c r="O8" s="214">
        <f>SUM(O9:O25)</f>
        <v>6.9</v>
      </c>
      <c r="P8" s="214"/>
      <c r="Q8" s="214">
        <f>SUM(Q9:Q25)</f>
        <v>0</v>
      </c>
      <c r="R8" s="214"/>
      <c r="S8" s="214"/>
      <c r="T8" s="215"/>
      <c r="U8" s="209"/>
      <c r="V8" s="209">
        <f>SUM(V9:V25)</f>
        <v>83.170000000000016</v>
      </c>
      <c r="W8" s="209"/>
      <c r="AG8" t="s">
        <v>144</v>
      </c>
    </row>
    <row r="9" spans="1:60" outlineLevel="1" x14ac:dyDescent="0.2">
      <c r="A9" s="216">
        <v>1</v>
      </c>
      <c r="B9" s="217" t="s">
        <v>854</v>
      </c>
      <c r="C9" s="238" t="s">
        <v>855</v>
      </c>
      <c r="D9" s="218" t="s">
        <v>813</v>
      </c>
      <c r="E9" s="219">
        <v>3.0336000000000003</v>
      </c>
      <c r="F9" s="220"/>
      <c r="G9" s="221">
        <f>ROUND(E9*F9,2)</f>
        <v>0</v>
      </c>
      <c r="H9" s="220"/>
      <c r="I9" s="221">
        <f>ROUND(E9*H9,2)</f>
        <v>0</v>
      </c>
      <c r="J9" s="220"/>
      <c r="K9" s="221">
        <f>ROUND(E9*J9,2)</f>
        <v>0</v>
      </c>
      <c r="L9" s="221">
        <v>15</v>
      </c>
      <c r="M9" s="221">
        <f>G9*(1+L9/100)</f>
        <v>0</v>
      </c>
      <c r="N9" s="221">
        <v>1.919</v>
      </c>
      <c r="O9" s="221">
        <f>ROUND(E9*N9,2)</f>
        <v>5.82</v>
      </c>
      <c r="P9" s="221">
        <v>0</v>
      </c>
      <c r="Q9" s="221">
        <f>ROUND(E9*P9,2)</f>
        <v>0</v>
      </c>
      <c r="R9" s="221" t="s">
        <v>148</v>
      </c>
      <c r="S9" s="221" t="s">
        <v>149</v>
      </c>
      <c r="T9" s="222" t="s">
        <v>150</v>
      </c>
      <c r="U9" s="198">
        <v>3.2130000000000001</v>
      </c>
      <c r="V9" s="198">
        <f>ROUND(E9*U9,2)</f>
        <v>9.75</v>
      </c>
      <c r="W9" s="198"/>
      <c r="X9" s="192"/>
      <c r="Y9" s="192"/>
      <c r="Z9" s="192"/>
      <c r="AA9" s="192"/>
      <c r="AB9" s="192"/>
      <c r="AC9" s="192"/>
      <c r="AD9" s="192"/>
      <c r="AE9" s="192"/>
      <c r="AF9" s="192"/>
      <c r="AG9" s="192" t="s">
        <v>151</v>
      </c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</row>
    <row r="10" spans="1:60" outlineLevel="1" x14ac:dyDescent="0.2">
      <c r="A10" s="195"/>
      <c r="B10" s="196"/>
      <c r="C10" s="239" t="s">
        <v>856</v>
      </c>
      <c r="D10" s="204"/>
      <c r="E10" s="205">
        <v>3.0336000000000003</v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2"/>
      <c r="Y10" s="192"/>
      <c r="Z10" s="192"/>
      <c r="AA10" s="192"/>
      <c r="AB10" s="192"/>
      <c r="AC10" s="192"/>
      <c r="AD10" s="192"/>
      <c r="AE10" s="192"/>
      <c r="AF10" s="192"/>
      <c r="AG10" s="192" t="s">
        <v>153</v>
      </c>
      <c r="AH10" s="192">
        <v>0</v>
      </c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</row>
    <row r="11" spans="1:60" ht="22.5" outlineLevel="1" x14ac:dyDescent="0.2">
      <c r="A11" s="216">
        <v>2</v>
      </c>
      <c r="B11" s="217" t="s">
        <v>816</v>
      </c>
      <c r="C11" s="238" t="s">
        <v>817</v>
      </c>
      <c r="D11" s="218" t="s">
        <v>163</v>
      </c>
      <c r="E11" s="219">
        <v>181.25</v>
      </c>
      <c r="F11" s="220"/>
      <c r="G11" s="221">
        <f>ROUND(E11*F11,2)</f>
        <v>0</v>
      </c>
      <c r="H11" s="220"/>
      <c r="I11" s="221">
        <f>ROUND(E11*H11,2)</f>
        <v>0</v>
      </c>
      <c r="J11" s="220"/>
      <c r="K11" s="221">
        <f>ROUND(E11*J11,2)</f>
        <v>0</v>
      </c>
      <c r="L11" s="221">
        <v>15</v>
      </c>
      <c r="M11" s="221">
        <f>G11*(1+L11/100)</f>
        <v>0</v>
      </c>
      <c r="N11" s="221">
        <v>3.5500000000000002E-3</v>
      </c>
      <c r="O11" s="221">
        <f>ROUND(E11*N11,2)</f>
        <v>0.64</v>
      </c>
      <c r="P11" s="221">
        <v>0</v>
      </c>
      <c r="Q11" s="221">
        <f>ROUND(E11*P11,2)</f>
        <v>0</v>
      </c>
      <c r="R11" s="221" t="s">
        <v>148</v>
      </c>
      <c r="S11" s="221" t="s">
        <v>149</v>
      </c>
      <c r="T11" s="222" t="s">
        <v>150</v>
      </c>
      <c r="U11" s="198">
        <v>0.34200000000000003</v>
      </c>
      <c r="V11" s="198">
        <f>ROUND(E11*U11,2)</f>
        <v>61.99</v>
      </c>
      <c r="W11" s="198"/>
      <c r="X11" s="192"/>
      <c r="Y11" s="192"/>
      <c r="Z11" s="192"/>
      <c r="AA11" s="192"/>
      <c r="AB11" s="192"/>
      <c r="AC11" s="192"/>
      <c r="AD11" s="192"/>
      <c r="AE11" s="192"/>
      <c r="AF11" s="192"/>
      <c r="AG11" s="192" t="s">
        <v>214</v>
      </c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</row>
    <row r="12" spans="1:60" outlineLevel="1" x14ac:dyDescent="0.2">
      <c r="A12" s="195"/>
      <c r="B12" s="196"/>
      <c r="C12" s="240" t="s">
        <v>818</v>
      </c>
      <c r="D12" s="223"/>
      <c r="E12" s="223"/>
      <c r="F12" s="223"/>
      <c r="G12" s="223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2"/>
      <c r="Y12" s="192"/>
      <c r="Z12" s="192"/>
      <c r="AA12" s="192"/>
      <c r="AB12" s="192"/>
      <c r="AC12" s="192"/>
      <c r="AD12" s="192"/>
      <c r="AE12" s="192"/>
      <c r="AF12" s="192"/>
      <c r="AG12" s="192" t="s">
        <v>158</v>
      </c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</row>
    <row r="13" spans="1:60" outlineLevel="1" x14ac:dyDescent="0.2">
      <c r="A13" s="195"/>
      <c r="B13" s="196"/>
      <c r="C13" s="239" t="s">
        <v>819</v>
      </c>
      <c r="D13" s="204"/>
      <c r="E13" s="205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2"/>
      <c r="Y13" s="192"/>
      <c r="Z13" s="192"/>
      <c r="AA13" s="192"/>
      <c r="AB13" s="192"/>
      <c r="AC13" s="192"/>
      <c r="AD13" s="192"/>
      <c r="AE13" s="192"/>
      <c r="AF13" s="192"/>
      <c r="AG13" s="192" t="s">
        <v>153</v>
      </c>
      <c r="AH13" s="192">
        <v>0</v>
      </c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</row>
    <row r="14" spans="1:60" outlineLevel="1" x14ac:dyDescent="0.2">
      <c r="A14" s="195"/>
      <c r="B14" s="196"/>
      <c r="C14" s="239" t="s">
        <v>857</v>
      </c>
      <c r="D14" s="204"/>
      <c r="E14" s="205">
        <v>64.320000000000007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2"/>
      <c r="Y14" s="192"/>
      <c r="Z14" s="192"/>
      <c r="AA14" s="192"/>
      <c r="AB14" s="192"/>
      <c r="AC14" s="192"/>
      <c r="AD14" s="192"/>
      <c r="AE14" s="192"/>
      <c r="AF14" s="192"/>
      <c r="AG14" s="192" t="s">
        <v>153</v>
      </c>
      <c r="AH14" s="192">
        <v>0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</row>
    <row r="15" spans="1:60" outlineLevel="1" x14ac:dyDescent="0.2">
      <c r="A15" s="195"/>
      <c r="B15" s="196"/>
      <c r="C15" s="239" t="s">
        <v>858</v>
      </c>
      <c r="D15" s="204"/>
      <c r="E15" s="205">
        <v>11.46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2"/>
      <c r="Y15" s="192"/>
      <c r="Z15" s="192"/>
      <c r="AA15" s="192"/>
      <c r="AB15" s="192"/>
      <c r="AC15" s="192"/>
      <c r="AD15" s="192"/>
      <c r="AE15" s="192"/>
      <c r="AF15" s="192"/>
      <c r="AG15" s="192" t="s">
        <v>153</v>
      </c>
      <c r="AH15" s="192">
        <v>0</v>
      </c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</row>
    <row r="16" spans="1:60" outlineLevel="1" x14ac:dyDescent="0.2">
      <c r="A16" s="195"/>
      <c r="B16" s="196"/>
      <c r="C16" s="239" t="s">
        <v>859</v>
      </c>
      <c r="D16" s="204"/>
      <c r="E16" s="205">
        <v>64.320000000000007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2"/>
      <c r="Y16" s="192"/>
      <c r="Z16" s="192"/>
      <c r="AA16" s="192"/>
      <c r="AB16" s="192"/>
      <c r="AC16" s="192"/>
      <c r="AD16" s="192"/>
      <c r="AE16" s="192"/>
      <c r="AF16" s="192"/>
      <c r="AG16" s="192" t="s">
        <v>153</v>
      </c>
      <c r="AH16" s="192">
        <v>0</v>
      </c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</row>
    <row r="17" spans="1:60" outlineLevel="1" x14ac:dyDescent="0.2">
      <c r="A17" s="195"/>
      <c r="B17" s="196"/>
      <c r="C17" s="239" t="s">
        <v>860</v>
      </c>
      <c r="D17" s="204"/>
      <c r="E17" s="205">
        <v>11.46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2"/>
      <c r="Y17" s="192"/>
      <c r="Z17" s="192"/>
      <c r="AA17" s="192"/>
      <c r="AB17" s="192"/>
      <c r="AC17" s="192"/>
      <c r="AD17" s="192"/>
      <c r="AE17" s="192"/>
      <c r="AF17" s="192"/>
      <c r="AG17" s="192" t="s">
        <v>153</v>
      </c>
      <c r="AH17" s="192">
        <v>0</v>
      </c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</row>
    <row r="18" spans="1:60" outlineLevel="1" x14ac:dyDescent="0.2">
      <c r="A18" s="195"/>
      <c r="B18" s="196"/>
      <c r="C18" s="239" t="s">
        <v>823</v>
      </c>
      <c r="D18" s="204"/>
      <c r="E18" s="205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2"/>
      <c r="Y18" s="192"/>
      <c r="Z18" s="192"/>
      <c r="AA18" s="192"/>
      <c r="AB18" s="192"/>
      <c r="AC18" s="192"/>
      <c r="AD18" s="192"/>
      <c r="AE18" s="192"/>
      <c r="AF18" s="192"/>
      <c r="AG18" s="192" t="s">
        <v>153</v>
      </c>
      <c r="AH18" s="192">
        <v>0</v>
      </c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</row>
    <row r="19" spans="1:60" outlineLevel="1" x14ac:dyDescent="0.2">
      <c r="A19" s="195"/>
      <c r="B19" s="196"/>
      <c r="C19" s="239" t="s">
        <v>861</v>
      </c>
      <c r="D19" s="204"/>
      <c r="E19" s="205">
        <v>17.080000000000002</v>
      </c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2"/>
      <c r="Y19" s="192"/>
      <c r="Z19" s="192"/>
      <c r="AA19" s="192"/>
      <c r="AB19" s="192"/>
      <c r="AC19" s="192"/>
      <c r="AD19" s="192"/>
      <c r="AE19" s="192"/>
      <c r="AF19" s="192"/>
      <c r="AG19" s="192" t="s">
        <v>153</v>
      </c>
      <c r="AH19" s="192">
        <v>0</v>
      </c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</row>
    <row r="20" spans="1:60" outlineLevel="1" x14ac:dyDescent="0.2">
      <c r="A20" s="195"/>
      <c r="B20" s="196"/>
      <c r="C20" s="239" t="s">
        <v>862</v>
      </c>
      <c r="D20" s="204"/>
      <c r="E20" s="205">
        <v>8.6700000000000017</v>
      </c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2"/>
      <c r="Y20" s="192"/>
      <c r="Z20" s="192"/>
      <c r="AA20" s="192"/>
      <c r="AB20" s="192"/>
      <c r="AC20" s="192"/>
      <c r="AD20" s="192"/>
      <c r="AE20" s="192"/>
      <c r="AF20" s="192"/>
      <c r="AG20" s="192" t="s">
        <v>153</v>
      </c>
      <c r="AH20" s="192">
        <v>0</v>
      </c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</row>
    <row r="21" spans="1:60" outlineLevel="1" x14ac:dyDescent="0.2">
      <c r="A21" s="195"/>
      <c r="B21" s="196"/>
      <c r="C21" s="239" t="s">
        <v>863</v>
      </c>
      <c r="D21" s="204"/>
      <c r="E21" s="205">
        <v>3.9400000000000004</v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2"/>
      <c r="Y21" s="192"/>
      <c r="Z21" s="192"/>
      <c r="AA21" s="192"/>
      <c r="AB21" s="192"/>
      <c r="AC21" s="192"/>
      <c r="AD21" s="192"/>
      <c r="AE21" s="192"/>
      <c r="AF21" s="192"/>
      <c r="AG21" s="192" t="s">
        <v>153</v>
      </c>
      <c r="AH21" s="192">
        <v>0</v>
      </c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</row>
    <row r="22" spans="1:60" ht="22.5" outlineLevel="1" x14ac:dyDescent="0.2">
      <c r="A22" s="216">
        <v>3</v>
      </c>
      <c r="B22" s="217" t="s">
        <v>825</v>
      </c>
      <c r="C22" s="238" t="s">
        <v>826</v>
      </c>
      <c r="D22" s="218" t="s">
        <v>163</v>
      </c>
      <c r="E22" s="219">
        <v>31.840000000000003</v>
      </c>
      <c r="F22" s="220"/>
      <c r="G22" s="221">
        <f>ROUND(E22*F22,2)</f>
        <v>0</v>
      </c>
      <c r="H22" s="220"/>
      <c r="I22" s="221">
        <f>ROUND(E22*H22,2)</f>
        <v>0</v>
      </c>
      <c r="J22" s="220"/>
      <c r="K22" s="221">
        <f>ROUND(E22*J22,2)</f>
        <v>0</v>
      </c>
      <c r="L22" s="221">
        <v>15</v>
      </c>
      <c r="M22" s="221">
        <f>G22*(1+L22/100)</f>
        <v>0</v>
      </c>
      <c r="N22" s="221">
        <v>1.375E-2</v>
      </c>
      <c r="O22" s="221">
        <f>ROUND(E22*N22,2)</f>
        <v>0.44</v>
      </c>
      <c r="P22" s="221">
        <v>0</v>
      </c>
      <c r="Q22" s="221">
        <f>ROUND(E22*P22,2)</f>
        <v>0</v>
      </c>
      <c r="R22" s="221" t="s">
        <v>148</v>
      </c>
      <c r="S22" s="221" t="s">
        <v>149</v>
      </c>
      <c r="T22" s="222" t="s">
        <v>150</v>
      </c>
      <c r="U22" s="198">
        <v>0.35900000000000004</v>
      </c>
      <c r="V22" s="198">
        <f>ROUND(E22*U22,2)</f>
        <v>11.43</v>
      </c>
      <c r="W22" s="198"/>
      <c r="X22" s="192"/>
      <c r="Y22" s="192"/>
      <c r="Z22" s="192"/>
      <c r="AA22" s="192"/>
      <c r="AB22" s="192"/>
      <c r="AC22" s="192"/>
      <c r="AD22" s="192"/>
      <c r="AE22" s="192"/>
      <c r="AF22" s="192"/>
      <c r="AG22" s="192" t="s">
        <v>232</v>
      </c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</row>
    <row r="23" spans="1:60" outlineLevel="1" x14ac:dyDescent="0.2">
      <c r="A23" s="195"/>
      <c r="B23" s="196"/>
      <c r="C23" s="240" t="s">
        <v>818</v>
      </c>
      <c r="D23" s="223"/>
      <c r="E23" s="223"/>
      <c r="F23" s="223"/>
      <c r="G23" s="223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158</v>
      </c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  <c r="BE23" s="192"/>
      <c r="BF23" s="192"/>
      <c r="BG23" s="192"/>
      <c r="BH23" s="192"/>
    </row>
    <row r="24" spans="1:60" outlineLevel="1" x14ac:dyDescent="0.2">
      <c r="A24" s="195"/>
      <c r="B24" s="196"/>
      <c r="C24" s="239" t="s">
        <v>864</v>
      </c>
      <c r="D24" s="204"/>
      <c r="E24" s="205">
        <v>12.73</v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2"/>
      <c r="Y24" s="192"/>
      <c r="Z24" s="192"/>
      <c r="AA24" s="192"/>
      <c r="AB24" s="192"/>
      <c r="AC24" s="192"/>
      <c r="AD24" s="192"/>
      <c r="AE24" s="192"/>
      <c r="AF24" s="192"/>
      <c r="AG24" s="192" t="s">
        <v>153</v>
      </c>
      <c r="AH24" s="192">
        <v>0</v>
      </c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</row>
    <row r="25" spans="1:60" outlineLevel="1" x14ac:dyDescent="0.2">
      <c r="A25" s="195"/>
      <c r="B25" s="196"/>
      <c r="C25" s="239" t="s">
        <v>827</v>
      </c>
      <c r="D25" s="204"/>
      <c r="E25" s="205">
        <v>19.110000000000003</v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2"/>
      <c r="Y25" s="192"/>
      <c r="Z25" s="192"/>
      <c r="AA25" s="192"/>
      <c r="AB25" s="192"/>
      <c r="AC25" s="192"/>
      <c r="AD25" s="192"/>
      <c r="AE25" s="192"/>
      <c r="AF25" s="192"/>
      <c r="AG25" s="192" t="s">
        <v>153</v>
      </c>
      <c r="AH25" s="192">
        <v>0</v>
      </c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  <c r="BE25" s="192"/>
      <c r="BF25" s="192"/>
      <c r="BG25" s="192"/>
      <c r="BH25" s="192"/>
    </row>
    <row r="26" spans="1:60" x14ac:dyDescent="0.2">
      <c r="A26" s="210" t="s">
        <v>143</v>
      </c>
      <c r="B26" s="211" t="s">
        <v>75</v>
      </c>
      <c r="C26" s="237" t="s">
        <v>76</v>
      </c>
      <c r="D26" s="212"/>
      <c r="E26" s="213"/>
      <c r="F26" s="214"/>
      <c r="G26" s="214">
        <f>SUMIF(AG27:AG32,"&lt;&gt;NOR",G27:G32)</f>
        <v>0</v>
      </c>
      <c r="H26" s="214"/>
      <c r="I26" s="214">
        <f>SUM(I27:I32)</f>
        <v>0</v>
      </c>
      <c r="J26" s="214"/>
      <c r="K26" s="214">
        <f>SUM(K27:K32)</f>
        <v>0</v>
      </c>
      <c r="L26" s="214"/>
      <c r="M26" s="214">
        <f>SUM(M27:M32)</f>
        <v>0</v>
      </c>
      <c r="N26" s="214"/>
      <c r="O26" s="214">
        <f>SUM(O27:O32)</f>
        <v>0</v>
      </c>
      <c r="P26" s="214"/>
      <c r="Q26" s="214">
        <f>SUM(Q27:Q32)</f>
        <v>8.3699999999999992</v>
      </c>
      <c r="R26" s="214"/>
      <c r="S26" s="214"/>
      <c r="T26" s="215"/>
      <c r="U26" s="209"/>
      <c r="V26" s="209">
        <f>SUM(V27:V32)</f>
        <v>52.669999999999995</v>
      </c>
      <c r="W26" s="209"/>
      <c r="AG26" t="s">
        <v>144</v>
      </c>
    </row>
    <row r="27" spans="1:60" ht="22.5" outlineLevel="1" x14ac:dyDescent="0.2">
      <c r="A27" s="216">
        <v>4</v>
      </c>
      <c r="B27" s="217" t="s">
        <v>829</v>
      </c>
      <c r="C27" s="238" t="s">
        <v>830</v>
      </c>
      <c r="D27" s="218" t="s">
        <v>813</v>
      </c>
      <c r="E27" s="219">
        <v>3.0336000000000003</v>
      </c>
      <c r="F27" s="220"/>
      <c r="G27" s="221">
        <f>ROUND(E27*F27,2)</f>
        <v>0</v>
      </c>
      <c r="H27" s="220"/>
      <c r="I27" s="221">
        <f>ROUND(E27*H27,2)</f>
        <v>0</v>
      </c>
      <c r="J27" s="220"/>
      <c r="K27" s="221">
        <f>ROUND(E27*J27,2)</f>
        <v>0</v>
      </c>
      <c r="L27" s="221">
        <v>15</v>
      </c>
      <c r="M27" s="221">
        <f>G27*(1+L27/100)</f>
        <v>0</v>
      </c>
      <c r="N27" s="221">
        <v>0</v>
      </c>
      <c r="O27" s="221">
        <f>ROUND(E27*N27,2)</f>
        <v>0</v>
      </c>
      <c r="P27" s="221">
        <v>2.2000000000000002</v>
      </c>
      <c r="Q27" s="221">
        <f>ROUND(E27*P27,2)</f>
        <v>6.67</v>
      </c>
      <c r="R27" s="221" t="s">
        <v>257</v>
      </c>
      <c r="S27" s="221" t="s">
        <v>149</v>
      </c>
      <c r="T27" s="222" t="s">
        <v>150</v>
      </c>
      <c r="U27" s="198">
        <v>13.24</v>
      </c>
      <c r="V27" s="198">
        <f>ROUND(E27*U27,2)</f>
        <v>40.159999999999997</v>
      </c>
      <c r="W27" s="198"/>
      <c r="X27" s="192"/>
      <c r="Y27" s="192"/>
      <c r="Z27" s="192"/>
      <c r="AA27" s="192"/>
      <c r="AB27" s="192"/>
      <c r="AC27" s="192"/>
      <c r="AD27" s="192"/>
      <c r="AE27" s="192"/>
      <c r="AF27" s="192"/>
      <c r="AG27" s="192" t="s">
        <v>151</v>
      </c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</row>
    <row r="28" spans="1:60" outlineLevel="1" x14ac:dyDescent="0.2">
      <c r="A28" s="195"/>
      <c r="B28" s="196"/>
      <c r="C28" s="239" t="s">
        <v>856</v>
      </c>
      <c r="D28" s="204"/>
      <c r="E28" s="205">
        <v>3.0336000000000003</v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2"/>
      <c r="Y28" s="192"/>
      <c r="Z28" s="192"/>
      <c r="AA28" s="192"/>
      <c r="AB28" s="192"/>
      <c r="AC28" s="192"/>
      <c r="AD28" s="192"/>
      <c r="AE28" s="192"/>
      <c r="AF28" s="192"/>
      <c r="AG28" s="192" t="s">
        <v>153</v>
      </c>
      <c r="AH28" s="192">
        <v>0</v>
      </c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2"/>
      <c r="BF28" s="192"/>
      <c r="BG28" s="192"/>
      <c r="BH28" s="192"/>
    </row>
    <row r="29" spans="1:60" outlineLevel="1" x14ac:dyDescent="0.2">
      <c r="A29" s="216">
        <v>5</v>
      </c>
      <c r="B29" s="217" t="s">
        <v>831</v>
      </c>
      <c r="C29" s="238" t="s">
        <v>832</v>
      </c>
      <c r="D29" s="218" t="s">
        <v>163</v>
      </c>
      <c r="E29" s="219">
        <v>85.110000000000014</v>
      </c>
      <c r="F29" s="220"/>
      <c r="G29" s="221">
        <f>ROUND(E29*F29,2)</f>
        <v>0</v>
      </c>
      <c r="H29" s="220"/>
      <c r="I29" s="221">
        <f>ROUND(E29*H29,2)</f>
        <v>0</v>
      </c>
      <c r="J29" s="220"/>
      <c r="K29" s="221">
        <f>ROUND(E29*J29,2)</f>
        <v>0</v>
      </c>
      <c r="L29" s="221">
        <v>15</v>
      </c>
      <c r="M29" s="221">
        <f>G29*(1+L29/100)</f>
        <v>0</v>
      </c>
      <c r="N29" s="221">
        <v>0</v>
      </c>
      <c r="O29" s="221">
        <f>ROUND(E29*N29,2)</f>
        <v>0</v>
      </c>
      <c r="P29" s="221">
        <v>0.02</v>
      </c>
      <c r="Q29" s="221">
        <f>ROUND(E29*P29,2)</f>
        <v>1.7</v>
      </c>
      <c r="R29" s="221" t="s">
        <v>257</v>
      </c>
      <c r="S29" s="221" t="s">
        <v>149</v>
      </c>
      <c r="T29" s="222" t="s">
        <v>150</v>
      </c>
      <c r="U29" s="198">
        <v>0.14700000000000002</v>
      </c>
      <c r="V29" s="198">
        <f>ROUND(E29*U29,2)</f>
        <v>12.51</v>
      </c>
      <c r="W29" s="198"/>
      <c r="X29" s="192"/>
      <c r="Y29" s="192"/>
      <c r="Z29" s="192"/>
      <c r="AA29" s="192"/>
      <c r="AB29" s="192"/>
      <c r="AC29" s="192"/>
      <c r="AD29" s="192"/>
      <c r="AE29" s="192"/>
      <c r="AF29" s="192"/>
      <c r="AG29" s="192" t="s">
        <v>151</v>
      </c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</row>
    <row r="30" spans="1:60" outlineLevel="1" x14ac:dyDescent="0.2">
      <c r="A30" s="195"/>
      <c r="B30" s="196"/>
      <c r="C30" s="240" t="s">
        <v>833</v>
      </c>
      <c r="D30" s="223"/>
      <c r="E30" s="223"/>
      <c r="F30" s="223"/>
      <c r="G30" s="223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2"/>
      <c r="Y30" s="192"/>
      <c r="Z30" s="192"/>
      <c r="AA30" s="192"/>
      <c r="AB30" s="192"/>
      <c r="AC30" s="192"/>
      <c r="AD30" s="192"/>
      <c r="AE30" s="192"/>
      <c r="AF30" s="192"/>
      <c r="AG30" s="192" t="s">
        <v>158</v>
      </c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2"/>
      <c r="BC30" s="192"/>
      <c r="BD30" s="192"/>
      <c r="BE30" s="192"/>
      <c r="BF30" s="192"/>
      <c r="BG30" s="192"/>
      <c r="BH30" s="192"/>
    </row>
    <row r="31" spans="1:60" outlineLevel="1" x14ac:dyDescent="0.2">
      <c r="A31" s="195"/>
      <c r="B31" s="196"/>
      <c r="C31" s="239" t="s">
        <v>827</v>
      </c>
      <c r="D31" s="204"/>
      <c r="E31" s="205">
        <v>19.110000000000003</v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2"/>
      <c r="Y31" s="192"/>
      <c r="Z31" s="192"/>
      <c r="AA31" s="192"/>
      <c r="AB31" s="192"/>
      <c r="AC31" s="192"/>
      <c r="AD31" s="192"/>
      <c r="AE31" s="192"/>
      <c r="AF31" s="192"/>
      <c r="AG31" s="192" t="s">
        <v>153</v>
      </c>
      <c r="AH31" s="192">
        <v>0</v>
      </c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</row>
    <row r="32" spans="1:60" outlineLevel="1" x14ac:dyDescent="0.2">
      <c r="A32" s="195"/>
      <c r="B32" s="196"/>
      <c r="C32" s="239" t="s">
        <v>865</v>
      </c>
      <c r="D32" s="204"/>
      <c r="E32" s="205">
        <v>66</v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2"/>
      <c r="Y32" s="192"/>
      <c r="Z32" s="192"/>
      <c r="AA32" s="192"/>
      <c r="AB32" s="192"/>
      <c r="AC32" s="192"/>
      <c r="AD32" s="192"/>
      <c r="AE32" s="192"/>
      <c r="AF32" s="192"/>
      <c r="AG32" s="192" t="s">
        <v>153</v>
      </c>
      <c r="AH32" s="192">
        <v>0</v>
      </c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92"/>
      <c r="BD32" s="192"/>
      <c r="BE32" s="192"/>
      <c r="BF32" s="192"/>
      <c r="BG32" s="192"/>
      <c r="BH32" s="192"/>
    </row>
    <row r="33" spans="1:60" x14ac:dyDescent="0.2">
      <c r="A33" s="210" t="s">
        <v>143</v>
      </c>
      <c r="B33" s="211" t="s">
        <v>77</v>
      </c>
      <c r="C33" s="237" t="s">
        <v>78</v>
      </c>
      <c r="D33" s="212"/>
      <c r="E33" s="213"/>
      <c r="F33" s="214"/>
      <c r="G33" s="214">
        <f>SUMIF(AG34:AG38,"&lt;&gt;NOR",G34:G38)</f>
        <v>0</v>
      </c>
      <c r="H33" s="214"/>
      <c r="I33" s="214">
        <f>SUM(I34:I38)</f>
        <v>0</v>
      </c>
      <c r="J33" s="214"/>
      <c r="K33" s="214">
        <f>SUM(K34:K38)</f>
        <v>0</v>
      </c>
      <c r="L33" s="214"/>
      <c r="M33" s="214">
        <f>SUM(M34:M38)</f>
        <v>0</v>
      </c>
      <c r="N33" s="214"/>
      <c r="O33" s="214">
        <f>SUM(O34:O38)</f>
        <v>0</v>
      </c>
      <c r="P33" s="214"/>
      <c r="Q33" s="214">
        <f>SUM(Q34:Q38)</f>
        <v>0</v>
      </c>
      <c r="R33" s="214"/>
      <c r="S33" s="214"/>
      <c r="T33" s="215"/>
      <c r="U33" s="209"/>
      <c r="V33" s="209">
        <f>SUM(V34:V38)</f>
        <v>9.379999999999999</v>
      </c>
      <c r="W33" s="209"/>
      <c r="AG33" t="s">
        <v>144</v>
      </c>
    </row>
    <row r="34" spans="1:60" ht="22.5" outlineLevel="1" x14ac:dyDescent="0.2">
      <c r="A34" s="225">
        <v>6</v>
      </c>
      <c r="B34" s="226" t="s">
        <v>295</v>
      </c>
      <c r="C34" s="241" t="s">
        <v>296</v>
      </c>
      <c r="D34" s="227" t="s">
        <v>147</v>
      </c>
      <c r="E34" s="228">
        <v>1</v>
      </c>
      <c r="F34" s="229"/>
      <c r="G34" s="230">
        <f>ROUND(E34*F34,2)</f>
        <v>0</v>
      </c>
      <c r="H34" s="229"/>
      <c r="I34" s="230">
        <f>ROUND(E34*H34,2)</f>
        <v>0</v>
      </c>
      <c r="J34" s="229"/>
      <c r="K34" s="230">
        <f>ROUND(E34*J34,2)</f>
        <v>0</v>
      </c>
      <c r="L34" s="230">
        <v>15</v>
      </c>
      <c r="M34" s="230">
        <f>G34*(1+L34/100)</f>
        <v>0</v>
      </c>
      <c r="N34" s="230">
        <v>0</v>
      </c>
      <c r="O34" s="230">
        <f>ROUND(E34*N34,2)</f>
        <v>0</v>
      </c>
      <c r="P34" s="230">
        <v>0</v>
      </c>
      <c r="Q34" s="230">
        <f>ROUND(E34*P34,2)</f>
        <v>0</v>
      </c>
      <c r="R34" s="230" t="s">
        <v>257</v>
      </c>
      <c r="S34" s="230" t="s">
        <v>149</v>
      </c>
      <c r="T34" s="231" t="s">
        <v>150</v>
      </c>
      <c r="U34" s="198">
        <v>8.8400000000000016</v>
      </c>
      <c r="V34" s="198">
        <f>ROUND(E34*U34,2)</f>
        <v>8.84</v>
      </c>
      <c r="W34" s="198"/>
      <c r="X34" s="192"/>
      <c r="Y34" s="192"/>
      <c r="Z34" s="192"/>
      <c r="AA34" s="192"/>
      <c r="AB34" s="192"/>
      <c r="AC34" s="192"/>
      <c r="AD34" s="192"/>
      <c r="AE34" s="192"/>
      <c r="AF34" s="192"/>
      <c r="AG34" s="192" t="s">
        <v>151</v>
      </c>
      <c r="AH34" s="192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2"/>
      <c r="BC34" s="192"/>
      <c r="BD34" s="192"/>
      <c r="BE34" s="192"/>
      <c r="BF34" s="192"/>
      <c r="BG34" s="192"/>
      <c r="BH34" s="192"/>
    </row>
    <row r="35" spans="1:60" ht="22.5" outlineLevel="1" x14ac:dyDescent="0.2">
      <c r="A35" s="225">
        <v>7</v>
      </c>
      <c r="B35" s="226" t="s">
        <v>297</v>
      </c>
      <c r="C35" s="241" t="s">
        <v>298</v>
      </c>
      <c r="D35" s="227" t="s">
        <v>299</v>
      </c>
      <c r="E35" s="228">
        <v>1</v>
      </c>
      <c r="F35" s="229"/>
      <c r="G35" s="230">
        <f>ROUND(E35*F35,2)</f>
        <v>0</v>
      </c>
      <c r="H35" s="229"/>
      <c r="I35" s="230">
        <f>ROUND(E35*H35,2)</f>
        <v>0</v>
      </c>
      <c r="J35" s="229"/>
      <c r="K35" s="230">
        <f>ROUND(E35*J35,2)</f>
        <v>0</v>
      </c>
      <c r="L35" s="230">
        <v>15</v>
      </c>
      <c r="M35" s="230">
        <f>G35*(1+L35/100)</f>
        <v>0</v>
      </c>
      <c r="N35" s="230">
        <v>0</v>
      </c>
      <c r="O35" s="230">
        <f>ROUND(E35*N35,2)</f>
        <v>0</v>
      </c>
      <c r="P35" s="230">
        <v>0</v>
      </c>
      <c r="Q35" s="230">
        <f>ROUND(E35*P35,2)</f>
        <v>0</v>
      </c>
      <c r="R35" s="230" t="s">
        <v>257</v>
      </c>
      <c r="S35" s="230" t="s">
        <v>149</v>
      </c>
      <c r="T35" s="231" t="s">
        <v>150</v>
      </c>
      <c r="U35" s="198">
        <v>0.53500000000000003</v>
      </c>
      <c r="V35" s="198">
        <f>ROUND(E35*U35,2)</f>
        <v>0.54</v>
      </c>
      <c r="W35" s="198"/>
      <c r="X35" s="192"/>
      <c r="Y35" s="192"/>
      <c r="Z35" s="192"/>
      <c r="AA35" s="192"/>
      <c r="AB35" s="192"/>
      <c r="AC35" s="192"/>
      <c r="AD35" s="192"/>
      <c r="AE35" s="192"/>
      <c r="AF35" s="192"/>
      <c r="AG35" s="192" t="s">
        <v>151</v>
      </c>
      <c r="AH35" s="192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2"/>
      <c r="BF35" s="192"/>
      <c r="BG35" s="192"/>
      <c r="BH35" s="192"/>
    </row>
    <row r="36" spans="1:60" outlineLevel="1" x14ac:dyDescent="0.2">
      <c r="A36" s="225">
        <v>8</v>
      </c>
      <c r="B36" s="226" t="s">
        <v>300</v>
      </c>
      <c r="C36" s="241" t="s">
        <v>301</v>
      </c>
      <c r="D36" s="227" t="s">
        <v>302</v>
      </c>
      <c r="E36" s="228">
        <v>25</v>
      </c>
      <c r="F36" s="229"/>
      <c r="G36" s="230">
        <f>ROUND(E36*F36,2)</f>
        <v>0</v>
      </c>
      <c r="H36" s="229"/>
      <c r="I36" s="230">
        <f>ROUND(E36*H36,2)</f>
        <v>0</v>
      </c>
      <c r="J36" s="229"/>
      <c r="K36" s="230">
        <f>ROUND(E36*J36,2)</f>
        <v>0</v>
      </c>
      <c r="L36" s="230">
        <v>15</v>
      </c>
      <c r="M36" s="230">
        <f>G36*(1+L36/100)</f>
        <v>0</v>
      </c>
      <c r="N36" s="230">
        <v>0</v>
      </c>
      <c r="O36" s="230">
        <f>ROUND(E36*N36,2)</f>
        <v>0</v>
      </c>
      <c r="P36" s="230">
        <v>0</v>
      </c>
      <c r="Q36" s="230">
        <f>ROUND(E36*P36,2)</f>
        <v>0</v>
      </c>
      <c r="R36" s="230" t="s">
        <v>257</v>
      </c>
      <c r="S36" s="230" t="s">
        <v>149</v>
      </c>
      <c r="T36" s="231" t="s">
        <v>150</v>
      </c>
      <c r="U36" s="198">
        <v>0</v>
      </c>
      <c r="V36" s="198">
        <f>ROUND(E36*U36,2)</f>
        <v>0</v>
      </c>
      <c r="W36" s="198"/>
      <c r="X36" s="192"/>
      <c r="Y36" s="192"/>
      <c r="Z36" s="192"/>
      <c r="AA36" s="192"/>
      <c r="AB36" s="192"/>
      <c r="AC36" s="192"/>
      <c r="AD36" s="192"/>
      <c r="AE36" s="192"/>
      <c r="AF36" s="192"/>
      <c r="AG36" s="192" t="s">
        <v>151</v>
      </c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</row>
    <row r="37" spans="1:60" outlineLevel="1" x14ac:dyDescent="0.2">
      <c r="A37" s="225">
        <v>9</v>
      </c>
      <c r="B37" s="226" t="s">
        <v>304</v>
      </c>
      <c r="C37" s="241" t="s">
        <v>305</v>
      </c>
      <c r="D37" s="227" t="s">
        <v>302</v>
      </c>
      <c r="E37" s="228">
        <v>5</v>
      </c>
      <c r="F37" s="229"/>
      <c r="G37" s="230">
        <f>ROUND(E37*F37,2)</f>
        <v>0</v>
      </c>
      <c r="H37" s="229"/>
      <c r="I37" s="230">
        <f>ROUND(E37*H37,2)</f>
        <v>0</v>
      </c>
      <c r="J37" s="229"/>
      <c r="K37" s="230">
        <f>ROUND(E37*J37,2)</f>
        <v>0</v>
      </c>
      <c r="L37" s="230">
        <v>15</v>
      </c>
      <c r="M37" s="230">
        <f>G37*(1+L37/100)</f>
        <v>0</v>
      </c>
      <c r="N37" s="230">
        <v>0</v>
      </c>
      <c r="O37" s="230">
        <f>ROUND(E37*N37,2)</f>
        <v>0</v>
      </c>
      <c r="P37" s="230">
        <v>0</v>
      </c>
      <c r="Q37" s="230">
        <f>ROUND(E37*P37,2)</f>
        <v>0</v>
      </c>
      <c r="R37" s="230" t="s">
        <v>257</v>
      </c>
      <c r="S37" s="230" t="s">
        <v>149</v>
      </c>
      <c r="T37" s="231" t="s">
        <v>150</v>
      </c>
      <c r="U37" s="198">
        <v>0</v>
      </c>
      <c r="V37" s="198">
        <f>ROUND(E37*U37,2)</f>
        <v>0</v>
      </c>
      <c r="W37" s="198"/>
      <c r="X37" s="192"/>
      <c r="Y37" s="192"/>
      <c r="Z37" s="192"/>
      <c r="AA37" s="192"/>
      <c r="AB37" s="192"/>
      <c r="AC37" s="192"/>
      <c r="AD37" s="192"/>
      <c r="AE37" s="192"/>
      <c r="AF37" s="192"/>
      <c r="AG37" s="192" t="s">
        <v>151</v>
      </c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</row>
    <row r="38" spans="1:60" outlineLevel="1" x14ac:dyDescent="0.2">
      <c r="A38" s="225">
        <v>10</v>
      </c>
      <c r="B38" s="226" t="s">
        <v>307</v>
      </c>
      <c r="C38" s="241" t="s">
        <v>308</v>
      </c>
      <c r="D38" s="227" t="s">
        <v>302</v>
      </c>
      <c r="E38" s="228">
        <v>5</v>
      </c>
      <c r="F38" s="229"/>
      <c r="G38" s="230">
        <f>ROUND(E38*F38,2)</f>
        <v>0</v>
      </c>
      <c r="H38" s="229"/>
      <c r="I38" s="230">
        <f>ROUND(E38*H38,2)</f>
        <v>0</v>
      </c>
      <c r="J38" s="229"/>
      <c r="K38" s="230">
        <f>ROUND(E38*J38,2)</f>
        <v>0</v>
      </c>
      <c r="L38" s="230">
        <v>15</v>
      </c>
      <c r="M38" s="230">
        <f>G38*(1+L38/100)</f>
        <v>0</v>
      </c>
      <c r="N38" s="230">
        <v>0</v>
      </c>
      <c r="O38" s="230">
        <f>ROUND(E38*N38,2)</f>
        <v>0</v>
      </c>
      <c r="P38" s="230">
        <v>0</v>
      </c>
      <c r="Q38" s="230">
        <f>ROUND(E38*P38,2)</f>
        <v>0</v>
      </c>
      <c r="R38" s="230" t="s">
        <v>257</v>
      </c>
      <c r="S38" s="230" t="s">
        <v>149</v>
      </c>
      <c r="T38" s="231" t="s">
        <v>150</v>
      </c>
      <c r="U38" s="198">
        <v>0</v>
      </c>
      <c r="V38" s="198">
        <f>ROUND(E38*U38,2)</f>
        <v>0</v>
      </c>
      <c r="W38" s="198"/>
      <c r="X38" s="192"/>
      <c r="Y38" s="192"/>
      <c r="Z38" s="192"/>
      <c r="AA38" s="192"/>
      <c r="AB38" s="192"/>
      <c r="AC38" s="192"/>
      <c r="AD38" s="192"/>
      <c r="AE38" s="192"/>
      <c r="AF38" s="192"/>
      <c r="AG38" s="192" t="s">
        <v>151</v>
      </c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</row>
    <row r="39" spans="1:60" x14ac:dyDescent="0.2">
      <c r="A39" s="210" t="s">
        <v>143</v>
      </c>
      <c r="B39" s="211" t="s">
        <v>79</v>
      </c>
      <c r="C39" s="237" t="s">
        <v>80</v>
      </c>
      <c r="D39" s="212"/>
      <c r="E39" s="213"/>
      <c r="F39" s="214"/>
      <c r="G39" s="214">
        <f>SUMIF(AG40:AG41,"&lt;&gt;NOR",G40:G41)</f>
        <v>0</v>
      </c>
      <c r="H39" s="214"/>
      <c r="I39" s="214">
        <f>SUM(I40:I41)</f>
        <v>0</v>
      </c>
      <c r="J39" s="214"/>
      <c r="K39" s="214">
        <f>SUM(K40:K41)</f>
        <v>0</v>
      </c>
      <c r="L39" s="214"/>
      <c r="M39" s="214">
        <f>SUM(M40:M41)</f>
        <v>0</v>
      </c>
      <c r="N39" s="214"/>
      <c r="O39" s="214">
        <f>SUM(O40:O41)</f>
        <v>0</v>
      </c>
      <c r="P39" s="214"/>
      <c r="Q39" s="214">
        <f>SUM(Q40:Q41)</f>
        <v>0</v>
      </c>
      <c r="R39" s="214"/>
      <c r="S39" s="214"/>
      <c r="T39" s="215"/>
      <c r="U39" s="209"/>
      <c r="V39" s="209">
        <f>SUM(V40:V41)</f>
        <v>2.12</v>
      </c>
      <c r="W39" s="209"/>
      <c r="AG39" t="s">
        <v>144</v>
      </c>
    </row>
    <row r="40" spans="1:60" outlineLevel="1" x14ac:dyDescent="0.2">
      <c r="A40" s="216">
        <v>11</v>
      </c>
      <c r="B40" s="217" t="s">
        <v>309</v>
      </c>
      <c r="C40" s="238" t="s">
        <v>310</v>
      </c>
      <c r="D40" s="218" t="s">
        <v>311</v>
      </c>
      <c r="E40" s="219">
        <v>6.9027200000000004</v>
      </c>
      <c r="F40" s="220"/>
      <c r="G40" s="221">
        <f>ROUND(E40*F40,2)</f>
        <v>0</v>
      </c>
      <c r="H40" s="220"/>
      <c r="I40" s="221">
        <f>ROUND(E40*H40,2)</f>
        <v>0</v>
      </c>
      <c r="J40" s="220"/>
      <c r="K40" s="221">
        <f>ROUND(E40*J40,2)</f>
        <v>0</v>
      </c>
      <c r="L40" s="221">
        <v>15</v>
      </c>
      <c r="M40" s="221">
        <f>G40*(1+L40/100)</f>
        <v>0</v>
      </c>
      <c r="N40" s="221">
        <v>0</v>
      </c>
      <c r="O40" s="221">
        <f>ROUND(E40*N40,2)</f>
        <v>0</v>
      </c>
      <c r="P40" s="221">
        <v>0</v>
      </c>
      <c r="Q40" s="221">
        <f>ROUND(E40*P40,2)</f>
        <v>0</v>
      </c>
      <c r="R40" s="221" t="s">
        <v>148</v>
      </c>
      <c r="S40" s="221" t="s">
        <v>149</v>
      </c>
      <c r="T40" s="222" t="s">
        <v>150</v>
      </c>
      <c r="U40" s="198">
        <v>0.30700000000000005</v>
      </c>
      <c r="V40" s="198">
        <f>ROUND(E40*U40,2)</f>
        <v>2.12</v>
      </c>
      <c r="W40" s="198"/>
      <c r="X40" s="192"/>
      <c r="Y40" s="192"/>
      <c r="Z40" s="192"/>
      <c r="AA40" s="192"/>
      <c r="AB40" s="192"/>
      <c r="AC40" s="192"/>
      <c r="AD40" s="192"/>
      <c r="AE40" s="192"/>
      <c r="AF40" s="192"/>
      <c r="AG40" s="192" t="s">
        <v>312</v>
      </c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</row>
    <row r="41" spans="1:60" ht="22.5" outlineLevel="1" x14ac:dyDescent="0.2">
      <c r="A41" s="195"/>
      <c r="B41" s="196"/>
      <c r="C41" s="240" t="s">
        <v>313</v>
      </c>
      <c r="D41" s="223"/>
      <c r="E41" s="223"/>
      <c r="F41" s="223"/>
      <c r="G41" s="223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2"/>
      <c r="Y41" s="192"/>
      <c r="Z41" s="192"/>
      <c r="AA41" s="192"/>
      <c r="AB41" s="192"/>
      <c r="AC41" s="192"/>
      <c r="AD41" s="192"/>
      <c r="AE41" s="192"/>
      <c r="AF41" s="192"/>
      <c r="AG41" s="192" t="s">
        <v>158</v>
      </c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224" t="str">
        <f>C41</f>
        <v>přesun hmot pro budovy občanské výstavby (JKSO 801), budovy pro bydlení (JKSO 803) budovy pro výrobu a služby (JKSO 812) s nosnou svislou konstrukcí zděnou z cihel nebo tvárnic nebo kovovou</v>
      </c>
      <c r="BB41" s="192"/>
      <c r="BC41" s="192"/>
      <c r="BD41" s="192"/>
      <c r="BE41" s="192"/>
      <c r="BF41" s="192"/>
      <c r="BG41" s="192"/>
      <c r="BH41" s="192"/>
    </row>
    <row r="42" spans="1:60" x14ac:dyDescent="0.2">
      <c r="A42" s="210" t="s">
        <v>143</v>
      </c>
      <c r="B42" s="211" t="s">
        <v>81</v>
      </c>
      <c r="C42" s="237" t="s">
        <v>82</v>
      </c>
      <c r="D42" s="212"/>
      <c r="E42" s="213"/>
      <c r="F42" s="214"/>
      <c r="G42" s="214">
        <f>SUMIF(AG43:AG48,"&lt;&gt;NOR",G43:G48)</f>
        <v>0</v>
      </c>
      <c r="H42" s="214"/>
      <c r="I42" s="214">
        <f>SUM(I43:I48)</f>
        <v>0</v>
      </c>
      <c r="J42" s="214"/>
      <c r="K42" s="214">
        <f>SUM(K43:K48)</f>
        <v>0</v>
      </c>
      <c r="L42" s="214"/>
      <c r="M42" s="214">
        <f>SUM(M43:M48)</f>
        <v>0</v>
      </c>
      <c r="N42" s="214"/>
      <c r="O42" s="214">
        <f>SUM(O43:O48)</f>
        <v>6.9999999999999993E-2</v>
      </c>
      <c r="P42" s="214"/>
      <c r="Q42" s="214">
        <f>SUM(Q43:Q48)</f>
        <v>0</v>
      </c>
      <c r="R42" s="214"/>
      <c r="S42" s="214"/>
      <c r="T42" s="215"/>
      <c r="U42" s="209"/>
      <c r="V42" s="209">
        <f>SUM(V43:V48)</f>
        <v>12.839999999999998</v>
      </c>
      <c r="W42" s="209"/>
      <c r="AG42" t="s">
        <v>144</v>
      </c>
    </row>
    <row r="43" spans="1:60" outlineLevel="1" x14ac:dyDescent="0.2">
      <c r="A43" s="216">
        <v>12</v>
      </c>
      <c r="B43" s="217" t="s">
        <v>314</v>
      </c>
      <c r="C43" s="238" t="s">
        <v>315</v>
      </c>
      <c r="D43" s="218" t="s">
        <v>163</v>
      </c>
      <c r="E43" s="219">
        <v>38.010000000000005</v>
      </c>
      <c r="F43" s="220"/>
      <c r="G43" s="221">
        <f>ROUND(E43*F43,2)</f>
        <v>0</v>
      </c>
      <c r="H43" s="220"/>
      <c r="I43" s="221">
        <f>ROUND(E43*H43,2)</f>
        <v>0</v>
      </c>
      <c r="J43" s="220"/>
      <c r="K43" s="221">
        <f>ROUND(E43*J43,2)</f>
        <v>0</v>
      </c>
      <c r="L43" s="221">
        <v>15</v>
      </c>
      <c r="M43" s="221">
        <f>G43*(1+L43/100)</f>
        <v>0</v>
      </c>
      <c r="N43" s="221">
        <v>2.1000000000000001E-4</v>
      </c>
      <c r="O43" s="221">
        <f>ROUND(E43*N43,2)</f>
        <v>0.01</v>
      </c>
      <c r="P43" s="221">
        <v>0</v>
      </c>
      <c r="Q43" s="221">
        <f>ROUND(E43*P43,2)</f>
        <v>0</v>
      </c>
      <c r="R43" s="221" t="s">
        <v>316</v>
      </c>
      <c r="S43" s="221" t="s">
        <v>149</v>
      </c>
      <c r="T43" s="222" t="s">
        <v>150</v>
      </c>
      <c r="U43" s="198">
        <v>9.5000000000000001E-2</v>
      </c>
      <c r="V43" s="198">
        <f>ROUND(E43*U43,2)</f>
        <v>3.61</v>
      </c>
      <c r="W43" s="198"/>
      <c r="X43" s="192"/>
      <c r="Y43" s="192"/>
      <c r="Z43" s="192"/>
      <c r="AA43" s="192"/>
      <c r="AB43" s="192"/>
      <c r="AC43" s="192"/>
      <c r="AD43" s="192"/>
      <c r="AE43" s="192"/>
      <c r="AF43" s="192"/>
      <c r="AG43" s="192" t="s">
        <v>317</v>
      </c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</row>
    <row r="44" spans="1:60" outlineLevel="1" x14ac:dyDescent="0.2">
      <c r="A44" s="195"/>
      <c r="B44" s="196"/>
      <c r="C44" s="239" t="s">
        <v>866</v>
      </c>
      <c r="D44" s="204"/>
      <c r="E44" s="205">
        <v>38.010000000000005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2"/>
      <c r="Y44" s="192"/>
      <c r="Z44" s="192"/>
      <c r="AA44" s="192"/>
      <c r="AB44" s="192"/>
      <c r="AC44" s="192"/>
      <c r="AD44" s="192"/>
      <c r="AE44" s="192"/>
      <c r="AF44" s="192"/>
      <c r="AG44" s="192" t="s">
        <v>153</v>
      </c>
      <c r="AH44" s="192">
        <v>0</v>
      </c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2"/>
    </row>
    <row r="45" spans="1:60" outlineLevel="1" x14ac:dyDescent="0.2">
      <c r="A45" s="216">
        <v>13</v>
      </c>
      <c r="B45" s="217" t="s">
        <v>323</v>
      </c>
      <c r="C45" s="238" t="s">
        <v>324</v>
      </c>
      <c r="D45" s="218" t="s">
        <v>163</v>
      </c>
      <c r="E45" s="219">
        <v>38.010000000000005</v>
      </c>
      <c r="F45" s="220"/>
      <c r="G45" s="221">
        <f>ROUND(E45*F45,2)</f>
        <v>0</v>
      </c>
      <c r="H45" s="220"/>
      <c r="I45" s="221">
        <f>ROUND(E45*H45,2)</f>
        <v>0</v>
      </c>
      <c r="J45" s="220"/>
      <c r="K45" s="221">
        <f>ROUND(E45*J45,2)</f>
        <v>0</v>
      </c>
      <c r="L45" s="221">
        <v>15</v>
      </c>
      <c r="M45" s="221">
        <f>G45*(1+L45/100)</f>
        <v>0</v>
      </c>
      <c r="N45" s="221">
        <v>1.58E-3</v>
      </c>
      <c r="O45" s="221">
        <f>ROUND(E45*N45,2)</f>
        <v>0.06</v>
      </c>
      <c r="P45" s="221">
        <v>0</v>
      </c>
      <c r="Q45" s="221">
        <f>ROUND(E45*P45,2)</f>
        <v>0</v>
      </c>
      <c r="R45" s="221" t="s">
        <v>316</v>
      </c>
      <c r="S45" s="221" t="s">
        <v>149</v>
      </c>
      <c r="T45" s="222" t="s">
        <v>150</v>
      </c>
      <c r="U45" s="198">
        <v>0.24000000000000002</v>
      </c>
      <c r="V45" s="198">
        <f>ROUND(E45*U45,2)</f>
        <v>9.1199999999999992</v>
      </c>
      <c r="W45" s="198"/>
      <c r="X45" s="192"/>
      <c r="Y45" s="192"/>
      <c r="Z45" s="192"/>
      <c r="AA45" s="192"/>
      <c r="AB45" s="192"/>
      <c r="AC45" s="192"/>
      <c r="AD45" s="192"/>
      <c r="AE45" s="192"/>
      <c r="AF45" s="192"/>
      <c r="AG45" s="192" t="s">
        <v>317</v>
      </c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</row>
    <row r="46" spans="1:60" outlineLevel="1" x14ac:dyDescent="0.2">
      <c r="A46" s="195"/>
      <c r="B46" s="196"/>
      <c r="C46" s="239" t="s">
        <v>866</v>
      </c>
      <c r="D46" s="204"/>
      <c r="E46" s="205">
        <v>38.010000000000005</v>
      </c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2"/>
      <c r="Y46" s="192"/>
      <c r="Z46" s="192"/>
      <c r="AA46" s="192"/>
      <c r="AB46" s="192"/>
      <c r="AC46" s="192"/>
      <c r="AD46" s="192"/>
      <c r="AE46" s="192"/>
      <c r="AF46" s="192"/>
      <c r="AG46" s="192" t="s">
        <v>153</v>
      </c>
      <c r="AH46" s="192">
        <v>0</v>
      </c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2"/>
    </row>
    <row r="47" spans="1:60" outlineLevel="1" x14ac:dyDescent="0.2">
      <c r="A47" s="216">
        <v>14</v>
      </c>
      <c r="B47" s="217" t="s">
        <v>330</v>
      </c>
      <c r="C47" s="238" t="s">
        <v>331</v>
      </c>
      <c r="D47" s="218" t="s">
        <v>311</v>
      </c>
      <c r="E47" s="219">
        <v>6.8040000000000003E-2</v>
      </c>
      <c r="F47" s="220"/>
      <c r="G47" s="221">
        <f>ROUND(E47*F47,2)</f>
        <v>0</v>
      </c>
      <c r="H47" s="220"/>
      <c r="I47" s="221">
        <f>ROUND(E47*H47,2)</f>
        <v>0</v>
      </c>
      <c r="J47" s="220"/>
      <c r="K47" s="221">
        <f>ROUND(E47*J47,2)</f>
        <v>0</v>
      </c>
      <c r="L47" s="221">
        <v>15</v>
      </c>
      <c r="M47" s="221">
        <f>G47*(1+L47/100)</f>
        <v>0</v>
      </c>
      <c r="N47" s="221">
        <v>0</v>
      </c>
      <c r="O47" s="221">
        <f>ROUND(E47*N47,2)</f>
        <v>0</v>
      </c>
      <c r="P47" s="221">
        <v>0</v>
      </c>
      <c r="Q47" s="221">
        <f>ROUND(E47*P47,2)</f>
        <v>0</v>
      </c>
      <c r="R47" s="221" t="s">
        <v>316</v>
      </c>
      <c r="S47" s="221" t="s">
        <v>149</v>
      </c>
      <c r="T47" s="222" t="s">
        <v>150</v>
      </c>
      <c r="U47" s="198">
        <v>1.5980000000000001</v>
      </c>
      <c r="V47" s="198">
        <f>ROUND(E47*U47,2)</f>
        <v>0.11</v>
      </c>
      <c r="W47" s="198"/>
      <c r="X47" s="192"/>
      <c r="Y47" s="192"/>
      <c r="Z47" s="192"/>
      <c r="AA47" s="192"/>
      <c r="AB47" s="192"/>
      <c r="AC47" s="192"/>
      <c r="AD47" s="192"/>
      <c r="AE47" s="192"/>
      <c r="AF47" s="192"/>
      <c r="AG47" s="192" t="s">
        <v>332</v>
      </c>
      <c r="AH47" s="192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</row>
    <row r="48" spans="1:60" outlineLevel="1" x14ac:dyDescent="0.2">
      <c r="A48" s="195"/>
      <c r="B48" s="196"/>
      <c r="C48" s="240" t="s">
        <v>333</v>
      </c>
      <c r="D48" s="223"/>
      <c r="E48" s="223"/>
      <c r="F48" s="223"/>
      <c r="G48" s="223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2"/>
      <c r="Y48" s="192"/>
      <c r="Z48" s="192"/>
      <c r="AA48" s="192"/>
      <c r="AB48" s="192"/>
      <c r="AC48" s="192"/>
      <c r="AD48" s="192"/>
      <c r="AE48" s="192"/>
      <c r="AF48" s="192"/>
      <c r="AG48" s="192" t="s">
        <v>158</v>
      </c>
      <c r="AH48" s="192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2"/>
      <c r="BC48" s="192"/>
      <c r="BD48" s="192"/>
      <c r="BE48" s="192"/>
      <c r="BF48" s="192"/>
      <c r="BG48" s="192"/>
      <c r="BH48" s="192"/>
    </row>
    <row r="49" spans="1:60" x14ac:dyDescent="0.2">
      <c r="A49" s="210" t="s">
        <v>143</v>
      </c>
      <c r="B49" s="211" t="s">
        <v>99</v>
      </c>
      <c r="C49" s="237" t="s">
        <v>100</v>
      </c>
      <c r="D49" s="212"/>
      <c r="E49" s="213"/>
      <c r="F49" s="214"/>
      <c r="G49" s="214">
        <f>SUMIF(AG50:AG73,"&lt;&gt;NOR",G50:G73)</f>
        <v>0</v>
      </c>
      <c r="H49" s="214"/>
      <c r="I49" s="214">
        <f>SUM(I50:I73)</f>
        <v>0</v>
      </c>
      <c r="J49" s="214"/>
      <c r="K49" s="214">
        <f>SUM(K50:K73)</f>
        <v>0</v>
      </c>
      <c r="L49" s="214"/>
      <c r="M49" s="214">
        <f>SUM(M50:M73)</f>
        <v>0</v>
      </c>
      <c r="N49" s="214"/>
      <c r="O49" s="214">
        <f>SUM(O50:O73)</f>
        <v>1.4</v>
      </c>
      <c r="P49" s="214"/>
      <c r="Q49" s="214">
        <f>SUM(Q50:Q73)</f>
        <v>0</v>
      </c>
      <c r="R49" s="214"/>
      <c r="S49" s="214"/>
      <c r="T49" s="215"/>
      <c r="U49" s="209"/>
      <c r="V49" s="209">
        <f>SUM(V50:V73)</f>
        <v>74.89</v>
      </c>
      <c r="W49" s="209"/>
      <c r="AG49" t="s">
        <v>144</v>
      </c>
    </row>
    <row r="50" spans="1:60" ht="22.5" outlineLevel="1" x14ac:dyDescent="0.2">
      <c r="A50" s="216">
        <v>15</v>
      </c>
      <c r="B50" s="217" t="s">
        <v>836</v>
      </c>
      <c r="C50" s="238" t="s">
        <v>837</v>
      </c>
      <c r="D50" s="218" t="s">
        <v>172</v>
      </c>
      <c r="E50" s="219">
        <v>28.200000000000003</v>
      </c>
      <c r="F50" s="220"/>
      <c r="G50" s="221">
        <f>ROUND(E50*F50,2)</f>
        <v>0</v>
      </c>
      <c r="H50" s="220"/>
      <c r="I50" s="221">
        <f>ROUND(E50*H50,2)</f>
        <v>0</v>
      </c>
      <c r="J50" s="220"/>
      <c r="K50" s="221">
        <f>ROUND(E50*J50,2)</f>
        <v>0</v>
      </c>
      <c r="L50" s="221">
        <v>15</v>
      </c>
      <c r="M50" s="221">
        <f>G50*(1+L50/100)</f>
        <v>0</v>
      </c>
      <c r="N50" s="221">
        <v>3.2000000000000003E-4</v>
      </c>
      <c r="O50" s="221">
        <f>ROUND(E50*N50,2)</f>
        <v>0.01</v>
      </c>
      <c r="P50" s="221">
        <v>0</v>
      </c>
      <c r="Q50" s="221">
        <f>ROUND(E50*P50,2)</f>
        <v>0</v>
      </c>
      <c r="R50" s="221" t="s">
        <v>538</v>
      </c>
      <c r="S50" s="221" t="s">
        <v>149</v>
      </c>
      <c r="T50" s="222" t="s">
        <v>150</v>
      </c>
      <c r="U50" s="198">
        <v>0.23600000000000002</v>
      </c>
      <c r="V50" s="198">
        <f>ROUND(E50*U50,2)</f>
        <v>6.66</v>
      </c>
      <c r="W50" s="198"/>
      <c r="X50" s="192"/>
      <c r="Y50" s="192"/>
      <c r="Z50" s="192"/>
      <c r="AA50" s="192"/>
      <c r="AB50" s="192"/>
      <c r="AC50" s="192"/>
      <c r="AD50" s="192"/>
      <c r="AE50" s="192"/>
      <c r="AF50" s="192"/>
      <c r="AG50" s="192" t="s">
        <v>214</v>
      </c>
      <c r="AH50" s="192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2"/>
      <c r="BC50" s="192"/>
      <c r="BD50" s="192"/>
      <c r="BE50" s="192"/>
      <c r="BF50" s="192"/>
      <c r="BG50" s="192"/>
      <c r="BH50" s="192"/>
    </row>
    <row r="51" spans="1:60" outlineLevel="1" x14ac:dyDescent="0.2">
      <c r="A51" s="195"/>
      <c r="B51" s="196"/>
      <c r="C51" s="239" t="s">
        <v>838</v>
      </c>
      <c r="D51" s="204"/>
      <c r="E51" s="205">
        <v>28.200000000000003</v>
      </c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2"/>
      <c r="Y51" s="192"/>
      <c r="Z51" s="192"/>
      <c r="AA51" s="192"/>
      <c r="AB51" s="192"/>
      <c r="AC51" s="192"/>
      <c r="AD51" s="192"/>
      <c r="AE51" s="192"/>
      <c r="AF51" s="192"/>
      <c r="AG51" s="192" t="s">
        <v>153</v>
      </c>
      <c r="AH51" s="192">
        <v>0</v>
      </c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2"/>
      <c r="BC51" s="192"/>
      <c r="BD51" s="192"/>
      <c r="BE51" s="192"/>
      <c r="BF51" s="192"/>
      <c r="BG51" s="192"/>
      <c r="BH51" s="192"/>
    </row>
    <row r="52" spans="1:60" outlineLevel="1" x14ac:dyDescent="0.2">
      <c r="A52" s="216">
        <v>16</v>
      </c>
      <c r="B52" s="217" t="s">
        <v>839</v>
      </c>
      <c r="C52" s="238" t="s">
        <v>840</v>
      </c>
      <c r="D52" s="218" t="s">
        <v>172</v>
      </c>
      <c r="E52" s="219">
        <v>28.200000000000003</v>
      </c>
      <c r="F52" s="220"/>
      <c r="G52" s="221">
        <f>ROUND(E52*F52,2)</f>
        <v>0</v>
      </c>
      <c r="H52" s="220"/>
      <c r="I52" s="221">
        <f>ROUND(E52*H52,2)</f>
        <v>0</v>
      </c>
      <c r="J52" s="220"/>
      <c r="K52" s="221">
        <f>ROUND(E52*J52,2)</f>
        <v>0</v>
      </c>
      <c r="L52" s="221">
        <v>15</v>
      </c>
      <c r="M52" s="221">
        <f>G52*(1+L52/100)</f>
        <v>0</v>
      </c>
      <c r="N52" s="221">
        <v>0</v>
      </c>
      <c r="O52" s="221">
        <f>ROUND(E52*N52,2)</f>
        <v>0</v>
      </c>
      <c r="P52" s="221">
        <v>0</v>
      </c>
      <c r="Q52" s="221">
        <f>ROUND(E52*P52,2)</f>
        <v>0</v>
      </c>
      <c r="R52" s="221" t="s">
        <v>538</v>
      </c>
      <c r="S52" s="221" t="s">
        <v>149</v>
      </c>
      <c r="T52" s="222" t="s">
        <v>150</v>
      </c>
      <c r="U52" s="198">
        <v>0.15400000000000003</v>
      </c>
      <c r="V52" s="198">
        <f>ROUND(E52*U52,2)</f>
        <v>4.34</v>
      </c>
      <c r="W52" s="198"/>
      <c r="X52" s="192"/>
      <c r="Y52" s="192"/>
      <c r="Z52" s="192"/>
      <c r="AA52" s="192"/>
      <c r="AB52" s="192"/>
      <c r="AC52" s="192"/>
      <c r="AD52" s="192"/>
      <c r="AE52" s="192"/>
      <c r="AF52" s="192"/>
      <c r="AG52" s="192" t="s">
        <v>214</v>
      </c>
      <c r="AH52" s="192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</row>
    <row r="53" spans="1:60" outlineLevel="1" x14ac:dyDescent="0.2">
      <c r="A53" s="195"/>
      <c r="B53" s="196"/>
      <c r="C53" s="239" t="s">
        <v>867</v>
      </c>
      <c r="D53" s="204"/>
      <c r="E53" s="205">
        <v>28.200000000000003</v>
      </c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2"/>
      <c r="Y53" s="192"/>
      <c r="Z53" s="192"/>
      <c r="AA53" s="192"/>
      <c r="AB53" s="192"/>
      <c r="AC53" s="192"/>
      <c r="AD53" s="192"/>
      <c r="AE53" s="192"/>
      <c r="AF53" s="192"/>
      <c r="AG53" s="192" t="s">
        <v>153</v>
      </c>
      <c r="AH53" s="192">
        <v>5</v>
      </c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</row>
    <row r="54" spans="1:60" ht="22.5" outlineLevel="1" x14ac:dyDescent="0.2">
      <c r="A54" s="216">
        <v>17</v>
      </c>
      <c r="B54" s="217" t="s">
        <v>536</v>
      </c>
      <c r="C54" s="238" t="s">
        <v>537</v>
      </c>
      <c r="D54" s="218" t="s">
        <v>163</v>
      </c>
      <c r="E54" s="219">
        <v>57.120000000000005</v>
      </c>
      <c r="F54" s="220"/>
      <c r="G54" s="221">
        <f>ROUND(E54*F54,2)</f>
        <v>0</v>
      </c>
      <c r="H54" s="220"/>
      <c r="I54" s="221">
        <f>ROUND(E54*H54,2)</f>
        <v>0</v>
      </c>
      <c r="J54" s="220"/>
      <c r="K54" s="221">
        <f>ROUND(E54*J54,2)</f>
        <v>0</v>
      </c>
      <c r="L54" s="221">
        <v>15</v>
      </c>
      <c r="M54" s="221">
        <f>G54*(1+L54/100)</f>
        <v>0</v>
      </c>
      <c r="N54" s="221">
        <v>2.7300000000000002E-3</v>
      </c>
      <c r="O54" s="221">
        <f>ROUND(E54*N54,2)</f>
        <v>0.16</v>
      </c>
      <c r="P54" s="221">
        <v>0</v>
      </c>
      <c r="Q54" s="221">
        <f>ROUND(E54*P54,2)</f>
        <v>0</v>
      </c>
      <c r="R54" s="221" t="s">
        <v>538</v>
      </c>
      <c r="S54" s="221" t="s">
        <v>149</v>
      </c>
      <c r="T54" s="222" t="s">
        <v>150</v>
      </c>
      <c r="U54" s="198">
        <v>0.97000000000000008</v>
      </c>
      <c r="V54" s="198">
        <f>ROUND(E54*U54,2)</f>
        <v>55.41</v>
      </c>
      <c r="W54" s="198"/>
      <c r="X54" s="192"/>
      <c r="Y54" s="192"/>
      <c r="Z54" s="192"/>
      <c r="AA54" s="192"/>
      <c r="AB54" s="192"/>
      <c r="AC54" s="192"/>
      <c r="AD54" s="192"/>
      <c r="AE54" s="192"/>
      <c r="AF54" s="192"/>
      <c r="AG54" s="192" t="s">
        <v>317</v>
      </c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</row>
    <row r="55" spans="1:60" outlineLevel="1" x14ac:dyDescent="0.2">
      <c r="A55" s="195"/>
      <c r="B55" s="196"/>
      <c r="C55" s="239" t="s">
        <v>827</v>
      </c>
      <c r="D55" s="204"/>
      <c r="E55" s="205">
        <v>19.110000000000003</v>
      </c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2"/>
      <c r="Y55" s="192"/>
      <c r="Z55" s="192"/>
      <c r="AA55" s="192"/>
      <c r="AB55" s="192"/>
      <c r="AC55" s="192"/>
      <c r="AD55" s="192"/>
      <c r="AE55" s="192"/>
      <c r="AF55" s="192"/>
      <c r="AG55" s="192" t="s">
        <v>153</v>
      </c>
      <c r="AH55" s="192">
        <v>0</v>
      </c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</row>
    <row r="56" spans="1:60" outlineLevel="1" x14ac:dyDescent="0.2">
      <c r="A56" s="195"/>
      <c r="B56" s="196"/>
      <c r="C56" s="239" t="s">
        <v>868</v>
      </c>
      <c r="D56" s="204"/>
      <c r="E56" s="205">
        <v>38.010000000000005</v>
      </c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2"/>
      <c r="Y56" s="192"/>
      <c r="Z56" s="192"/>
      <c r="AA56" s="192"/>
      <c r="AB56" s="192"/>
      <c r="AC56" s="192"/>
      <c r="AD56" s="192"/>
      <c r="AE56" s="192"/>
      <c r="AF56" s="192"/>
      <c r="AG56" s="192" t="s">
        <v>153</v>
      </c>
      <c r="AH56" s="192">
        <v>0</v>
      </c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2"/>
      <c r="BC56" s="192"/>
      <c r="BD56" s="192"/>
      <c r="BE56" s="192"/>
      <c r="BF56" s="192"/>
      <c r="BG56" s="192"/>
      <c r="BH56" s="192"/>
    </row>
    <row r="57" spans="1:60" outlineLevel="1" x14ac:dyDescent="0.2">
      <c r="A57" s="216">
        <v>18</v>
      </c>
      <c r="B57" s="217" t="s">
        <v>543</v>
      </c>
      <c r="C57" s="238" t="s">
        <v>544</v>
      </c>
      <c r="D57" s="218" t="s">
        <v>172</v>
      </c>
      <c r="E57" s="219">
        <v>121.16000000000001</v>
      </c>
      <c r="F57" s="220"/>
      <c r="G57" s="221">
        <f>ROUND(E57*F57,2)</f>
        <v>0</v>
      </c>
      <c r="H57" s="220"/>
      <c r="I57" s="221">
        <f>ROUND(E57*H57,2)</f>
        <v>0</v>
      </c>
      <c r="J57" s="220"/>
      <c r="K57" s="221">
        <f>ROUND(E57*J57,2)</f>
        <v>0</v>
      </c>
      <c r="L57" s="221">
        <v>15</v>
      </c>
      <c r="M57" s="221">
        <f>G57*(1+L57/100)</f>
        <v>0</v>
      </c>
      <c r="N57" s="221">
        <v>4.0000000000000003E-5</v>
      </c>
      <c r="O57" s="221">
        <f>ROUND(E57*N57,2)</f>
        <v>0</v>
      </c>
      <c r="P57" s="221">
        <v>0</v>
      </c>
      <c r="Q57" s="221">
        <f>ROUND(E57*P57,2)</f>
        <v>0</v>
      </c>
      <c r="R57" s="221" t="s">
        <v>538</v>
      </c>
      <c r="S57" s="221" t="s">
        <v>149</v>
      </c>
      <c r="T57" s="222" t="s">
        <v>150</v>
      </c>
      <c r="U57" s="198">
        <v>7.0000000000000007E-2</v>
      </c>
      <c r="V57" s="198">
        <f>ROUND(E57*U57,2)</f>
        <v>8.48</v>
      </c>
      <c r="W57" s="198"/>
      <c r="X57" s="192"/>
      <c r="Y57" s="192"/>
      <c r="Z57" s="192"/>
      <c r="AA57" s="192"/>
      <c r="AB57" s="192"/>
      <c r="AC57" s="192"/>
      <c r="AD57" s="192"/>
      <c r="AE57" s="192"/>
      <c r="AF57" s="192"/>
      <c r="AG57" s="192" t="s">
        <v>317</v>
      </c>
      <c r="AH57" s="192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2"/>
      <c r="BC57" s="192"/>
      <c r="BD57" s="192"/>
      <c r="BE57" s="192"/>
      <c r="BF57" s="192"/>
      <c r="BG57" s="192"/>
      <c r="BH57" s="192"/>
    </row>
    <row r="58" spans="1:60" outlineLevel="1" x14ac:dyDescent="0.2">
      <c r="A58" s="195"/>
      <c r="B58" s="196"/>
      <c r="C58" s="239" t="s">
        <v>841</v>
      </c>
      <c r="D58" s="204"/>
      <c r="E58" s="205">
        <v>28.200000000000003</v>
      </c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R58" s="198"/>
      <c r="S58" s="198"/>
      <c r="T58" s="198"/>
      <c r="U58" s="198"/>
      <c r="V58" s="198"/>
      <c r="W58" s="198"/>
      <c r="X58" s="192"/>
      <c r="Y58" s="192"/>
      <c r="Z58" s="192"/>
      <c r="AA58" s="192"/>
      <c r="AB58" s="192"/>
      <c r="AC58" s="192"/>
      <c r="AD58" s="192"/>
      <c r="AE58" s="192"/>
      <c r="AF58" s="192"/>
      <c r="AG58" s="192" t="s">
        <v>153</v>
      </c>
      <c r="AH58" s="192">
        <v>5</v>
      </c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2"/>
      <c r="BC58" s="192"/>
      <c r="BD58" s="192"/>
      <c r="BE58" s="192"/>
      <c r="BF58" s="192"/>
      <c r="BG58" s="192"/>
      <c r="BH58" s="192"/>
    </row>
    <row r="59" spans="1:60" outlineLevel="1" x14ac:dyDescent="0.2">
      <c r="A59" s="195"/>
      <c r="B59" s="196"/>
      <c r="C59" s="239" t="s">
        <v>869</v>
      </c>
      <c r="D59" s="204"/>
      <c r="E59" s="205">
        <v>23.200000000000003</v>
      </c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2"/>
      <c r="Y59" s="192"/>
      <c r="Z59" s="192"/>
      <c r="AA59" s="192"/>
      <c r="AB59" s="192"/>
      <c r="AC59" s="192"/>
      <c r="AD59" s="192"/>
      <c r="AE59" s="192"/>
      <c r="AF59" s="192"/>
      <c r="AG59" s="192" t="s">
        <v>153</v>
      </c>
      <c r="AH59" s="192">
        <v>0</v>
      </c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</row>
    <row r="60" spans="1:60" outlineLevel="1" x14ac:dyDescent="0.2">
      <c r="A60" s="195"/>
      <c r="B60" s="196"/>
      <c r="C60" s="239" t="s">
        <v>789</v>
      </c>
      <c r="D60" s="204"/>
      <c r="E60" s="205">
        <v>28.400000000000002</v>
      </c>
      <c r="F60" s="198"/>
      <c r="G60" s="198"/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2"/>
      <c r="Y60" s="192"/>
      <c r="Z60" s="192"/>
      <c r="AA60" s="192"/>
      <c r="AB60" s="192"/>
      <c r="AC60" s="192"/>
      <c r="AD60" s="192"/>
      <c r="AE60" s="192"/>
      <c r="AF60" s="192"/>
      <c r="AG60" s="192" t="s">
        <v>153</v>
      </c>
      <c r="AH60" s="192">
        <v>0</v>
      </c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2"/>
      <c r="BC60" s="192"/>
      <c r="BD60" s="192"/>
      <c r="BE60" s="192"/>
      <c r="BF60" s="192"/>
      <c r="BG60" s="192"/>
      <c r="BH60" s="192"/>
    </row>
    <row r="61" spans="1:60" outlineLevel="1" x14ac:dyDescent="0.2">
      <c r="A61" s="195"/>
      <c r="B61" s="196"/>
      <c r="C61" s="239" t="s">
        <v>870</v>
      </c>
      <c r="D61" s="204"/>
      <c r="E61" s="205">
        <v>11.760000000000002</v>
      </c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2"/>
      <c r="Y61" s="192"/>
      <c r="Z61" s="192"/>
      <c r="AA61" s="192"/>
      <c r="AB61" s="192"/>
      <c r="AC61" s="192"/>
      <c r="AD61" s="192"/>
      <c r="AE61" s="192"/>
      <c r="AF61" s="192"/>
      <c r="AG61" s="192" t="s">
        <v>153</v>
      </c>
      <c r="AH61" s="192">
        <v>0</v>
      </c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2"/>
      <c r="BC61" s="192"/>
      <c r="BD61" s="192"/>
      <c r="BE61" s="192"/>
      <c r="BF61" s="192"/>
      <c r="BG61" s="192"/>
      <c r="BH61" s="192"/>
    </row>
    <row r="62" spans="1:60" outlineLevel="1" x14ac:dyDescent="0.2">
      <c r="A62" s="195"/>
      <c r="B62" s="196"/>
      <c r="C62" s="239" t="s">
        <v>780</v>
      </c>
      <c r="D62" s="204"/>
      <c r="E62" s="205">
        <v>14.600000000000001</v>
      </c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98"/>
      <c r="W62" s="198"/>
      <c r="X62" s="192"/>
      <c r="Y62" s="192"/>
      <c r="Z62" s="192"/>
      <c r="AA62" s="192"/>
      <c r="AB62" s="192"/>
      <c r="AC62" s="192"/>
      <c r="AD62" s="192"/>
      <c r="AE62" s="192"/>
      <c r="AF62" s="192"/>
      <c r="AG62" s="192" t="s">
        <v>153</v>
      </c>
      <c r="AH62" s="192">
        <v>0</v>
      </c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2"/>
      <c r="BC62" s="192"/>
      <c r="BD62" s="192"/>
      <c r="BE62" s="192"/>
      <c r="BF62" s="192"/>
      <c r="BG62" s="192"/>
      <c r="BH62" s="192"/>
    </row>
    <row r="63" spans="1:60" outlineLevel="1" x14ac:dyDescent="0.2">
      <c r="A63" s="195"/>
      <c r="B63" s="196"/>
      <c r="C63" s="239" t="s">
        <v>871</v>
      </c>
      <c r="D63" s="204"/>
      <c r="E63" s="205">
        <v>15</v>
      </c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2"/>
      <c r="Y63" s="192"/>
      <c r="Z63" s="192"/>
      <c r="AA63" s="192"/>
      <c r="AB63" s="192"/>
      <c r="AC63" s="192"/>
      <c r="AD63" s="192"/>
      <c r="AE63" s="192"/>
      <c r="AF63" s="192"/>
      <c r="AG63" s="192" t="s">
        <v>153</v>
      </c>
      <c r="AH63" s="192">
        <v>0</v>
      </c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</row>
    <row r="64" spans="1:60" ht="22.5" outlineLevel="1" x14ac:dyDescent="0.2">
      <c r="A64" s="216">
        <v>19</v>
      </c>
      <c r="B64" s="217" t="s">
        <v>545</v>
      </c>
      <c r="C64" s="238" t="s">
        <v>546</v>
      </c>
      <c r="D64" s="218" t="s">
        <v>163</v>
      </c>
      <c r="E64" s="219">
        <v>18.840000000000003</v>
      </c>
      <c r="F64" s="220"/>
      <c r="G64" s="221">
        <f>ROUND(E64*F64,2)</f>
        <v>0</v>
      </c>
      <c r="H64" s="220"/>
      <c r="I64" s="221">
        <f>ROUND(E64*H64,2)</f>
        <v>0</v>
      </c>
      <c r="J64" s="220"/>
      <c r="K64" s="221">
        <f>ROUND(E64*J64,2)</f>
        <v>0</v>
      </c>
      <c r="L64" s="221">
        <v>15</v>
      </c>
      <c r="M64" s="221">
        <f>G64*(1+L64/100)</f>
        <v>0</v>
      </c>
      <c r="N64" s="221">
        <v>8.0000000000000004E-4</v>
      </c>
      <c r="O64" s="221">
        <f>ROUND(E64*N64,2)</f>
        <v>0.02</v>
      </c>
      <c r="P64" s="221">
        <v>0</v>
      </c>
      <c r="Q64" s="221">
        <f>ROUND(E64*P64,2)</f>
        <v>0</v>
      </c>
      <c r="R64" s="221" t="s">
        <v>538</v>
      </c>
      <c r="S64" s="221" t="s">
        <v>149</v>
      </c>
      <c r="T64" s="222" t="s">
        <v>150</v>
      </c>
      <c r="U64" s="198">
        <v>0</v>
      </c>
      <c r="V64" s="198">
        <f>ROUND(E64*U64,2)</f>
        <v>0</v>
      </c>
      <c r="W64" s="198"/>
      <c r="X64" s="192"/>
      <c r="Y64" s="192"/>
      <c r="Z64" s="192"/>
      <c r="AA64" s="192"/>
      <c r="AB64" s="192"/>
      <c r="AC64" s="192"/>
      <c r="AD64" s="192"/>
      <c r="AE64" s="192"/>
      <c r="AF64" s="192"/>
      <c r="AG64" s="192" t="s">
        <v>317</v>
      </c>
      <c r="AH64" s="192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2"/>
      <c r="BC64" s="192"/>
      <c r="BD64" s="192"/>
      <c r="BE64" s="192"/>
      <c r="BF64" s="192"/>
      <c r="BG64" s="192"/>
      <c r="BH64" s="192"/>
    </row>
    <row r="65" spans="1:60" outlineLevel="1" x14ac:dyDescent="0.2">
      <c r="A65" s="195"/>
      <c r="B65" s="196"/>
      <c r="C65" s="239" t="s">
        <v>547</v>
      </c>
      <c r="D65" s="204"/>
      <c r="E65" s="205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2"/>
      <c r="Y65" s="192"/>
      <c r="Z65" s="192"/>
      <c r="AA65" s="192"/>
      <c r="AB65" s="192"/>
      <c r="AC65" s="192"/>
      <c r="AD65" s="192"/>
      <c r="AE65" s="192"/>
      <c r="AF65" s="192"/>
      <c r="AG65" s="192" t="s">
        <v>153</v>
      </c>
      <c r="AH65" s="192">
        <v>0</v>
      </c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</row>
    <row r="66" spans="1:60" outlineLevel="1" x14ac:dyDescent="0.2">
      <c r="A66" s="195"/>
      <c r="B66" s="196"/>
      <c r="C66" s="239" t="s">
        <v>872</v>
      </c>
      <c r="D66" s="204"/>
      <c r="E66" s="205">
        <v>18.840000000000003</v>
      </c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2"/>
      <c r="Y66" s="192"/>
      <c r="Z66" s="192"/>
      <c r="AA66" s="192"/>
      <c r="AB66" s="192"/>
      <c r="AC66" s="192"/>
      <c r="AD66" s="192"/>
      <c r="AE66" s="192"/>
      <c r="AF66" s="192"/>
      <c r="AG66" s="192" t="s">
        <v>153</v>
      </c>
      <c r="AH66" s="192">
        <v>0</v>
      </c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2"/>
    </row>
    <row r="67" spans="1:60" ht="22.5" outlineLevel="1" x14ac:dyDescent="0.2">
      <c r="A67" s="216">
        <v>20</v>
      </c>
      <c r="B67" s="217" t="s">
        <v>548</v>
      </c>
      <c r="C67" s="238" t="s">
        <v>549</v>
      </c>
      <c r="D67" s="218" t="s">
        <v>163</v>
      </c>
      <c r="E67" s="219">
        <v>39.910500000000006</v>
      </c>
      <c r="F67" s="220"/>
      <c r="G67" s="221">
        <f>ROUND(E67*F67,2)</f>
        <v>0</v>
      </c>
      <c r="H67" s="220"/>
      <c r="I67" s="221">
        <f>ROUND(E67*H67,2)</f>
        <v>0</v>
      </c>
      <c r="J67" s="220"/>
      <c r="K67" s="221">
        <f>ROUND(E67*J67,2)</f>
        <v>0</v>
      </c>
      <c r="L67" s="221">
        <v>15</v>
      </c>
      <c r="M67" s="221">
        <f>G67*(1+L67/100)</f>
        <v>0</v>
      </c>
      <c r="N67" s="221">
        <v>1.9200000000000002E-2</v>
      </c>
      <c r="O67" s="221">
        <f>ROUND(E67*N67,2)</f>
        <v>0.77</v>
      </c>
      <c r="P67" s="221">
        <v>0</v>
      </c>
      <c r="Q67" s="221">
        <f>ROUND(E67*P67,2)</f>
        <v>0</v>
      </c>
      <c r="R67" s="221" t="s">
        <v>357</v>
      </c>
      <c r="S67" s="221" t="s">
        <v>149</v>
      </c>
      <c r="T67" s="222" t="s">
        <v>150</v>
      </c>
      <c r="U67" s="198">
        <v>0</v>
      </c>
      <c r="V67" s="198">
        <f>ROUND(E67*U67,2)</f>
        <v>0</v>
      </c>
      <c r="W67" s="198"/>
      <c r="X67" s="192"/>
      <c r="Y67" s="192"/>
      <c r="Z67" s="192"/>
      <c r="AA67" s="192"/>
      <c r="AB67" s="192"/>
      <c r="AC67" s="192"/>
      <c r="AD67" s="192"/>
      <c r="AE67" s="192"/>
      <c r="AF67" s="192"/>
      <c r="AG67" s="192" t="s">
        <v>358</v>
      </c>
      <c r="AH67" s="192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2"/>
    </row>
    <row r="68" spans="1:60" outlineLevel="1" x14ac:dyDescent="0.2">
      <c r="A68" s="195"/>
      <c r="B68" s="196"/>
      <c r="C68" s="239" t="s">
        <v>873</v>
      </c>
      <c r="D68" s="204"/>
      <c r="E68" s="205">
        <v>39.910500000000006</v>
      </c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2"/>
      <c r="Y68" s="192"/>
      <c r="Z68" s="192"/>
      <c r="AA68" s="192"/>
      <c r="AB68" s="192"/>
      <c r="AC68" s="192"/>
      <c r="AD68" s="192"/>
      <c r="AE68" s="192"/>
      <c r="AF68" s="192"/>
      <c r="AG68" s="192" t="s">
        <v>153</v>
      </c>
      <c r="AH68" s="192">
        <v>0</v>
      </c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2"/>
    </row>
    <row r="69" spans="1:60" ht="22.5" outlineLevel="1" x14ac:dyDescent="0.2">
      <c r="A69" s="216">
        <v>21</v>
      </c>
      <c r="B69" s="217" t="s">
        <v>842</v>
      </c>
      <c r="C69" s="238" t="s">
        <v>843</v>
      </c>
      <c r="D69" s="218" t="s">
        <v>163</v>
      </c>
      <c r="E69" s="219">
        <v>23.026500000000002</v>
      </c>
      <c r="F69" s="220"/>
      <c r="G69" s="221">
        <f>ROUND(E69*F69,2)</f>
        <v>0</v>
      </c>
      <c r="H69" s="220"/>
      <c r="I69" s="221">
        <f>ROUND(E69*H69,2)</f>
        <v>0</v>
      </c>
      <c r="J69" s="220"/>
      <c r="K69" s="221">
        <f>ROUND(E69*J69,2)</f>
        <v>0</v>
      </c>
      <c r="L69" s="221">
        <v>15</v>
      </c>
      <c r="M69" s="221">
        <f>G69*(1+L69/100)</f>
        <v>0</v>
      </c>
      <c r="N69" s="221">
        <v>1.9200000000000002E-2</v>
      </c>
      <c r="O69" s="221">
        <f>ROUND(E69*N69,2)</f>
        <v>0.44</v>
      </c>
      <c r="P69" s="221">
        <v>0</v>
      </c>
      <c r="Q69" s="221">
        <f>ROUND(E69*P69,2)</f>
        <v>0</v>
      </c>
      <c r="R69" s="221" t="s">
        <v>357</v>
      </c>
      <c r="S69" s="221" t="s">
        <v>149</v>
      </c>
      <c r="T69" s="222" t="s">
        <v>150</v>
      </c>
      <c r="U69" s="198">
        <v>0</v>
      </c>
      <c r="V69" s="198">
        <f>ROUND(E69*U69,2)</f>
        <v>0</v>
      </c>
      <c r="W69" s="198"/>
      <c r="X69" s="192"/>
      <c r="Y69" s="192"/>
      <c r="Z69" s="192"/>
      <c r="AA69" s="192"/>
      <c r="AB69" s="192"/>
      <c r="AC69" s="192"/>
      <c r="AD69" s="192"/>
      <c r="AE69" s="192"/>
      <c r="AF69" s="192"/>
      <c r="AG69" s="192" t="s">
        <v>358</v>
      </c>
      <c r="AH69" s="192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2"/>
      <c r="BC69" s="192"/>
      <c r="BD69" s="192"/>
      <c r="BE69" s="192"/>
      <c r="BF69" s="192"/>
      <c r="BG69" s="192"/>
      <c r="BH69" s="192"/>
    </row>
    <row r="70" spans="1:60" outlineLevel="1" x14ac:dyDescent="0.2">
      <c r="A70" s="195"/>
      <c r="B70" s="196"/>
      <c r="C70" s="239" t="s">
        <v>844</v>
      </c>
      <c r="D70" s="204"/>
      <c r="E70" s="205">
        <v>2.9610000000000003</v>
      </c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2"/>
      <c r="Y70" s="192"/>
      <c r="Z70" s="192"/>
      <c r="AA70" s="192"/>
      <c r="AB70" s="192"/>
      <c r="AC70" s="192"/>
      <c r="AD70" s="192"/>
      <c r="AE70" s="192"/>
      <c r="AF70" s="192"/>
      <c r="AG70" s="192" t="s">
        <v>153</v>
      </c>
      <c r="AH70" s="192">
        <v>0</v>
      </c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</row>
    <row r="71" spans="1:60" outlineLevel="1" x14ac:dyDescent="0.2">
      <c r="A71" s="195"/>
      <c r="B71" s="196"/>
      <c r="C71" s="239" t="s">
        <v>845</v>
      </c>
      <c r="D71" s="204"/>
      <c r="E71" s="205">
        <v>20.0655</v>
      </c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2"/>
      <c r="Y71" s="192"/>
      <c r="Z71" s="192"/>
      <c r="AA71" s="192"/>
      <c r="AB71" s="192"/>
      <c r="AC71" s="192"/>
      <c r="AD71" s="192"/>
      <c r="AE71" s="192"/>
      <c r="AF71" s="192"/>
      <c r="AG71" s="192" t="s">
        <v>153</v>
      </c>
      <c r="AH71" s="192">
        <v>0</v>
      </c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</row>
    <row r="72" spans="1:60" outlineLevel="1" x14ac:dyDescent="0.2">
      <c r="A72" s="195">
        <v>22</v>
      </c>
      <c r="B72" s="196" t="s">
        <v>551</v>
      </c>
      <c r="C72" s="245" t="s">
        <v>552</v>
      </c>
      <c r="D72" s="197" t="s">
        <v>0</v>
      </c>
      <c r="E72" s="234"/>
      <c r="F72" s="203"/>
      <c r="G72" s="198">
        <f>ROUND(E72*F72,2)</f>
        <v>0</v>
      </c>
      <c r="H72" s="203"/>
      <c r="I72" s="198">
        <f>ROUND(E72*H72,2)</f>
        <v>0</v>
      </c>
      <c r="J72" s="203"/>
      <c r="K72" s="198">
        <f>ROUND(E72*J72,2)</f>
        <v>0</v>
      </c>
      <c r="L72" s="198">
        <v>15</v>
      </c>
      <c r="M72" s="198">
        <f>G72*(1+L72/100)</f>
        <v>0</v>
      </c>
      <c r="N72" s="198">
        <v>0</v>
      </c>
      <c r="O72" s="198">
        <f>ROUND(E72*N72,2)</f>
        <v>0</v>
      </c>
      <c r="P72" s="198">
        <v>0</v>
      </c>
      <c r="Q72" s="198">
        <f>ROUND(E72*P72,2)</f>
        <v>0</v>
      </c>
      <c r="R72" s="198" t="s">
        <v>538</v>
      </c>
      <c r="S72" s="198" t="s">
        <v>149</v>
      </c>
      <c r="T72" s="198" t="s">
        <v>150</v>
      </c>
      <c r="U72" s="198">
        <v>0</v>
      </c>
      <c r="V72" s="198">
        <f>ROUND(E72*U72,2)</f>
        <v>0</v>
      </c>
      <c r="W72" s="198"/>
      <c r="X72" s="192"/>
      <c r="Y72" s="192"/>
      <c r="Z72" s="192"/>
      <c r="AA72" s="192"/>
      <c r="AB72" s="192"/>
      <c r="AC72" s="192"/>
      <c r="AD72" s="192"/>
      <c r="AE72" s="192"/>
      <c r="AF72" s="192"/>
      <c r="AG72" s="192" t="s">
        <v>370</v>
      </c>
      <c r="AH72" s="192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</row>
    <row r="73" spans="1:60" outlineLevel="1" x14ac:dyDescent="0.2">
      <c r="A73" s="195"/>
      <c r="B73" s="196"/>
      <c r="C73" s="246" t="s">
        <v>535</v>
      </c>
      <c r="D73" s="235"/>
      <c r="E73" s="235"/>
      <c r="F73" s="235"/>
      <c r="G73" s="235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2"/>
      <c r="Y73" s="192"/>
      <c r="Z73" s="192"/>
      <c r="AA73" s="192"/>
      <c r="AB73" s="192"/>
      <c r="AC73" s="192"/>
      <c r="AD73" s="192"/>
      <c r="AE73" s="192"/>
      <c r="AF73" s="192"/>
      <c r="AG73" s="192" t="s">
        <v>158</v>
      </c>
      <c r="AH73" s="192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</row>
    <row r="74" spans="1:60" x14ac:dyDescent="0.2">
      <c r="A74" s="210" t="s">
        <v>143</v>
      </c>
      <c r="B74" s="211" t="s">
        <v>101</v>
      </c>
      <c r="C74" s="237" t="s">
        <v>102</v>
      </c>
      <c r="D74" s="212"/>
      <c r="E74" s="213"/>
      <c r="F74" s="214"/>
      <c r="G74" s="214">
        <f>SUMIF(AG75:AG78,"&lt;&gt;NOR",G75:G78)</f>
        <v>0</v>
      </c>
      <c r="H74" s="214"/>
      <c r="I74" s="214">
        <f>SUM(I75:I78)</f>
        <v>0</v>
      </c>
      <c r="J74" s="214"/>
      <c r="K74" s="214">
        <f>SUM(K75:K78)</f>
        <v>0</v>
      </c>
      <c r="L74" s="214"/>
      <c r="M74" s="214">
        <f>SUM(M75:M78)</f>
        <v>0</v>
      </c>
      <c r="N74" s="214"/>
      <c r="O74" s="214">
        <f>SUM(O75:O78)</f>
        <v>0.01</v>
      </c>
      <c r="P74" s="214"/>
      <c r="Q74" s="214">
        <f>SUM(Q75:Q78)</f>
        <v>0</v>
      </c>
      <c r="R74" s="214"/>
      <c r="S74" s="214"/>
      <c r="T74" s="215"/>
      <c r="U74" s="209"/>
      <c r="V74" s="209">
        <f>SUM(V75:V78)</f>
        <v>4.26</v>
      </c>
      <c r="W74" s="209"/>
      <c r="AG74" t="s">
        <v>144</v>
      </c>
    </row>
    <row r="75" spans="1:60" ht="22.5" outlineLevel="1" x14ac:dyDescent="0.2">
      <c r="A75" s="216">
        <v>23</v>
      </c>
      <c r="B75" s="217" t="s">
        <v>553</v>
      </c>
      <c r="C75" s="238" t="s">
        <v>554</v>
      </c>
      <c r="D75" s="218" t="s">
        <v>172</v>
      </c>
      <c r="E75" s="219">
        <v>28</v>
      </c>
      <c r="F75" s="220"/>
      <c r="G75" s="221">
        <f>ROUND(E75*F75,2)</f>
        <v>0</v>
      </c>
      <c r="H75" s="220"/>
      <c r="I75" s="221">
        <f>ROUND(E75*H75,2)</f>
        <v>0</v>
      </c>
      <c r="J75" s="220"/>
      <c r="K75" s="221">
        <f>ROUND(E75*J75,2)</f>
        <v>0</v>
      </c>
      <c r="L75" s="221">
        <v>15</v>
      </c>
      <c r="M75" s="221">
        <f>G75*(1+L75/100)</f>
        <v>0</v>
      </c>
      <c r="N75" s="221">
        <v>4.4000000000000002E-4</v>
      </c>
      <c r="O75" s="221">
        <f>ROUND(E75*N75,2)</f>
        <v>0.01</v>
      </c>
      <c r="P75" s="221">
        <v>0</v>
      </c>
      <c r="Q75" s="221">
        <f>ROUND(E75*P75,2)</f>
        <v>0</v>
      </c>
      <c r="R75" s="221" t="s">
        <v>555</v>
      </c>
      <c r="S75" s="221" t="s">
        <v>149</v>
      </c>
      <c r="T75" s="222" t="s">
        <v>150</v>
      </c>
      <c r="U75" s="198">
        <v>0.15200000000000002</v>
      </c>
      <c r="V75" s="198">
        <f>ROUND(E75*U75,2)</f>
        <v>4.26</v>
      </c>
      <c r="W75" s="198"/>
      <c r="X75" s="192"/>
      <c r="Y75" s="192"/>
      <c r="Z75" s="192"/>
      <c r="AA75" s="192"/>
      <c r="AB75" s="192"/>
      <c r="AC75" s="192"/>
      <c r="AD75" s="192"/>
      <c r="AE75" s="192"/>
      <c r="AF75" s="192"/>
      <c r="AG75" s="192" t="s">
        <v>317</v>
      </c>
      <c r="AH75" s="192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</row>
    <row r="76" spans="1:60" outlineLevel="1" x14ac:dyDescent="0.2">
      <c r="A76" s="195"/>
      <c r="B76" s="196"/>
      <c r="C76" s="239" t="s">
        <v>874</v>
      </c>
      <c r="D76" s="204"/>
      <c r="E76" s="205">
        <v>28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2"/>
      <c r="Y76" s="192"/>
      <c r="Z76" s="192"/>
      <c r="AA76" s="192"/>
      <c r="AB76" s="192"/>
      <c r="AC76" s="192"/>
      <c r="AD76" s="192"/>
      <c r="AE76" s="192"/>
      <c r="AF76" s="192"/>
      <c r="AG76" s="192" t="s">
        <v>153</v>
      </c>
      <c r="AH76" s="192">
        <v>0</v>
      </c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</row>
    <row r="77" spans="1:60" outlineLevel="1" x14ac:dyDescent="0.2">
      <c r="A77" s="195">
        <v>24</v>
      </c>
      <c r="B77" s="196" t="s">
        <v>557</v>
      </c>
      <c r="C77" s="245" t="s">
        <v>558</v>
      </c>
      <c r="D77" s="197" t="s">
        <v>0</v>
      </c>
      <c r="E77" s="234"/>
      <c r="F77" s="203"/>
      <c r="G77" s="198">
        <f>ROUND(E77*F77,2)</f>
        <v>0</v>
      </c>
      <c r="H77" s="203"/>
      <c r="I77" s="198">
        <f>ROUND(E77*H77,2)</f>
        <v>0</v>
      </c>
      <c r="J77" s="203"/>
      <c r="K77" s="198">
        <f>ROUND(E77*J77,2)</f>
        <v>0</v>
      </c>
      <c r="L77" s="198">
        <v>15</v>
      </c>
      <c r="M77" s="198">
        <f>G77*(1+L77/100)</f>
        <v>0</v>
      </c>
      <c r="N77" s="198">
        <v>0</v>
      </c>
      <c r="O77" s="198">
        <f>ROUND(E77*N77,2)</f>
        <v>0</v>
      </c>
      <c r="P77" s="198">
        <v>0</v>
      </c>
      <c r="Q77" s="198">
        <f>ROUND(E77*P77,2)</f>
        <v>0</v>
      </c>
      <c r="R77" s="198" t="s">
        <v>555</v>
      </c>
      <c r="S77" s="198" t="s">
        <v>149</v>
      </c>
      <c r="T77" s="198" t="s">
        <v>150</v>
      </c>
      <c r="U77" s="198">
        <v>0</v>
      </c>
      <c r="V77" s="198">
        <f>ROUND(E77*U77,2)</f>
        <v>0</v>
      </c>
      <c r="W77" s="198"/>
      <c r="X77" s="192"/>
      <c r="Y77" s="192"/>
      <c r="Z77" s="192"/>
      <c r="AA77" s="192"/>
      <c r="AB77" s="192"/>
      <c r="AC77" s="192"/>
      <c r="AD77" s="192"/>
      <c r="AE77" s="192"/>
      <c r="AF77" s="192"/>
      <c r="AG77" s="192" t="s">
        <v>370</v>
      </c>
      <c r="AH77" s="192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</row>
    <row r="78" spans="1:60" outlineLevel="1" x14ac:dyDescent="0.2">
      <c r="A78" s="195"/>
      <c r="B78" s="196"/>
      <c r="C78" s="246" t="s">
        <v>535</v>
      </c>
      <c r="D78" s="235"/>
      <c r="E78" s="235"/>
      <c r="F78" s="235"/>
      <c r="G78" s="235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2"/>
      <c r="Y78" s="192"/>
      <c r="Z78" s="192"/>
      <c r="AA78" s="192"/>
      <c r="AB78" s="192"/>
      <c r="AC78" s="192"/>
      <c r="AD78" s="192"/>
      <c r="AE78" s="192"/>
      <c r="AF78" s="192"/>
      <c r="AG78" s="192" t="s">
        <v>158</v>
      </c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</row>
    <row r="79" spans="1:60" x14ac:dyDescent="0.2">
      <c r="A79" s="210" t="s">
        <v>143</v>
      </c>
      <c r="B79" s="211" t="s">
        <v>103</v>
      </c>
      <c r="C79" s="237" t="s">
        <v>104</v>
      </c>
      <c r="D79" s="212"/>
      <c r="E79" s="213"/>
      <c r="F79" s="214"/>
      <c r="G79" s="214">
        <f>SUMIF(AG80:AG96,"&lt;&gt;NOR",G80:G96)</f>
        <v>0</v>
      </c>
      <c r="H79" s="214"/>
      <c r="I79" s="214">
        <f>SUM(I80:I96)</f>
        <v>0</v>
      </c>
      <c r="J79" s="214"/>
      <c r="K79" s="214">
        <f>SUM(K80:K96)</f>
        <v>0</v>
      </c>
      <c r="L79" s="214"/>
      <c r="M79" s="214">
        <f>SUM(M80:M96)</f>
        <v>0</v>
      </c>
      <c r="N79" s="214"/>
      <c r="O79" s="214">
        <f>SUM(O80:O96)</f>
        <v>0.61</v>
      </c>
      <c r="P79" s="214"/>
      <c r="Q79" s="214">
        <f>SUM(Q80:Q96)</f>
        <v>0.18</v>
      </c>
      <c r="R79" s="214"/>
      <c r="S79" s="214"/>
      <c r="T79" s="215"/>
      <c r="U79" s="209"/>
      <c r="V79" s="209">
        <f>SUM(V80:V96)</f>
        <v>0</v>
      </c>
      <c r="W79" s="209"/>
      <c r="AG79" t="s">
        <v>144</v>
      </c>
    </row>
    <row r="80" spans="1:60" outlineLevel="1" x14ac:dyDescent="0.2">
      <c r="A80" s="216">
        <v>25</v>
      </c>
      <c r="B80" s="217" t="s">
        <v>846</v>
      </c>
      <c r="C80" s="238" t="s">
        <v>847</v>
      </c>
      <c r="D80" s="218" t="s">
        <v>163</v>
      </c>
      <c r="E80" s="219">
        <v>181.25</v>
      </c>
      <c r="F80" s="220"/>
      <c r="G80" s="221">
        <f>ROUND(E80*F80,2)</f>
        <v>0</v>
      </c>
      <c r="H80" s="220"/>
      <c r="I80" s="221">
        <f>ROUND(E80*H80,2)</f>
        <v>0</v>
      </c>
      <c r="J80" s="220"/>
      <c r="K80" s="221">
        <f>ROUND(E80*J80,2)</f>
        <v>0</v>
      </c>
      <c r="L80" s="221">
        <v>15</v>
      </c>
      <c r="M80" s="221">
        <f>G80*(1+L80/100)</f>
        <v>0</v>
      </c>
      <c r="N80" s="221">
        <v>0</v>
      </c>
      <c r="O80" s="221">
        <f>ROUND(E80*N80,2)</f>
        <v>0</v>
      </c>
      <c r="P80" s="221">
        <v>1E-3</v>
      </c>
      <c r="Q80" s="221">
        <f>ROUND(E80*P80,2)</f>
        <v>0.18</v>
      </c>
      <c r="R80" s="221"/>
      <c r="S80" s="221" t="s">
        <v>149</v>
      </c>
      <c r="T80" s="222" t="s">
        <v>150</v>
      </c>
      <c r="U80" s="198">
        <v>0</v>
      </c>
      <c r="V80" s="198">
        <f>ROUND(E80*U80,2)</f>
        <v>0</v>
      </c>
      <c r="W80" s="198"/>
      <c r="X80" s="192"/>
      <c r="Y80" s="192"/>
      <c r="Z80" s="192"/>
      <c r="AA80" s="192"/>
      <c r="AB80" s="192"/>
      <c r="AC80" s="192"/>
      <c r="AD80" s="192"/>
      <c r="AE80" s="192"/>
      <c r="AF80" s="192"/>
      <c r="AG80" s="192" t="s">
        <v>317</v>
      </c>
      <c r="AH80" s="192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</row>
    <row r="81" spans="1:60" outlineLevel="1" x14ac:dyDescent="0.2">
      <c r="A81" s="195"/>
      <c r="B81" s="196"/>
      <c r="C81" s="239" t="s">
        <v>819</v>
      </c>
      <c r="D81" s="204"/>
      <c r="E81" s="205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2"/>
      <c r="Y81" s="192"/>
      <c r="Z81" s="192"/>
      <c r="AA81" s="192"/>
      <c r="AB81" s="192"/>
      <c r="AC81" s="192"/>
      <c r="AD81" s="192"/>
      <c r="AE81" s="192"/>
      <c r="AF81" s="192"/>
      <c r="AG81" s="192" t="s">
        <v>153</v>
      </c>
      <c r="AH81" s="192">
        <v>0</v>
      </c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</row>
    <row r="82" spans="1:60" outlineLevel="1" x14ac:dyDescent="0.2">
      <c r="A82" s="195"/>
      <c r="B82" s="196"/>
      <c r="C82" s="239" t="s">
        <v>857</v>
      </c>
      <c r="D82" s="204"/>
      <c r="E82" s="205">
        <v>64.320000000000007</v>
      </c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2"/>
      <c r="Y82" s="192"/>
      <c r="Z82" s="192"/>
      <c r="AA82" s="192"/>
      <c r="AB82" s="192"/>
      <c r="AC82" s="192"/>
      <c r="AD82" s="192"/>
      <c r="AE82" s="192"/>
      <c r="AF82" s="192"/>
      <c r="AG82" s="192" t="s">
        <v>153</v>
      </c>
      <c r="AH82" s="192">
        <v>0</v>
      </c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</row>
    <row r="83" spans="1:60" outlineLevel="1" x14ac:dyDescent="0.2">
      <c r="A83" s="195"/>
      <c r="B83" s="196"/>
      <c r="C83" s="239" t="s">
        <v>858</v>
      </c>
      <c r="D83" s="204"/>
      <c r="E83" s="205">
        <v>11.46</v>
      </c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2"/>
      <c r="Y83" s="192"/>
      <c r="Z83" s="192"/>
      <c r="AA83" s="192"/>
      <c r="AB83" s="192"/>
      <c r="AC83" s="192"/>
      <c r="AD83" s="192"/>
      <c r="AE83" s="192"/>
      <c r="AF83" s="192"/>
      <c r="AG83" s="192" t="s">
        <v>153</v>
      </c>
      <c r="AH83" s="192">
        <v>0</v>
      </c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  <c r="BH83" s="192"/>
    </row>
    <row r="84" spans="1:60" outlineLevel="1" x14ac:dyDescent="0.2">
      <c r="A84" s="195"/>
      <c r="B84" s="196"/>
      <c r="C84" s="239" t="s">
        <v>859</v>
      </c>
      <c r="D84" s="204"/>
      <c r="E84" s="205">
        <v>64.320000000000007</v>
      </c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2"/>
      <c r="Y84" s="192"/>
      <c r="Z84" s="192"/>
      <c r="AA84" s="192"/>
      <c r="AB84" s="192"/>
      <c r="AC84" s="192"/>
      <c r="AD84" s="192"/>
      <c r="AE84" s="192"/>
      <c r="AF84" s="192"/>
      <c r="AG84" s="192" t="s">
        <v>153</v>
      </c>
      <c r="AH84" s="192">
        <v>0</v>
      </c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  <c r="BH84" s="192"/>
    </row>
    <row r="85" spans="1:60" outlineLevel="1" x14ac:dyDescent="0.2">
      <c r="A85" s="195"/>
      <c r="B85" s="196"/>
      <c r="C85" s="239" t="s">
        <v>860</v>
      </c>
      <c r="D85" s="204"/>
      <c r="E85" s="205">
        <v>11.46</v>
      </c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2"/>
      <c r="Y85" s="192"/>
      <c r="Z85" s="192"/>
      <c r="AA85" s="192"/>
      <c r="AB85" s="192"/>
      <c r="AC85" s="192"/>
      <c r="AD85" s="192"/>
      <c r="AE85" s="192"/>
      <c r="AF85" s="192"/>
      <c r="AG85" s="192" t="s">
        <v>153</v>
      </c>
      <c r="AH85" s="192">
        <v>0</v>
      </c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  <c r="BH85" s="192"/>
    </row>
    <row r="86" spans="1:60" outlineLevel="1" x14ac:dyDescent="0.2">
      <c r="A86" s="195"/>
      <c r="B86" s="196"/>
      <c r="C86" s="239" t="s">
        <v>823</v>
      </c>
      <c r="D86" s="204"/>
      <c r="E86" s="205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2"/>
      <c r="Y86" s="192"/>
      <c r="Z86" s="192"/>
      <c r="AA86" s="192"/>
      <c r="AB86" s="192"/>
      <c r="AC86" s="192"/>
      <c r="AD86" s="192"/>
      <c r="AE86" s="192"/>
      <c r="AF86" s="192"/>
      <c r="AG86" s="192" t="s">
        <v>153</v>
      </c>
      <c r="AH86" s="192">
        <v>0</v>
      </c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</row>
    <row r="87" spans="1:60" outlineLevel="1" x14ac:dyDescent="0.2">
      <c r="A87" s="195"/>
      <c r="B87" s="196"/>
      <c r="C87" s="239" t="s">
        <v>861</v>
      </c>
      <c r="D87" s="204"/>
      <c r="E87" s="205">
        <v>17.080000000000002</v>
      </c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2"/>
      <c r="Y87" s="192"/>
      <c r="Z87" s="192"/>
      <c r="AA87" s="192"/>
      <c r="AB87" s="192"/>
      <c r="AC87" s="192"/>
      <c r="AD87" s="192"/>
      <c r="AE87" s="192"/>
      <c r="AF87" s="192"/>
      <c r="AG87" s="192" t="s">
        <v>153</v>
      </c>
      <c r="AH87" s="192">
        <v>0</v>
      </c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  <c r="BH87" s="192"/>
    </row>
    <row r="88" spans="1:60" outlineLevel="1" x14ac:dyDescent="0.2">
      <c r="A88" s="195"/>
      <c r="B88" s="196"/>
      <c r="C88" s="239" t="s">
        <v>862</v>
      </c>
      <c r="D88" s="204"/>
      <c r="E88" s="205">
        <v>8.6700000000000017</v>
      </c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2"/>
      <c r="Y88" s="192"/>
      <c r="Z88" s="192"/>
      <c r="AA88" s="192"/>
      <c r="AB88" s="192"/>
      <c r="AC88" s="192"/>
      <c r="AD88" s="192"/>
      <c r="AE88" s="192"/>
      <c r="AF88" s="192"/>
      <c r="AG88" s="192" t="s">
        <v>153</v>
      </c>
      <c r="AH88" s="192">
        <v>0</v>
      </c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  <c r="BH88" s="192"/>
    </row>
    <row r="89" spans="1:60" outlineLevel="1" x14ac:dyDescent="0.2">
      <c r="A89" s="195"/>
      <c r="B89" s="196"/>
      <c r="C89" s="239" t="s">
        <v>863</v>
      </c>
      <c r="D89" s="204"/>
      <c r="E89" s="205">
        <v>3.9400000000000004</v>
      </c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2"/>
      <c r="Y89" s="192"/>
      <c r="Z89" s="192"/>
      <c r="AA89" s="192"/>
      <c r="AB89" s="192"/>
      <c r="AC89" s="192"/>
      <c r="AD89" s="192"/>
      <c r="AE89" s="192"/>
      <c r="AF89" s="192"/>
      <c r="AG89" s="192" t="s">
        <v>153</v>
      </c>
      <c r="AH89" s="192">
        <v>0</v>
      </c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  <c r="BH89" s="192"/>
    </row>
    <row r="90" spans="1:60" outlineLevel="1" x14ac:dyDescent="0.2">
      <c r="A90" s="216">
        <v>26</v>
      </c>
      <c r="B90" s="217" t="s">
        <v>559</v>
      </c>
      <c r="C90" s="238" t="s">
        <v>560</v>
      </c>
      <c r="D90" s="218" t="s">
        <v>163</v>
      </c>
      <c r="E90" s="219">
        <v>279.09000000000003</v>
      </c>
      <c r="F90" s="220"/>
      <c r="G90" s="221">
        <f>ROUND(E90*F90,2)</f>
        <v>0</v>
      </c>
      <c r="H90" s="220"/>
      <c r="I90" s="221">
        <f>ROUND(E90*H90,2)</f>
        <v>0</v>
      </c>
      <c r="J90" s="220"/>
      <c r="K90" s="221">
        <f>ROUND(E90*J90,2)</f>
        <v>0</v>
      </c>
      <c r="L90" s="221">
        <v>15</v>
      </c>
      <c r="M90" s="221">
        <f>G90*(1+L90/100)</f>
        <v>0</v>
      </c>
      <c r="N90" s="221">
        <v>0</v>
      </c>
      <c r="O90" s="221">
        <f>ROUND(E90*N90,2)</f>
        <v>0</v>
      </c>
      <c r="P90" s="221">
        <v>0</v>
      </c>
      <c r="Q90" s="221">
        <f>ROUND(E90*P90,2)</f>
        <v>0</v>
      </c>
      <c r="R90" s="221"/>
      <c r="S90" s="221" t="s">
        <v>353</v>
      </c>
      <c r="T90" s="222" t="s">
        <v>150</v>
      </c>
      <c r="U90" s="198">
        <v>0</v>
      </c>
      <c r="V90" s="198">
        <f>ROUND(E90*U90,2)</f>
        <v>0</v>
      </c>
      <c r="W90" s="198"/>
      <c r="X90" s="192"/>
      <c r="Y90" s="192"/>
      <c r="Z90" s="192"/>
      <c r="AA90" s="192"/>
      <c r="AB90" s="192"/>
      <c r="AC90" s="192"/>
      <c r="AD90" s="192"/>
      <c r="AE90" s="192"/>
      <c r="AF90" s="192"/>
      <c r="AG90" s="192" t="s">
        <v>317</v>
      </c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  <c r="BH90" s="192"/>
    </row>
    <row r="91" spans="1:60" outlineLevel="1" x14ac:dyDescent="0.2">
      <c r="A91" s="195"/>
      <c r="B91" s="196"/>
      <c r="C91" s="239" t="s">
        <v>875</v>
      </c>
      <c r="D91" s="204"/>
      <c r="E91" s="205">
        <v>181.25</v>
      </c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2"/>
      <c r="Y91" s="192"/>
      <c r="Z91" s="192"/>
      <c r="AA91" s="192"/>
      <c r="AB91" s="192"/>
      <c r="AC91" s="192"/>
      <c r="AD91" s="192"/>
      <c r="AE91" s="192"/>
      <c r="AF91" s="192"/>
      <c r="AG91" s="192" t="s">
        <v>153</v>
      </c>
      <c r="AH91" s="192">
        <v>5</v>
      </c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  <c r="BH91" s="192"/>
    </row>
    <row r="92" spans="1:60" outlineLevel="1" x14ac:dyDescent="0.2">
      <c r="A92" s="195"/>
      <c r="B92" s="196"/>
      <c r="C92" s="239" t="s">
        <v>876</v>
      </c>
      <c r="D92" s="204"/>
      <c r="E92" s="205">
        <v>85.110000000000014</v>
      </c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2"/>
      <c r="Y92" s="192"/>
      <c r="Z92" s="192"/>
      <c r="AA92" s="192"/>
      <c r="AB92" s="192"/>
      <c r="AC92" s="192"/>
      <c r="AD92" s="192"/>
      <c r="AE92" s="192"/>
      <c r="AF92" s="192"/>
      <c r="AG92" s="192" t="s">
        <v>153</v>
      </c>
      <c r="AH92" s="192">
        <v>5</v>
      </c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  <c r="BH92" s="192"/>
    </row>
    <row r="93" spans="1:60" outlineLevel="1" x14ac:dyDescent="0.2">
      <c r="A93" s="195"/>
      <c r="B93" s="196"/>
      <c r="C93" s="239" t="s">
        <v>864</v>
      </c>
      <c r="D93" s="204"/>
      <c r="E93" s="205">
        <v>12.73</v>
      </c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2"/>
      <c r="Y93" s="192"/>
      <c r="Z93" s="192"/>
      <c r="AA93" s="192"/>
      <c r="AB93" s="192"/>
      <c r="AC93" s="192"/>
      <c r="AD93" s="192"/>
      <c r="AE93" s="192"/>
      <c r="AF93" s="192"/>
      <c r="AG93" s="192" t="s">
        <v>153</v>
      </c>
      <c r="AH93" s="192">
        <v>0</v>
      </c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  <c r="BH93" s="192"/>
    </row>
    <row r="94" spans="1:60" outlineLevel="1" x14ac:dyDescent="0.2">
      <c r="A94" s="216">
        <v>27</v>
      </c>
      <c r="B94" s="217" t="s">
        <v>849</v>
      </c>
      <c r="C94" s="238" t="s">
        <v>850</v>
      </c>
      <c r="D94" s="218" t="s">
        <v>163</v>
      </c>
      <c r="E94" s="219">
        <v>181.25</v>
      </c>
      <c r="F94" s="220"/>
      <c r="G94" s="221">
        <f>ROUND(E94*F94,2)</f>
        <v>0</v>
      </c>
      <c r="H94" s="220"/>
      <c r="I94" s="221">
        <f>ROUND(E94*H94,2)</f>
        <v>0</v>
      </c>
      <c r="J94" s="220"/>
      <c r="K94" s="221">
        <f>ROUND(E94*J94,2)</f>
        <v>0</v>
      </c>
      <c r="L94" s="221">
        <v>15</v>
      </c>
      <c r="M94" s="221">
        <f>G94*(1+L94/100)</f>
        <v>0</v>
      </c>
      <c r="N94" s="221">
        <v>3.3900000000000002E-3</v>
      </c>
      <c r="O94" s="221">
        <f>ROUND(E94*N94,2)</f>
        <v>0.61</v>
      </c>
      <c r="P94" s="221">
        <v>0</v>
      </c>
      <c r="Q94" s="221">
        <f>ROUND(E94*P94,2)</f>
        <v>0</v>
      </c>
      <c r="R94" s="221"/>
      <c r="S94" s="221" t="s">
        <v>149</v>
      </c>
      <c r="T94" s="222" t="s">
        <v>150</v>
      </c>
      <c r="U94" s="198">
        <v>0</v>
      </c>
      <c r="V94" s="198">
        <f>ROUND(E94*U94,2)</f>
        <v>0</v>
      </c>
      <c r="W94" s="198"/>
      <c r="X94" s="192"/>
      <c r="Y94" s="192"/>
      <c r="Z94" s="192"/>
      <c r="AA94" s="192"/>
      <c r="AB94" s="192"/>
      <c r="AC94" s="192"/>
      <c r="AD94" s="192"/>
      <c r="AE94" s="192"/>
      <c r="AF94" s="192"/>
      <c r="AG94" s="192" t="s">
        <v>851</v>
      </c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  <c r="BH94" s="192"/>
    </row>
    <row r="95" spans="1:60" outlineLevel="1" x14ac:dyDescent="0.2">
      <c r="A95" s="195"/>
      <c r="B95" s="196"/>
      <c r="C95" s="239" t="s">
        <v>875</v>
      </c>
      <c r="D95" s="204"/>
      <c r="E95" s="205">
        <v>181.25</v>
      </c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2"/>
      <c r="Y95" s="192"/>
      <c r="Z95" s="192"/>
      <c r="AA95" s="192"/>
      <c r="AB95" s="192"/>
      <c r="AC95" s="192"/>
      <c r="AD95" s="192"/>
      <c r="AE95" s="192"/>
      <c r="AF95" s="192"/>
      <c r="AG95" s="192" t="s">
        <v>153</v>
      </c>
      <c r="AH95" s="192">
        <v>5</v>
      </c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</row>
    <row r="96" spans="1:60" outlineLevel="1" x14ac:dyDescent="0.2">
      <c r="A96" s="195">
        <v>28</v>
      </c>
      <c r="B96" s="196" t="s">
        <v>562</v>
      </c>
      <c r="C96" s="245" t="s">
        <v>852</v>
      </c>
      <c r="D96" s="197" t="s">
        <v>0</v>
      </c>
      <c r="E96" s="234"/>
      <c r="F96" s="203"/>
      <c r="G96" s="198">
        <f>ROUND(E96*F96,2)</f>
        <v>0</v>
      </c>
      <c r="H96" s="203"/>
      <c r="I96" s="198">
        <f>ROUND(E96*H96,2)</f>
        <v>0</v>
      </c>
      <c r="J96" s="203"/>
      <c r="K96" s="198">
        <f>ROUND(E96*J96,2)</f>
        <v>0</v>
      </c>
      <c r="L96" s="198">
        <v>15</v>
      </c>
      <c r="M96" s="198">
        <f>G96*(1+L96/100)</f>
        <v>0</v>
      </c>
      <c r="N96" s="198">
        <v>0</v>
      </c>
      <c r="O96" s="198">
        <f>ROUND(E96*N96,2)</f>
        <v>0</v>
      </c>
      <c r="P96" s="198">
        <v>0</v>
      </c>
      <c r="Q96" s="198">
        <f>ROUND(E96*P96,2)</f>
        <v>0</v>
      </c>
      <c r="R96" s="198"/>
      <c r="S96" s="198" t="s">
        <v>149</v>
      </c>
      <c r="T96" s="198" t="s">
        <v>150</v>
      </c>
      <c r="U96" s="198">
        <v>0</v>
      </c>
      <c r="V96" s="198">
        <f>ROUND(E96*U96,2)</f>
        <v>0</v>
      </c>
      <c r="W96" s="198"/>
      <c r="X96" s="192"/>
      <c r="Y96" s="192"/>
      <c r="Z96" s="192"/>
      <c r="AA96" s="192"/>
      <c r="AB96" s="192"/>
      <c r="AC96" s="192"/>
      <c r="AD96" s="192"/>
      <c r="AE96" s="192"/>
      <c r="AF96" s="192"/>
      <c r="AG96" s="192" t="s">
        <v>471</v>
      </c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</row>
    <row r="97" spans="1:60" x14ac:dyDescent="0.2">
      <c r="A97" s="210" t="s">
        <v>143</v>
      </c>
      <c r="B97" s="211" t="s">
        <v>113</v>
      </c>
      <c r="C97" s="237" t="s">
        <v>114</v>
      </c>
      <c r="D97" s="212"/>
      <c r="E97" s="213"/>
      <c r="F97" s="214"/>
      <c r="G97" s="214">
        <f>SUMIF(AG98:AG107,"&lt;&gt;NOR",G98:G107)</f>
        <v>0</v>
      </c>
      <c r="H97" s="214"/>
      <c r="I97" s="214">
        <f>SUM(I98:I107)</f>
        <v>0</v>
      </c>
      <c r="J97" s="214"/>
      <c r="K97" s="214">
        <f>SUM(K98:K107)</f>
        <v>0</v>
      </c>
      <c r="L97" s="214"/>
      <c r="M97" s="214">
        <f>SUM(M98:M107)</f>
        <v>0</v>
      </c>
      <c r="N97" s="214"/>
      <c r="O97" s="214">
        <f>SUM(O98:O107)</f>
        <v>0</v>
      </c>
      <c r="P97" s="214"/>
      <c r="Q97" s="214">
        <f>SUM(Q98:Q107)</f>
        <v>0</v>
      </c>
      <c r="R97" s="214"/>
      <c r="S97" s="214"/>
      <c r="T97" s="215"/>
      <c r="U97" s="209"/>
      <c r="V97" s="209">
        <f>SUM(V98:V107)</f>
        <v>19.660000000000004</v>
      </c>
      <c r="W97" s="209"/>
      <c r="AG97" t="s">
        <v>144</v>
      </c>
    </row>
    <row r="98" spans="1:60" outlineLevel="1" x14ac:dyDescent="0.2">
      <c r="A98" s="225">
        <v>29</v>
      </c>
      <c r="B98" s="226" t="s">
        <v>628</v>
      </c>
      <c r="C98" s="241" t="s">
        <v>629</v>
      </c>
      <c r="D98" s="227" t="s">
        <v>311</v>
      </c>
      <c r="E98" s="228">
        <v>8.5573700000000006</v>
      </c>
      <c r="F98" s="229"/>
      <c r="G98" s="230">
        <f>ROUND(E98*F98,2)</f>
        <v>0</v>
      </c>
      <c r="H98" s="229"/>
      <c r="I98" s="230">
        <f>ROUND(E98*H98,2)</f>
        <v>0</v>
      </c>
      <c r="J98" s="229"/>
      <c r="K98" s="230">
        <f>ROUND(E98*J98,2)</f>
        <v>0</v>
      </c>
      <c r="L98" s="230">
        <v>15</v>
      </c>
      <c r="M98" s="230">
        <f>G98*(1+L98/100)</f>
        <v>0</v>
      </c>
      <c r="N98" s="230">
        <v>0</v>
      </c>
      <c r="O98" s="230">
        <f>ROUND(E98*N98,2)</f>
        <v>0</v>
      </c>
      <c r="P98" s="230">
        <v>0</v>
      </c>
      <c r="Q98" s="230">
        <f>ROUND(E98*P98,2)</f>
        <v>0</v>
      </c>
      <c r="R98" s="230" t="s">
        <v>257</v>
      </c>
      <c r="S98" s="230" t="s">
        <v>149</v>
      </c>
      <c r="T98" s="231" t="s">
        <v>150</v>
      </c>
      <c r="U98" s="198">
        <v>0.55000000000000004</v>
      </c>
      <c r="V98" s="198">
        <f>ROUND(E98*U98,2)</f>
        <v>4.71</v>
      </c>
      <c r="W98" s="198"/>
      <c r="X98" s="192"/>
      <c r="Y98" s="192"/>
      <c r="Z98" s="192"/>
      <c r="AA98" s="192"/>
      <c r="AB98" s="192"/>
      <c r="AC98" s="192"/>
      <c r="AD98" s="192"/>
      <c r="AE98" s="192"/>
      <c r="AF98" s="192"/>
      <c r="AG98" s="192" t="s">
        <v>630</v>
      </c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  <c r="BH98" s="192"/>
    </row>
    <row r="99" spans="1:60" outlineLevel="1" x14ac:dyDescent="0.2">
      <c r="A99" s="225">
        <v>30</v>
      </c>
      <c r="B99" s="226" t="s">
        <v>631</v>
      </c>
      <c r="C99" s="241" t="s">
        <v>632</v>
      </c>
      <c r="D99" s="227" t="s">
        <v>311</v>
      </c>
      <c r="E99" s="228">
        <v>8.5573700000000006</v>
      </c>
      <c r="F99" s="229"/>
      <c r="G99" s="230">
        <f>ROUND(E99*F99,2)</f>
        <v>0</v>
      </c>
      <c r="H99" s="229"/>
      <c r="I99" s="230">
        <f>ROUND(E99*H99,2)</f>
        <v>0</v>
      </c>
      <c r="J99" s="229"/>
      <c r="K99" s="230">
        <f>ROUND(E99*J99,2)</f>
        <v>0</v>
      </c>
      <c r="L99" s="230">
        <v>15</v>
      </c>
      <c r="M99" s="230">
        <f>G99*(1+L99/100)</f>
        <v>0</v>
      </c>
      <c r="N99" s="230">
        <v>0</v>
      </c>
      <c r="O99" s="230">
        <f>ROUND(E99*N99,2)</f>
        <v>0</v>
      </c>
      <c r="P99" s="230">
        <v>0</v>
      </c>
      <c r="Q99" s="230">
        <f>ROUND(E99*P99,2)</f>
        <v>0</v>
      </c>
      <c r="R99" s="230" t="s">
        <v>257</v>
      </c>
      <c r="S99" s="230" t="s">
        <v>149</v>
      </c>
      <c r="T99" s="231" t="s">
        <v>150</v>
      </c>
      <c r="U99" s="198">
        <v>0.49000000000000005</v>
      </c>
      <c r="V99" s="198">
        <f>ROUND(E99*U99,2)</f>
        <v>4.1900000000000004</v>
      </c>
      <c r="W99" s="198"/>
      <c r="X99" s="192"/>
      <c r="Y99" s="192"/>
      <c r="Z99" s="192"/>
      <c r="AA99" s="192"/>
      <c r="AB99" s="192"/>
      <c r="AC99" s="192"/>
      <c r="AD99" s="192"/>
      <c r="AE99" s="192"/>
      <c r="AF99" s="192"/>
      <c r="AG99" s="192" t="s">
        <v>630</v>
      </c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  <c r="BH99" s="192"/>
    </row>
    <row r="100" spans="1:60" outlineLevel="1" x14ac:dyDescent="0.2">
      <c r="A100" s="225">
        <v>31</v>
      </c>
      <c r="B100" s="226" t="s">
        <v>633</v>
      </c>
      <c r="C100" s="241" t="s">
        <v>634</v>
      </c>
      <c r="D100" s="227" t="s">
        <v>311</v>
      </c>
      <c r="E100" s="228">
        <v>248.16373000000002</v>
      </c>
      <c r="F100" s="229"/>
      <c r="G100" s="230">
        <f>ROUND(E100*F100,2)</f>
        <v>0</v>
      </c>
      <c r="H100" s="229"/>
      <c r="I100" s="230">
        <f>ROUND(E100*H100,2)</f>
        <v>0</v>
      </c>
      <c r="J100" s="229"/>
      <c r="K100" s="230">
        <f>ROUND(E100*J100,2)</f>
        <v>0</v>
      </c>
      <c r="L100" s="230">
        <v>15</v>
      </c>
      <c r="M100" s="230">
        <f>G100*(1+L100/100)</f>
        <v>0</v>
      </c>
      <c r="N100" s="230">
        <v>0</v>
      </c>
      <c r="O100" s="230">
        <f>ROUND(E100*N100,2)</f>
        <v>0</v>
      </c>
      <c r="P100" s="230">
        <v>0</v>
      </c>
      <c r="Q100" s="230">
        <f>ROUND(E100*P100,2)</f>
        <v>0</v>
      </c>
      <c r="R100" s="230" t="s">
        <v>257</v>
      </c>
      <c r="S100" s="230" t="s">
        <v>149</v>
      </c>
      <c r="T100" s="231" t="s">
        <v>150</v>
      </c>
      <c r="U100" s="198">
        <v>0</v>
      </c>
      <c r="V100" s="198">
        <f>ROUND(E100*U100,2)</f>
        <v>0</v>
      </c>
      <c r="W100" s="198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 t="s">
        <v>630</v>
      </c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  <c r="BH100" s="192"/>
    </row>
    <row r="101" spans="1:60" outlineLevel="1" x14ac:dyDescent="0.2">
      <c r="A101" s="225">
        <v>32</v>
      </c>
      <c r="B101" s="226" t="s">
        <v>635</v>
      </c>
      <c r="C101" s="241" t="s">
        <v>636</v>
      </c>
      <c r="D101" s="227" t="s">
        <v>311</v>
      </c>
      <c r="E101" s="228">
        <v>8.5573700000000006</v>
      </c>
      <c r="F101" s="229"/>
      <c r="G101" s="230">
        <f>ROUND(E101*F101,2)</f>
        <v>0</v>
      </c>
      <c r="H101" s="229"/>
      <c r="I101" s="230">
        <f>ROUND(E101*H101,2)</f>
        <v>0</v>
      </c>
      <c r="J101" s="229"/>
      <c r="K101" s="230">
        <f>ROUND(E101*J101,2)</f>
        <v>0</v>
      </c>
      <c r="L101" s="230">
        <v>15</v>
      </c>
      <c r="M101" s="230">
        <f>G101*(1+L101/100)</f>
        <v>0</v>
      </c>
      <c r="N101" s="230">
        <v>0</v>
      </c>
      <c r="O101" s="230">
        <f>ROUND(E101*N101,2)</f>
        <v>0</v>
      </c>
      <c r="P101" s="230">
        <v>0</v>
      </c>
      <c r="Q101" s="230">
        <f>ROUND(E101*P101,2)</f>
        <v>0</v>
      </c>
      <c r="R101" s="230" t="s">
        <v>257</v>
      </c>
      <c r="S101" s="230" t="s">
        <v>149</v>
      </c>
      <c r="T101" s="231" t="s">
        <v>150</v>
      </c>
      <c r="U101" s="198">
        <v>0.94200000000000006</v>
      </c>
      <c r="V101" s="198">
        <f>ROUND(E101*U101,2)</f>
        <v>8.06</v>
      </c>
      <c r="W101" s="198"/>
      <c r="X101" s="192"/>
      <c r="Y101" s="192"/>
      <c r="Z101" s="192"/>
      <c r="AA101" s="192"/>
      <c r="AB101" s="192"/>
      <c r="AC101" s="192"/>
      <c r="AD101" s="192"/>
      <c r="AE101" s="192"/>
      <c r="AF101" s="192"/>
      <c r="AG101" s="192" t="s">
        <v>630</v>
      </c>
      <c r="AH101" s="192"/>
      <c r="AI101" s="192"/>
      <c r="AJ101" s="192"/>
      <c r="AK101" s="192"/>
      <c r="AL101" s="192"/>
      <c r="AM101" s="192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2"/>
      <c r="AY101" s="192"/>
      <c r="AZ101" s="192"/>
      <c r="BA101" s="192"/>
      <c r="BB101" s="192"/>
      <c r="BC101" s="192"/>
      <c r="BD101" s="192"/>
      <c r="BE101" s="192"/>
      <c r="BF101" s="192"/>
      <c r="BG101" s="192"/>
      <c r="BH101" s="192"/>
    </row>
    <row r="102" spans="1:60" ht="22.5" outlineLevel="1" x14ac:dyDescent="0.2">
      <c r="A102" s="225">
        <v>33</v>
      </c>
      <c r="B102" s="226" t="s">
        <v>637</v>
      </c>
      <c r="C102" s="241" t="s">
        <v>638</v>
      </c>
      <c r="D102" s="227" t="s">
        <v>311</v>
      </c>
      <c r="E102" s="228">
        <v>17.114740000000001</v>
      </c>
      <c r="F102" s="229"/>
      <c r="G102" s="230">
        <f>ROUND(E102*F102,2)</f>
        <v>0</v>
      </c>
      <c r="H102" s="229"/>
      <c r="I102" s="230">
        <f>ROUND(E102*H102,2)</f>
        <v>0</v>
      </c>
      <c r="J102" s="229"/>
      <c r="K102" s="230">
        <f>ROUND(E102*J102,2)</f>
        <v>0</v>
      </c>
      <c r="L102" s="230">
        <v>15</v>
      </c>
      <c r="M102" s="230">
        <f>G102*(1+L102/100)</f>
        <v>0</v>
      </c>
      <c r="N102" s="230">
        <v>0</v>
      </c>
      <c r="O102" s="230">
        <f>ROUND(E102*N102,2)</f>
        <v>0</v>
      </c>
      <c r="P102" s="230">
        <v>0</v>
      </c>
      <c r="Q102" s="230">
        <f>ROUND(E102*P102,2)</f>
        <v>0</v>
      </c>
      <c r="R102" s="230" t="s">
        <v>257</v>
      </c>
      <c r="S102" s="230" t="s">
        <v>149</v>
      </c>
      <c r="T102" s="231" t="s">
        <v>150</v>
      </c>
      <c r="U102" s="198">
        <v>0.10500000000000001</v>
      </c>
      <c r="V102" s="198">
        <f>ROUND(E102*U102,2)</f>
        <v>1.8</v>
      </c>
      <c r="W102" s="198"/>
      <c r="X102" s="192"/>
      <c r="Y102" s="192"/>
      <c r="Z102" s="192"/>
      <c r="AA102" s="192"/>
      <c r="AB102" s="192"/>
      <c r="AC102" s="192"/>
      <c r="AD102" s="192"/>
      <c r="AE102" s="192"/>
      <c r="AF102" s="192"/>
      <c r="AG102" s="192" t="s">
        <v>630</v>
      </c>
      <c r="AH102" s="192"/>
      <c r="AI102" s="192"/>
      <c r="AJ102" s="192"/>
      <c r="AK102" s="192"/>
      <c r="AL102" s="192"/>
      <c r="AM102" s="192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2"/>
      <c r="BB102" s="192"/>
      <c r="BC102" s="192"/>
      <c r="BD102" s="192"/>
      <c r="BE102" s="192"/>
      <c r="BF102" s="192"/>
      <c r="BG102" s="192"/>
      <c r="BH102" s="192"/>
    </row>
    <row r="103" spans="1:60" outlineLevel="1" x14ac:dyDescent="0.2">
      <c r="A103" s="225">
        <v>34</v>
      </c>
      <c r="B103" s="226" t="s">
        <v>639</v>
      </c>
      <c r="C103" s="241" t="s">
        <v>640</v>
      </c>
      <c r="D103" s="227" t="s">
        <v>311</v>
      </c>
      <c r="E103" s="228">
        <v>8.5573700000000006</v>
      </c>
      <c r="F103" s="229"/>
      <c r="G103" s="230">
        <f>ROUND(E103*F103,2)</f>
        <v>0</v>
      </c>
      <c r="H103" s="229"/>
      <c r="I103" s="230">
        <f>ROUND(E103*H103,2)</f>
        <v>0</v>
      </c>
      <c r="J103" s="229"/>
      <c r="K103" s="230">
        <f>ROUND(E103*J103,2)</f>
        <v>0</v>
      </c>
      <c r="L103" s="230">
        <v>15</v>
      </c>
      <c r="M103" s="230">
        <f>G103*(1+L103/100)</f>
        <v>0</v>
      </c>
      <c r="N103" s="230">
        <v>0</v>
      </c>
      <c r="O103" s="230">
        <f>ROUND(E103*N103,2)</f>
        <v>0</v>
      </c>
      <c r="P103" s="230">
        <v>0</v>
      </c>
      <c r="Q103" s="230">
        <f>ROUND(E103*P103,2)</f>
        <v>0</v>
      </c>
      <c r="R103" s="230" t="s">
        <v>257</v>
      </c>
      <c r="S103" s="230" t="s">
        <v>149</v>
      </c>
      <c r="T103" s="231" t="s">
        <v>150</v>
      </c>
      <c r="U103" s="198">
        <v>0</v>
      </c>
      <c r="V103" s="198">
        <f>ROUND(E103*U103,2)</f>
        <v>0</v>
      </c>
      <c r="W103" s="198"/>
      <c r="X103" s="192"/>
      <c r="Y103" s="192"/>
      <c r="Z103" s="192"/>
      <c r="AA103" s="192"/>
      <c r="AB103" s="192"/>
      <c r="AC103" s="192"/>
      <c r="AD103" s="192"/>
      <c r="AE103" s="192"/>
      <c r="AF103" s="192"/>
      <c r="AG103" s="192" t="s">
        <v>630</v>
      </c>
      <c r="AH103" s="192"/>
      <c r="AI103" s="192"/>
      <c r="AJ103" s="192"/>
      <c r="AK103" s="192"/>
      <c r="AL103" s="192"/>
      <c r="AM103" s="192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</row>
    <row r="104" spans="1:60" ht="22.5" outlineLevel="1" x14ac:dyDescent="0.2">
      <c r="A104" s="216">
        <v>35</v>
      </c>
      <c r="B104" s="217" t="s">
        <v>641</v>
      </c>
      <c r="C104" s="238" t="s">
        <v>642</v>
      </c>
      <c r="D104" s="218" t="s">
        <v>311</v>
      </c>
      <c r="E104" s="219">
        <v>8.5573700000000006</v>
      </c>
      <c r="F104" s="220"/>
      <c r="G104" s="221">
        <f>ROUND(E104*F104,2)</f>
        <v>0</v>
      </c>
      <c r="H104" s="220"/>
      <c r="I104" s="221">
        <f>ROUND(E104*H104,2)</f>
        <v>0</v>
      </c>
      <c r="J104" s="220"/>
      <c r="K104" s="221">
        <f>ROUND(E104*J104,2)</f>
        <v>0</v>
      </c>
      <c r="L104" s="221">
        <v>15</v>
      </c>
      <c r="M104" s="221">
        <f>G104*(1+L104/100)</f>
        <v>0</v>
      </c>
      <c r="N104" s="221">
        <v>0</v>
      </c>
      <c r="O104" s="221">
        <f>ROUND(E104*N104,2)</f>
        <v>0</v>
      </c>
      <c r="P104" s="221">
        <v>0</v>
      </c>
      <c r="Q104" s="221">
        <f>ROUND(E104*P104,2)</f>
        <v>0</v>
      </c>
      <c r="R104" s="221" t="s">
        <v>643</v>
      </c>
      <c r="S104" s="221" t="s">
        <v>149</v>
      </c>
      <c r="T104" s="222" t="s">
        <v>150</v>
      </c>
      <c r="U104" s="198">
        <v>9.9000000000000005E-2</v>
      </c>
      <c r="V104" s="198">
        <f>ROUND(E104*U104,2)</f>
        <v>0.85</v>
      </c>
      <c r="W104" s="198"/>
      <c r="X104" s="192"/>
      <c r="Y104" s="192"/>
      <c r="Z104" s="192"/>
      <c r="AA104" s="192"/>
      <c r="AB104" s="192"/>
      <c r="AC104" s="192"/>
      <c r="AD104" s="192"/>
      <c r="AE104" s="192"/>
      <c r="AF104" s="192"/>
      <c r="AG104" s="192" t="s">
        <v>630</v>
      </c>
      <c r="AH104" s="192"/>
      <c r="AI104" s="192"/>
      <c r="AJ104" s="192"/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2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</row>
    <row r="105" spans="1:60" outlineLevel="1" x14ac:dyDescent="0.2">
      <c r="A105" s="195"/>
      <c r="B105" s="196"/>
      <c r="C105" s="240" t="s">
        <v>644</v>
      </c>
      <c r="D105" s="223"/>
      <c r="E105" s="223"/>
      <c r="F105" s="223"/>
      <c r="G105" s="223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2"/>
      <c r="Y105" s="192"/>
      <c r="Z105" s="192"/>
      <c r="AA105" s="192"/>
      <c r="AB105" s="192"/>
      <c r="AC105" s="192"/>
      <c r="AD105" s="192"/>
      <c r="AE105" s="192"/>
      <c r="AF105" s="192"/>
      <c r="AG105" s="192" t="s">
        <v>158</v>
      </c>
      <c r="AH105" s="192"/>
      <c r="AI105" s="192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2"/>
      <c r="AY105" s="192"/>
      <c r="AZ105" s="192"/>
      <c r="BA105" s="192"/>
      <c r="BB105" s="192"/>
      <c r="BC105" s="192"/>
      <c r="BD105" s="192"/>
      <c r="BE105" s="192"/>
      <c r="BF105" s="192"/>
      <c r="BG105" s="192"/>
      <c r="BH105" s="192"/>
    </row>
    <row r="106" spans="1:60" outlineLevel="1" x14ac:dyDescent="0.2">
      <c r="A106" s="216">
        <v>36</v>
      </c>
      <c r="B106" s="217" t="s">
        <v>645</v>
      </c>
      <c r="C106" s="238" t="s">
        <v>646</v>
      </c>
      <c r="D106" s="218" t="s">
        <v>311</v>
      </c>
      <c r="E106" s="219">
        <v>8.5573700000000006</v>
      </c>
      <c r="F106" s="220"/>
      <c r="G106" s="221">
        <f>ROUND(E106*F106,2)</f>
        <v>0</v>
      </c>
      <c r="H106" s="220"/>
      <c r="I106" s="221">
        <f>ROUND(E106*H106,2)</f>
        <v>0</v>
      </c>
      <c r="J106" s="220"/>
      <c r="K106" s="221">
        <f>ROUND(E106*J106,2)</f>
        <v>0</v>
      </c>
      <c r="L106" s="221">
        <v>15</v>
      </c>
      <c r="M106" s="221">
        <f>G106*(1+L106/100)</f>
        <v>0</v>
      </c>
      <c r="N106" s="221">
        <v>0</v>
      </c>
      <c r="O106" s="221">
        <f>ROUND(E106*N106,2)</f>
        <v>0</v>
      </c>
      <c r="P106" s="221">
        <v>0</v>
      </c>
      <c r="Q106" s="221">
        <f>ROUND(E106*P106,2)</f>
        <v>0</v>
      </c>
      <c r="R106" s="221" t="s">
        <v>647</v>
      </c>
      <c r="S106" s="221" t="s">
        <v>149</v>
      </c>
      <c r="T106" s="222" t="s">
        <v>150</v>
      </c>
      <c r="U106" s="198">
        <v>6.0000000000000001E-3</v>
      </c>
      <c r="V106" s="198">
        <f>ROUND(E106*U106,2)</f>
        <v>0.05</v>
      </c>
      <c r="W106" s="198"/>
      <c r="X106" s="192"/>
      <c r="Y106" s="192"/>
      <c r="Z106" s="192"/>
      <c r="AA106" s="192"/>
      <c r="AB106" s="192"/>
      <c r="AC106" s="192"/>
      <c r="AD106" s="192"/>
      <c r="AE106" s="192"/>
      <c r="AF106" s="192"/>
      <c r="AG106" s="192" t="s">
        <v>630</v>
      </c>
      <c r="AH106" s="192"/>
      <c r="AI106" s="192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2"/>
      <c r="AY106" s="192"/>
      <c r="AZ106" s="192"/>
      <c r="BA106" s="192"/>
      <c r="BB106" s="192"/>
      <c r="BC106" s="192"/>
      <c r="BD106" s="192"/>
      <c r="BE106" s="192"/>
      <c r="BF106" s="192"/>
      <c r="BG106" s="192"/>
      <c r="BH106" s="192"/>
    </row>
    <row r="107" spans="1:60" outlineLevel="1" x14ac:dyDescent="0.2">
      <c r="A107" s="195"/>
      <c r="B107" s="196"/>
      <c r="C107" s="240" t="s">
        <v>648</v>
      </c>
      <c r="D107" s="223"/>
      <c r="E107" s="223"/>
      <c r="F107" s="223"/>
      <c r="G107" s="223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2"/>
      <c r="Y107" s="192"/>
      <c r="Z107" s="192"/>
      <c r="AA107" s="192"/>
      <c r="AB107" s="192"/>
      <c r="AC107" s="192"/>
      <c r="AD107" s="192"/>
      <c r="AE107" s="192"/>
      <c r="AF107" s="192"/>
      <c r="AG107" s="192" t="s">
        <v>158</v>
      </c>
      <c r="AH107" s="192"/>
      <c r="AI107" s="192"/>
      <c r="AJ107" s="192"/>
      <c r="AK107" s="192"/>
      <c r="AL107" s="192"/>
      <c r="AM107" s="192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2"/>
      <c r="AY107" s="192"/>
      <c r="AZ107" s="192"/>
      <c r="BA107" s="192"/>
      <c r="BB107" s="192"/>
      <c r="BC107" s="192"/>
      <c r="BD107" s="192"/>
      <c r="BE107" s="192"/>
      <c r="BF107" s="192"/>
      <c r="BG107" s="192"/>
      <c r="BH107" s="192"/>
    </row>
    <row r="108" spans="1:60" x14ac:dyDescent="0.2">
      <c r="A108" s="210" t="s">
        <v>143</v>
      </c>
      <c r="B108" s="211" t="s">
        <v>116</v>
      </c>
      <c r="C108" s="237" t="s">
        <v>27</v>
      </c>
      <c r="D108" s="212"/>
      <c r="E108" s="213"/>
      <c r="F108" s="214"/>
      <c r="G108" s="214">
        <f>SUMIF(AG109:AG109,"&lt;&gt;NOR",G109:G109)</f>
        <v>0</v>
      </c>
      <c r="H108" s="214"/>
      <c r="I108" s="214">
        <f>SUM(I109:I109)</f>
        <v>0</v>
      </c>
      <c r="J108" s="214"/>
      <c r="K108" s="214">
        <f>SUM(K109:K109)</f>
        <v>0</v>
      </c>
      <c r="L108" s="214"/>
      <c r="M108" s="214">
        <f>SUM(M109:M109)</f>
        <v>0</v>
      </c>
      <c r="N108" s="214"/>
      <c r="O108" s="214">
        <f>SUM(O109:O109)</f>
        <v>0</v>
      </c>
      <c r="P108" s="214"/>
      <c r="Q108" s="214">
        <f>SUM(Q109:Q109)</f>
        <v>0</v>
      </c>
      <c r="R108" s="214"/>
      <c r="S108" s="214"/>
      <c r="T108" s="215"/>
      <c r="U108" s="209"/>
      <c r="V108" s="209">
        <f>SUM(V109:V109)</f>
        <v>0</v>
      </c>
      <c r="W108" s="209"/>
      <c r="AG108" t="s">
        <v>144</v>
      </c>
    </row>
    <row r="109" spans="1:60" outlineLevel="1" x14ac:dyDescent="0.2">
      <c r="A109" s="216">
        <v>37</v>
      </c>
      <c r="B109" s="217" t="s">
        <v>649</v>
      </c>
      <c r="C109" s="238" t="s">
        <v>650</v>
      </c>
      <c r="D109" s="218" t="s">
        <v>651</v>
      </c>
      <c r="E109" s="219">
        <v>1</v>
      </c>
      <c r="F109" s="220"/>
      <c r="G109" s="221">
        <f>ROUND(E109*F109,2)</f>
        <v>0</v>
      </c>
      <c r="H109" s="220"/>
      <c r="I109" s="221">
        <f>ROUND(E109*H109,2)</f>
        <v>0</v>
      </c>
      <c r="J109" s="220"/>
      <c r="K109" s="221">
        <f>ROUND(E109*J109,2)</f>
        <v>0</v>
      </c>
      <c r="L109" s="221">
        <v>15</v>
      </c>
      <c r="M109" s="221">
        <f>G109*(1+L109/100)</f>
        <v>0</v>
      </c>
      <c r="N109" s="221">
        <v>0</v>
      </c>
      <c r="O109" s="221">
        <f>ROUND(E109*N109,2)</f>
        <v>0</v>
      </c>
      <c r="P109" s="221">
        <v>0</v>
      </c>
      <c r="Q109" s="221">
        <f>ROUND(E109*P109,2)</f>
        <v>0</v>
      </c>
      <c r="R109" s="221"/>
      <c r="S109" s="221" t="s">
        <v>149</v>
      </c>
      <c r="T109" s="222" t="s">
        <v>150</v>
      </c>
      <c r="U109" s="198">
        <v>0</v>
      </c>
      <c r="V109" s="198">
        <f>ROUND(E109*U109,2)</f>
        <v>0</v>
      </c>
      <c r="W109" s="198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 t="s">
        <v>853</v>
      </c>
      <c r="AH109" s="192"/>
      <c r="AI109" s="192"/>
      <c r="AJ109" s="192"/>
      <c r="AK109" s="192"/>
      <c r="AL109" s="192"/>
      <c r="AM109" s="192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</row>
    <row r="110" spans="1:60" x14ac:dyDescent="0.2">
      <c r="A110" s="3"/>
      <c r="B110" s="4"/>
      <c r="C110" s="247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AE110">
        <v>15</v>
      </c>
      <c r="AF110">
        <v>21</v>
      </c>
    </row>
    <row r="111" spans="1:60" x14ac:dyDescent="0.2">
      <c r="A111" s="199"/>
      <c r="B111" s="200" t="s">
        <v>29</v>
      </c>
      <c r="C111" s="248"/>
      <c r="D111" s="201"/>
      <c r="E111" s="202"/>
      <c r="F111" s="202"/>
      <c r="G111" s="236">
        <f>G8+G26+G33+G39+G42+G49+G74+G79+G97+G108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AE111">
        <f>SUMIF(L7:L109,AE110,G7:G109)</f>
        <v>0</v>
      </c>
      <c r="AF111">
        <f>SUMIF(L7:L109,AF110,G7:G109)</f>
        <v>0</v>
      </c>
      <c r="AG111" t="s">
        <v>653</v>
      </c>
    </row>
    <row r="112" spans="1:60" x14ac:dyDescent="0.2">
      <c r="C112" s="249"/>
      <c r="D112" s="10"/>
      <c r="AG112" t="s">
        <v>661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/xMdRWpm0NyfXgGlObSgwIdkD/gsvqmVkfeH9QthGW4JosypPYO9x03IkR4YJZrLbOtKNiqAhep8tysQWg60g==" saltValue="Qbp170qAQoxkuGD0U2oidQ==" spinCount="100000" sheet="1"/>
  <mergeCells count="13">
    <mergeCell ref="C107:G107"/>
    <mergeCell ref="C30:G30"/>
    <mergeCell ref="C41:G41"/>
    <mergeCell ref="C48:G48"/>
    <mergeCell ref="C73:G73"/>
    <mergeCell ref="C78:G78"/>
    <mergeCell ref="C105:G105"/>
    <mergeCell ref="A1:G1"/>
    <mergeCell ref="C2:G2"/>
    <mergeCell ref="C3:G3"/>
    <mergeCell ref="C4:G4"/>
    <mergeCell ref="C12:G12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2018_13,kk Pol</vt:lpstr>
      <vt:lpstr>02 2018_13,kk Pol</vt:lpstr>
      <vt:lpstr>03 2018_13,k Pol</vt:lpstr>
      <vt:lpstr>03 2018_13,k P1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2018_13,kk Pol'!Názvy_tisku</vt:lpstr>
      <vt:lpstr>'02 2018_13,kk Pol'!Názvy_tisku</vt:lpstr>
      <vt:lpstr>'03 2018_13,k P1'!Názvy_tisku</vt:lpstr>
      <vt:lpstr>'03 2018_13,k Pol'!Názvy_tisku</vt:lpstr>
      <vt:lpstr>oadresa</vt:lpstr>
      <vt:lpstr>Stavba!Objednatel</vt:lpstr>
      <vt:lpstr>Stavba!Objekt</vt:lpstr>
      <vt:lpstr>'01 2018_13,kk Pol'!Oblast_tisku</vt:lpstr>
      <vt:lpstr>'02 2018_13,kk Pol'!Oblast_tisku</vt:lpstr>
      <vt:lpstr>'03 2018_13,k P1'!Oblast_tisku</vt:lpstr>
      <vt:lpstr>'03 2018_13,k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2014-02-28T09:52:57Z</cp:lastPrinted>
  <dcterms:created xsi:type="dcterms:W3CDTF">2009-04-08T07:15:50Z</dcterms:created>
  <dcterms:modified xsi:type="dcterms:W3CDTF">2019-02-25T08:05:24Z</dcterms:modified>
</cp:coreProperties>
</file>